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Лист1!$A$12:$U$433</definedName>
  </definedNames>
  <calcPr calcId="124519"/>
</workbook>
</file>

<file path=xl/calcChain.xml><?xml version="1.0" encoding="utf-8"?>
<calcChain xmlns="http://schemas.openxmlformats.org/spreadsheetml/2006/main">
  <c r="T79" i="1"/>
  <c r="T165" l="1"/>
  <c r="U168"/>
  <c r="S168"/>
  <c r="T219"/>
  <c r="T49"/>
  <c r="T355"/>
  <c r="T361"/>
  <c r="U361" s="1"/>
  <c r="U362"/>
  <c r="S361"/>
  <c r="S362"/>
  <c r="T172"/>
  <c r="T65"/>
  <c r="T51"/>
  <c r="U51" s="1"/>
  <c r="S50"/>
  <c r="S51"/>
  <c r="T53"/>
  <c r="T289"/>
  <c r="T267"/>
  <c r="T82"/>
  <c r="T187"/>
  <c r="T50" l="1"/>
  <c r="U50" s="1"/>
  <c r="T381"/>
  <c r="T380" s="1"/>
  <c r="U380" s="1"/>
  <c r="T208"/>
  <c r="U208" s="1"/>
  <c r="T429"/>
  <c r="T427"/>
  <c r="T426" s="1"/>
  <c r="T423"/>
  <c r="T420"/>
  <c r="T416"/>
  <c r="T413"/>
  <c r="T411"/>
  <c r="T408"/>
  <c r="U408" s="1"/>
  <c r="T406"/>
  <c r="T404"/>
  <c r="T402"/>
  <c r="T400"/>
  <c r="T398"/>
  <c r="T396"/>
  <c r="T394"/>
  <c r="T392"/>
  <c r="T390"/>
  <c r="T388"/>
  <c r="T386"/>
  <c r="U386" s="1"/>
  <c r="T384"/>
  <c r="T382"/>
  <c r="T378"/>
  <c r="T376"/>
  <c r="T374"/>
  <c r="T372"/>
  <c r="T370"/>
  <c r="T368"/>
  <c r="T365"/>
  <c r="U365" s="1"/>
  <c r="T358"/>
  <c r="T356"/>
  <c r="T352"/>
  <c r="T350"/>
  <c r="T347"/>
  <c r="T345"/>
  <c r="T341"/>
  <c r="T339"/>
  <c r="T336"/>
  <c r="T332"/>
  <c r="T330"/>
  <c r="T328"/>
  <c r="T325"/>
  <c r="T323"/>
  <c r="T321"/>
  <c r="T319"/>
  <c r="U319" s="1"/>
  <c r="T317"/>
  <c r="T315"/>
  <c r="T313"/>
  <c r="T311"/>
  <c r="T309"/>
  <c r="T306"/>
  <c r="T304"/>
  <c r="T302"/>
  <c r="T300"/>
  <c r="T298"/>
  <c r="T296"/>
  <c r="T294"/>
  <c r="T292"/>
  <c r="T290"/>
  <c r="T288"/>
  <c r="T286"/>
  <c r="T284"/>
  <c r="T282"/>
  <c r="T280"/>
  <c r="T278"/>
  <c r="T276"/>
  <c r="T274"/>
  <c r="T272"/>
  <c r="T270"/>
  <c r="T268"/>
  <c r="T266"/>
  <c r="U266" s="1"/>
  <c r="T264"/>
  <c r="T262"/>
  <c r="U262" s="1"/>
  <c r="T260"/>
  <c r="T258"/>
  <c r="T256"/>
  <c r="T254"/>
  <c r="T245" s="1"/>
  <c r="U245" s="1"/>
  <c r="T252"/>
  <c r="T250"/>
  <c r="T248"/>
  <c r="T246"/>
  <c r="U246" s="1"/>
  <c r="T241"/>
  <c r="T239"/>
  <c r="T237"/>
  <c r="U237" s="1"/>
  <c r="T235"/>
  <c r="T233"/>
  <c r="T231"/>
  <c r="T229"/>
  <c r="T227"/>
  <c r="T225"/>
  <c r="T223"/>
  <c r="T221"/>
  <c r="T218"/>
  <c r="T214"/>
  <c r="T212"/>
  <c r="T210"/>
  <c r="T206"/>
  <c r="T202"/>
  <c r="T200"/>
  <c r="T198"/>
  <c r="T196"/>
  <c r="T194"/>
  <c r="T192"/>
  <c r="T190"/>
  <c r="U190" s="1"/>
  <c r="T188"/>
  <c r="T186"/>
  <c r="T183"/>
  <c r="T181"/>
  <c r="T179"/>
  <c r="T177"/>
  <c r="T175"/>
  <c r="U175" s="1"/>
  <c r="T173"/>
  <c r="T171"/>
  <c r="U171" s="1"/>
  <c r="T169"/>
  <c r="U165"/>
  <c r="T163"/>
  <c r="T161"/>
  <c r="T159"/>
  <c r="T157"/>
  <c r="T155"/>
  <c r="T153"/>
  <c r="T151"/>
  <c r="T149"/>
  <c r="T147"/>
  <c r="T145"/>
  <c r="T143"/>
  <c r="T141"/>
  <c r="T139"/>
  <c r="T137"/>
  <c r="T135"/>
  <c r="T133"/>
  <c r="T131"/>
  <c r="T129"/>
  <c r="T127"/>
  <c r="U127" s="1"/>
  <c r="T125"/>
  <c r="U125" s="1"/>
  <c r="T123"/>
  <c r="T121"/>
  <c r="T119"/>
  <c r="T117"/>
  <c r="T115"/>
  <c r="T113"/>
  <c r="T111"/>
  <c r="U111" s="1"/>
  <c r="T109"/>
  <c r="T107"/>
  <c r="T105"/>
  <c r="U105" s="1"/>
  <c r="T103"/>
  <c r="U103" s="1"/>
  <c r="T101"/>
  <c r="T99"/>
  <c r="T97"/>
  <c r="T95"/>
  <c r="U95" s="1"/>
  <c r="T93"/>
  <c r="T91"/>
  <c r="T88"/>
  <c r="T86"/>
  <c r="T83"/>
  <c r="T81"/>
  <c r="U81" s="1"/>
  <c r="T78"/>
  <c r="U78" s="1"/>
  <c r="T76"/>
  <c r="T74"/>
  <c r="U74" s="1"/>
  <c r="T72"/>
  <c r="T68"/>
  <c r="U68" s="1"/>
  <c r="T66"/>
  <c r="T64"/>
  <c r="U64" s="1"/>
  <c r="T62"/>
  <c r="T58"/>
  <c r="U58" s="1"/>
  <c r="T56"/>
  <c r="T54"/>
  <c r="T52"/>
  <c r="T48"/>
  <c r="T45"/>
  <c r="T43"/>
  <c r="T41"/>
  <c r="T39"/>
  <c r="U39" s="1"/>
  <c r="T36"/>
  <c r="T32"/>
  <c r="U32" s="1"/>
  <c r="T30"/>
  <c r="T29"/>
  <c r="T433" s="1"/>
  <c r="U433" s="1"/>
  <c r="U29"/>
  <c r="U30"/>
  <c r="U31"/>
  <c r="U33"/>
  <c r="U34"/>
  <c r="U35"/>
  <c r="U36"/>
  <c r="U37"/>
  <c r="U38"/>
  <c r="U40"/>
  <c r="U41"/>
  <c r="U42"/>
  <c r="U43"/>
  <c r="U44"/>
  <c r="U45"/>
  <c r="U46"/>
  <c r="U47"/>
  <c r="U49"/>
  <c r="U52"/>
  <c r="U53"/>
  <c r="U54"/>
  <c r="U55"/>
  <c r="U56"/>
  <c r="U57"/>
  <c r="U59"/>
  <c r="U60"/>
  <c r="U61"/>
  <c r="U62"/>
  <c r="U63"/>
  <c r="U65"/>
  <c r="U66"/>
  <c r="U67"/>
  <c r="U69"/>
  <c r="U70"/>
  <c r="U71"/>
  <c r="U72"/>
  <c r="U73"/>
  <c r="U75"/>
  <c r="U76"/>
  <c r="U77"/>
  <c r="U79"/>
  <c r="U80"/>
  <c r="U82"/>
  <c r="U83"/>
  <c r="U84"/>
  <c r="U85"/>
  <c r="U86"/>
  <c r="U87"/>
  <c r="U88"/>
  <c r="U89"/>
  <c r="U90"/>
  <c r="U91"/>
  <c r="U92"/>
  <c r="U93"/>
  <c r="U94"/>
  <c r="U96"/>
  <c r="U97"/>
  <c r="U98"/>
  <c r="U99"/>
  <c r="U100"/>
  <c r="U101"/>
  <c r="U102"/>
  <c r="U104"/>
  <c r="U106"/>
  <c r="U107"/>
  <c r="U108"/>
  <c r="U109"/>
  <c r="U110"/>
  <c r="U112"/>
  <c r="U113"/>
  <c r="U114"/>
  <c r="U115"/>
  <c r="U116"/>
  <c r="U117"/>
  <c r="U118"/>
  <c r="U119"/>
  <c r="U120"/>
  <c r="U121"/>
  <c r="U122"/>
  <c r="U123"/>
  <c r="U124"/>
  <c r="U126"/>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6"/>
  <c r="U167"/>
  <c r="U169"/>
  <c r="U170"/>
  <c r="U172"/>
  <c r="U173"/>
  <c r="U174"/>
  <c r="U176"/>
  <c r="U177"/>
  <c r="U178"/>
  <c r="U179"/>
  <c r="U180"/>
  <c r="U181"/>
  <c r="U182"/>
  <c r="U183"/>
  <c r="U184"/>
  <c r="U185"/>
  <c r="U186"/>
  <c r="U187"/>
  <c r="U188"/>
  <c r="U189"/>
  <c r="U191"/>
  <c r="U192"/>
  <c r="U193"/>
  <c r="U194"/>
  <c r="U195"/>
  <c r="U196"/>
  <c r="U197"/>
  <c r="U198"/>
  <c r="U199"/>
  <c r="U200"/>
  <c r="U201"/>
  <c r="U202"/>
  <c r="U203"/>
  <c r="U206"/>
  <c r="U207"/>
  <c r="U209"/>
  <c r="U210"/>
  <c r="U211"/>
  <c r="U212"/>
  <c r="U213"/>
  <c r="U214"/>
  <c r="U215"/>
  <c r="U218"/>
  <c r="U219"/>
  <c r="U220"/>
  <c r="U221"/>
  <c r="U222"/>
  <c r="U223"/>
  <c r="U224"/>
  <c r="U225"/>
  <c r="U226"/>
  <c r="U227"/>
  <c r="U228"/>
  <c r="U229"/>
  <c r="U230"/>
  <c r="U231"/>
  <c r="U232"/>
  <c r="U233"/>
  <c r="U234"/>
  <c r="U235"/>
  <c r="U236"/>
  <c r="U238"/>
  <c r="U239"/>
  <c r="U240"/>
  <c r="U241"/>
  <c r="U242"/>
  <c r="U247"/>
  <c r="U248"/>
  <c r="U249"/>
  <c r="U250"/>
  <c r="U251"/>
  <c r="U252"/>
  <c r="U253"/>
  <c r="U254"/>
  <c r="U255"/>
  <c r="U256"/>
  <c r="U257"/>
  <c r="U258"/>
  <c r="U259"/>
  <c r="U260"/>
  <c r="U261"/>
  <c r="U263"/>
  <c r="U264"/>
  <c r="U265"/>
  <c r="U267"/>
  <c r="U268"/>
  <c r="U269"/>
  <c r="U270"/>
  <c r="U271"/>
  <c r="U272"/>
  <c r="U273"/>
  <c r="U274"/>
  <c r="U275"/>
  <c r="U276"/>
  <c r="U277"/>
  <c r="U278"/>
  <c r="U279"/>
  <c r="U280"/>
  <c r="U281"/>
  <c r="U282"/>
  <c r="U283"/>
  <c r="U284"/>
  <c r="U285"/>
  <c r="U286"/>
  <c r="U287"/>
  <c r="U289"/>
  <c r="U290"/>
  <c r="U291"/>
  <c r="U292"/>
  <c r="U293"/>
  <c r="U294"/>
  <c r="U295"/>
  <c r="U296"/>
  <c r="U297"/>
  <c r="U298"/>
  <c r="U299"/>
  <c r="U300"/>
  <c r="U301"/>
  <c r="U302"/>
  <c r="U303"/>
  <c r="U304"/>
  <c r="U305"/>
  <c r="U306"/>
  <c r="U307"/>
  <c r="U308"/>
  <c r="U309"/>
  <c r="U310"/>
  <c r="U311"/>
  <c r="U312"/>
  <c r="U313"/>
  <c r="U314"/>
  <c r="U315"/>
  <c r="U316"/>
  <c r="U317"/>
  <c r="U318"/>
  <c r="U320"/>
  <c r="U321"/>
  <c r="U322"/>
  <c r="U323"/>
  <c r="U324"/>
  <c r="U325"/>
  <c r="U326"/>
  <c r="U327"/>
  <c r="U328"/>
  <c r="U329"/>
  <c r="U330"/>
  <c r="U331"/>
  <c r="U332"/>
  <c r="U333"/>
  <c r="U334"/>
  <c r="U335"/>
  <c r="U336"/>
  <c r="U337"/>
  <c r="U338"/>
  <c r="U339"/>
  <c r="U340"/>
  <c r="U341"/>
  <c r="U342"/>
  <c r="U343"/>
  <c r="U344"/>
  <c r="U345"/>
  <c r="U346"/>
  <c r="U347"/>
  <c r="U348"/>
  <c r="U349"/>
  <c r="U350"/>
  <c r="U351"/>
  <c r="U352"/>
  <c r="U353"/>
  <c r="U356"/>
  <c r="U357"/>
  <c r="U358"/>
  <c r="U359"/>
  <c r="U360"/>
  <c r="U366"/>
  <c r="U367"/>
  <c r="U368"/>
  <c r="U369"/>
  <c r="U370"/>
  <c r="U371"/>
  <c r="U372"/>
  <c r="U373"/>
  <c r="U374"/>
  <c r="U375"/>
  <c r="U376"/>
  <c r="U377"/>
  <c r="U378"/>
  <c r="U379"/>
  <c r="U382"/>
  <c r="U383"/>
  <c r="U384"/>
  <c r="U385"/>
  <c r="U387"/>
  <c r="U388"/>
  <c r="U389"/>
  <c r="U390"/>
  <c r="U391"/>
  <c r="U392"/>
  <c r="U393"/>
  <c r="U394"/>
  <c r="U395"/>
  <c r="U396"/>
  <c r="U397"/>
  <c r="U398"/>
  <c r="U399"/>
  <c r="U400"/>
  <c r="U401"/>
  <c r="U402"/>
  <c r="U403"/>
  <c r="U404"/>
  <c r="U405"/>
  <c r="U406"/>
  <c r="U407"/>
  <c r="U409"/>
  <c r="U410"/>
  <c r="U411"/>
  <c r="U412"/>
  <c r="U413"/>
  <c r="U414"/>
  <c r="U415"/>
  <c r="U416"/>
  <c r="U417"/>
  <c r="U418"/>
  <c r="U419"/>
  <c r="U420"/>
  <c r="U421"/>
  <c r="U422"/>
  <c r="U423"/>
  <c r="U424"/>
  <c r="U427"/>
  <c r="U428"/>
  <c r="U429"/>
  <c r="U430"/>
  <c r="R74"/>
  <c r="S74" s="1"/>
  <c r="S75"/>
  <c r="Q74"/>
  <c r="Q75"/>
  <c r="R65"/>
  <c r="R64" s="1"/>
  <c r="S64" s="1"/>
  <c r="R105"/>
  <c r="S105" s="1"/>
  <c r="S106"/>
  <c r="Q105"/>
  <c r="Q106"/>
  <c r="R167"/>
  <c r="R165" s="1"/>
  <c r="S165" s="1"/>
  <c r="R60"/>
  <c r="R289"/>
  <c r="S289" s="1"/>
  <c r="R121"/>
  <c r="S121" s="1"/>
  <c r="S122"/>
  <c r="Q121"/>
  <c r="Q122"/>
  <c r="R58"/>
  <c r="S58" s="1"/>
  <c r="R219"/>
  <c r="R218" s="1"/>
  <c r="S218" s="1"/>
  <c r="R93"/>
  <c r="S93" s="1"/>
  <c r="S94"/>
  <c r="Q93"/>
  <c r="Q94"/>
  <c r="R429"/>
  <c r="S429" s="1"/>
  <c r="R427"/>
  <c r="R426" s="1"/>
  <c r="R423"/>
  <c r="S423" s="1"/>
  <c r="R420"/>
  <c r="R416"/>
  <c r="R413"/>
  <c r="R411"/>
  <c r="S411" s="1"/>
  <c r="R408"/>
  <c r="R406"/>
  <c r="R404"/>
  <c r="R402"/>
  <c r="S402" s="1"/>
  <c r="R400"/>
  <c r="R398"/>
  <c r="R396"/>
  <c r="R394"/>
  <c r="S394" s="1"/>
  <c r="R392"/>
  <c r="R390"/>
  <c r="R388"/>
  <c r="R386"/>
  <c r="S386" s="1"/>
  <c r="R384"/>
  <c r="R382"/>
  <c r="R380"/>
  <c r="R378"/>
  <c r="S378" s="1"/>
  <c r="R376"/>
  <c r="R374"/>
  <c r="R372"/>
  <c r="R370"/>
  <c r="S370" s="1"/>
  <c r="R368"/>
  <c r="R365"/>
  <c r="R358"/>
  <c r="S358" s="1"/>
  <c r="R356"/>
  <c r="S356" s="1"/>
  <c r="R352"/>
  <c r="R350"/>
  <c r="S350" s="1"/>
  <c r="R347"/>
  <c r="R345"/>
  <c r="R341"/>
  <c r="R339"/>
  <c r="S339" s="1"/>
  <c r="R336"/>
  <c r="S336" s="1"/>
  <c r="R332"/>
  <c r="R330"/>
  <c r="R328"/>
  <c r="S328" s="1"/>
  <c r="R325"/>
  <c r="S325" s="1"/>
  <c r="R323"/>
  <c r="R321"/>
  <c r="R319"/>
  <c r="S319" s="1"/>
  <c r="R317"/>
  <c r="S317" s="1"/>
  <c r="R315"/>
  <c r="R313"/>
  <c r="R311"/>
  <c r="S311" s="1"/>
  <c r="R309"/>
  <c r="S309" s="1"/>
  <c r="R306"/>
  <c r="R304"/>
  <c r="R302"/>
  <c r="R300"/>
  <c r="S300" s="1"/>
  <c r="R298"/>
  <c r="R296"/>
  <c r="R294"/>
  <c r="R292"/>
  <c r="S292" s="1"/>
  <c r="R290"/>
  <c r="R286"/>
  <c r="R284"/>
  <c r="S284" s="1"/>
  <c r="R282"/>
  <c r="R280"/>
  <c r="R278"/>
  <c r="S278" s="1"/>
  <c r="R276"/>
  <c r="S276" s="1"/>
  <c r="R274"/>
  <c r="R272"/>
  <c r="R270"/>
  <c r="R268"/>
  <c r="S268" s="1"/>
  <c r="R266"/>
  <c r="R264"/>
  <c r="R262"/>
  <c r="R260"/>
  <c r="S260" s="1"/>
  <c r="R258"/>
  <c r="R256"/>
  <c r="R254"/>
  <c r="R245" s="1"/>
  <c r="S245" s="1"/>
  <c r="R252"/>
  <c r="S252" s="1"/>
  <c r="R250"/>
  <c r="R248"/>
  <c r="R246"/>
  <c r="S246" s="1"/>
  <c r="R241"/>
  <c r="S241" s="1"/>
  <c r="R239"/>
  <c r="R237"/>
  <c r="R235"/>
  <c r="R233"/>
  <c r="S233" s="1"/>
  <c r="R231"/>
  <c r="R229"/>
  <c r="R227"/>
  <c r="R225"/>
  <c r="S225" s="1"/>
  <c r="R223"/>
  <c r="R221"/>
  <c r="R214"/>
  <c r="R212"/>
  <c r="R210"/>
  <c r="R208"/>
  <c r="R205" s="1"/>
  <c r="R206"/>
  <c r="R202"/>
  <c r="R200"/>
  <c r="S200" s="1"/>
  <c r="R198"/>
  <c r="R196"/>
  <c r="S196" s="1"/>
  <c r="R194"/>
  <c r="R192"/>
  <c r="R190"/>
  <c r="R188"/>
  <c r="S188" s="1"/>
  <c r="R186"/>
  <c r="R183"/>
  <c r="S183" s="1"/>
  <c r="R181"/>
  <c r="S181" s="1"/>
  <c r="R179"/>
  <c r="R177"/>
  <c r="R175"/>
  <c r="S175" s="1"/>
  <c r="R173"/>
  <c r="S173" s="1"/>
  <c r="R171"/>
  <c r="S171" s="1"/>
  <c r="R169"/>
  <c r="R163"/>
  <c r="S163" s="1"/>
  <c r="R161"/>
  <c r="R159"/>
  <c r="R157"/>
  <c r="R155"/>
  <c r="S155" s="1"/>
  <c r="R153"/>
  <c r="R151"/>
  <c r="R149"/>
  <c r="R147"/>
  <c r="S147" s="1"/>
  <c r="R145"/>
  <c r="R143"/>
  <c r="R141"/>
  <c r="R139"/>
  <c r="S139" s="1"/>
  <c r="R137"/>
  <c r="R135"/>
  <c r="R133"/>
  <c r="R131"/>
  <c r="S131" s="1"/>
  <c r="R129"/>
  <c r="R127"/>
  <c r="R125"/>
  <c r="R123"/>
  <c r="S123" s="1"/>
  <c r="R119"/>
  <c r="R117"/>
  <c r="R115"/>
  <c r="R113"/>
  <c r="S113" s="1"/>
  <c r="R111"/>
  <c r="S111" s="1"/>
  <c r="R109"/>
  <c r="S109" s="1"/>
  <c r="R107"/>
  <c r="S104"/>
  <c r="R101"/>
  <c r="R99"/>
  <c r="R97"/>
  <c r="R95"/>
  <c r="S95" s="1"/>
  <c r="R91"/>
  <c r="R88"/>
  <c r="R86"/>
  <c r="S86" s="1"/>
  <c r="R83"/>
  <c r="R81"/>
  <c r="R78"/>
  <c r="S78" s="1"/>
  <c r="R76"/>
  <c r="S76" s="1"/>
  <c r="R72"/>
  <c r="S72" s="1"/>
  <c r="R68"/>
  <c r="R66"/>
  <c r="R62"/>
  <c r="R29" s="1"/>
  <c r="R56"/>
  <c r="R54"/>
  <c r="S54" s="1"/>
  <c r="R52"/>
  <c r="S52" s="1"/>
  <c r="R48"/>
  <c r="R45"/>
  <c r="R43"/>
  <c r="R41"/>
  <c r="S41" s="1"/>
  <c r="R39"/>
  <c r="R36"/>
  <c r="R32"/>
  <c r="S32" s="1"/>
  <c r="R30"/>
  <c r="S31"/>
  <c r="S33"/>
  <c r="S34"/>
  <c r="S35"/>
  <c r="S36"/>
  <c r="S37"/>
  <c r="S38"/>
  <c r="S39"/>
  <c r="S40"/>
  <c r="S42"/>
  <c r="S43"/>
  <c r="S44"/>
  <c r="S45"/>
  <c r="S46"/>
  <c r="S47"/>
  <c r="S48"/>
  <c r="S49"/>
  <c r="S53"/>
  <c r="S55"/>
  <c r="S56"/>
  <c r="S57"/>
  <c r="S59"/>
  <c r="S61"/>
  <c r="S62"/>
  <c r="S63"/>
  <c r="S65"/>
  <c r="S66"/>
  <c r="S67"/>
  <c r="S68"/>
  <c r="S69"/>
  <c r="S70"/>
  <c r="S71"/>
  <c r="S73"/>
  <c r="S77"/>
  <c r="S79"/>
  <c r="S80"/>
  <c r="S81"/>
  <c r="S82"/>
  <c r="S83"/>
  <c r="S84"/>
  <c r="S85"/>
  <c r="S87"/>
  <c r="S88"/>
  <c r="S89"/>
  <c r="S90"/>
  <c r="S91"/>
  <c r="S92"/>
  <c r="S96"/>
  <c r="S97"/>
  <c r="S98"/>
  <c r="S99"/>
  <c r="S100"/>
  <c r="S101"/>
  <c r="S102"/>
  <c r="S107"/>
  <c r="S108"/>
  <c r="S110"/>
  <c r="S112"/>
  <c r="S114"/>
  <c r="S115"/>
  <c r="S116"/>
  <c r="S117"/>
  <c r="S118"/>
  <c r="S119"/>
  <c r="S120"/>
  <c r="S124"/>
  <c r="S125"/>
  <c r="S126"/>
  <c r="S127"/>
  <c r="S128"/>
  <c r="S129"/>
  <c r="S130"/>
  <c r="S132"/>
  <c r="S133"/>
  <c r="S134"/>
  <c r="S135"/>
  <c r="S136"/>
  <c r="S137"/>
  <c r="S138"/>
  <c r="S140"/>
  <c r="S141"/>
  <c r="S142"/>
  <c r="S143"/>
  <c r="S144"/>
  <c r="S145"/>
  <c r="S146"/>
  <c r="S148"/>
  <c r="S149"/>
  <c r="S150"/>
  <c r="S151"/>
  <c r="S152"/>
  <c r="S153"/>
  <c r="S154"/>
  <c r="S156"/>
  <c r="S157"/>
  <c r="S158"/>
  <c r="S159"/>
  <c r="S160"/>
  <c r="S161"/>
  <c r="S162"/>
  <c r="S164"/>
  <c r="S166"/>
  <c r="S169"/>
  <c r="S170"/>
  <c r="S172"/>
  <c r="S174"/>
  <c r="S176"/>
  <c r="S177"/>
  <c r="S178"/>
  <c r="S179"/>
  <c r="S180"/>
  <c r="S182"/>
  <c r="S184"/>
  <c r="S185"/>
  <c r="S186"/>
  <c r="S187"/>
  <c r="S189"/>
  <c r="S190"/>
  <c r="S191"/>
  <c r="S192"/>
  <c r="S193"/>
  <c r="S194"/>
  <c r="S195"/>
  <c r="S197"/>
  <c r="S198"/>
  <c r="S199"/>
  <c r="S201"/>
  <c r="S202"/>
  <c r="S203"/>
  <c r="S206"/>
  <c r="S207"/>
  <c r="S209"/>
  <c r="S210"/>
  <c r="S211"/>
  <c r="S212"/>
  <c r="S213"/>
  <c r="S214"/>
  <c r="S215"/>
  <c r="S220"/>
  <c r="S221"/>
  <c r="S222"/>
  <c r="S223"/>
  <c r="S224"/>
  <c r="S226"/>
  <c r="S227"/>
  <c r="S228"/>
  <c r="S229"/>
  <c r="S230"/>
  <c r="S231"/>
  <c r="S232"/>
  <c r="S234"/>
  <c r="S235"/>
  <c r="S236"/>
  <c r="S237"/>
  <c r="S238"/>
  <c r="S239"/>
  <c r="S240"/>
  <c r="S242"/>
  <c r="S247"/>
  <c r="S248"/>
  <c r="S249"/>
  <c r="S250"/>
  <c r="S251"/>
  <c r="S253"/>
  <c r="S254"/>
  <c r="S255"/>
  <c r="S256"/>
  <c r="S257"/>
  <c r="S258"/>
  <c r="S259"/>
  <c r="S261"/>
  <c r="S262"/>
  <c r="S263"/>
  <c r="S264"/>
  <c r="S265"/>
  <c r="S266"/>
  <c r="S267"/>
  <c r="S269"/>
  <c r="S270"/>
  <c r="S271"/>
  <c r="S272"/>
  <c r="S273"/>
  <c r="S274"/>
  <c r="S275"/>
  <c r="S277"/>
  <c r="S279"/>
  <c r="S280"/>
  <c r="S281"/>
  <c r="S282"/>
  <c r="S283"/>
  <c r="S285"/>
  <c r="S286"/>
  <c r="S287"/>
  <c r="S290"/>
  <c r="S291"/>
  <c r="S293"/>
  <c r="S294"/>
  <c r="S295"/>
  <c r="S296"/>
  <c r="S297"/>
  <c r="S298"/>
  <c r="S299"/>
  <c r="S301"/>
  <c r="S302"/>
  <c r="S303"/>
  <c r="S304"/>
  <c r="S305"/>
  <c r="S306"/>
  <c r="S307"/>
  <c r="S308"/>
  <c r="S310"/>
  <c r="S312"/>
  <c r="S313"/>
  <c r="S314"/>
  <c r="S315"/>
  <c r="S316"/>
  <c r="S318"/>
  <c r="S320"/>
  <c r="S321"/>
  <c r="S322"/>
  <c r="S323"/>
  <c r="S324"/>
  <c r="S326"/>
  <c r="S327"/>
  <c r="S329"/>
  <c r="S330"/>
  <c r="S331"/>
  <c r="S332"/>
  <c r="S333"/>
  <c r="S334"/>
  <c r="S335"/>
  <c r="S337"/>
  <c r="S338"/>
  <c r="S340"/>
  <c r="S341"/>
  <c r="S342"/>
  <c r="S343"/>
  <c r="S344"/>
  <c r="S345"/>
  <c r="S346"/>
  <c r="S347"/>
  <c r="S348"/>
  <c r="S349"/>
  <c r="S351"/>
  <c r="S352"/>
  <c r="S353"/>
  <c r="S357"/>
  <c r="S359"/>
  <c r="S360"/>
  <c r="S365"/>
  <c r="S366"/>
  <c r="S367"/>
  <c r="S368"/>
  <c r="S369"/>
  <c r="S371"/>
  <c r="S372"/>
  <c r="S373"/>
  <c r="S374"/>
  <c r="S375"/>
  <c r="S376"/>
  <c r="S377"/>
  <c r="S379"/>
  <c r="S380"/>
  <c r="S381"/>
  <c r="S382"/>
  <c r="S383"/>
  <c r="S384"/>
  <c r="S385"/>
  <c r="S387"/>
  <c r="S388"/>
  <c r="S389"/>
  <c r="S390"/>
  <c r="S391"/>
  <c r="S392"/>
  <c r="S393"/>
  <c r="S395"/>
  <c r="S396"/>
  <c r="S397"/>
  <c r="S398"/>
  <c r="S399"/>
  <c r="S400"/>
  <c r="S401"/>
  <c r="S403"/>
  <c r="S405"/>
  <c r="S406"/>
  <c r="S407"/>
  <c r="S408"/>
  <c r="S409"/>
  <c r="S410"/>
  <c r="S412"/>
  <c r="S413"/>
  <c r="S414"/>
  <c r="S415"/>
  <c r="S416"/>
  <c r="S417"/>
  <c r="S418"/>
  <c r="S419"/>
  <c r="S420"/>
  <c r="S421"/>
  <c r="S422"/>
  <c r="S424"/>
  <c r="S427"/>
  <c r="S428"/>
  <c r="S430"/>
  <c r="P184"/>
  <c r="P359"/>
  <c r="P350"/>
  <c r="Q350" s="1"/>
  <c r="Q351"/>
  <c r="O350"/>
  <c r="O351"/>
  <c r="P104"/>
  <c r="P95"/>
  <c r="Q95" s="1"/>
  <c r="Q96"/>
  <c r="O95"/>
  <c r="O96"/>
  <c r="U48" l="1"/>
  <c r="T28"/>
  <c r="U381"/>
  <c r="T364"/>
  <c r="U364" s="1"/>
  <c r="T217"/>
  <c r="T216" s="1"/>
  <c r="U216" s="1"/>
  <c r="T205"/>
  <c r="U205" s="1"/>
  <c r="T354"/>
  <c r="U354" s="1"/>
  <c r="U355"/>
  <c r="T425"/>
  <c r="U425" s="1"/>
  <c r="U426"/>
  <c r="U288"/>
  <c r="T244"/>
  <c r="R28"/>
  <c r="R288"/>
  <c r="S288" s="1"/>
  <c r="S167"/>
  <c r="S60"/>
  <c r="R364"/>
  <c r="S219"/>
  <c r="R217"/>
  <c r="S217" s="1"/>
  <c r="R363"/>
  <c r="S363" s="1"/>
  <c r="S364"/>
  <c r="R425"/>
  <c r="S425" s="1"/>
  <c r="S426"/>
  <c r="R433"/>
  <c r="S433" s="1"/>
  <c r="S29"/>
  <c r="S205"/>
  <c r="R204"/>
  <c r="S204" s="1"/>
  <c r="S404"/>
  <c r="R355"/>
  <c r="S208"/>
  <c r="R103"/>
  <c r="S30"/>
  <c r="P244"/>
  <c r="P111"/>
  <c r="Q111" s="1"/>
  <c r="Q112"/>
  <c r="O111"/>
  <c r="O112"/>
  <c r="T363" l="1"/>
  <c r="U363" s="1"/>
  <c r="U217"/>
  <c r="T204"/>
  <c r="U204" s="1"/>
  <c r="T243"/>
  <c r="U243" s="1"/>
  <c r="U244"/>
  <c r="T432"/>
  <c r="U432" s="1"/>
  <c r="U28"/>
  <c r="T27"/>
  <c r="S103"/>
  <c r="R244"/>
  <c r="R216"/>
  <c r="S216" s="1"/>
  <c r="R354"/>
  <c r="S354" s="1"/>
  <c r="S355"/>
  <c r="P200"/>
  <c r="Q200" s="1"/>
  <c r="Q201"/>
  <c r="O200"/>
  <c r="O201"/>
  <c r="P429"/>
  <c r="P427"/>
  <c r="Q427" s="1"/>
  <c r="P423"/>
  <c r="P420"/>
  <c r="Q420" s="1"/>
  <c r="P416"/>
  <c r="Q416" s="1"/>
  <c r="P413"/>
  <c r="P411"/>
  <c r="P408"/>
  <c r="Q408" s="1"/>
  <c r="P406"/>
  <c r="P404"/>
  <c r="P402"/>
  <c r="P400"/>
  <c r="Q400" s="1"/>
  <c r="P398"/>
  <c r="P396"/>
  <c r="P394"/>
  <c r="P392"/>
  <c r="Q392" s="1"/>
  <c r="P390"/>
  <c r="P388"/>
  <c r="P386"/>
  <c r="P384"/>
  <c r="Q384" s="1"/>
  <c r="P382"/>
  <c r="P380"/>
  <c r="P378"/>
  <c r="P376"/>
  <c r="Q376" s="1"/>
  <c r="P374"/>
  <c r="P372"/>
  <c r="P370"/>
  <c r="P368"/>
  <c r="Q368" s="1"/>
  <c r="P365"/>
  <c r="Q365" s="1"/>
  <c r="P358"/>
  <c r="Q358" s="1"/>
  <c r="P356"/>
  <c r="P355" s="1"/>
  <c r="P352"/>
  <c r="P347"/>
  <c r="P345"/>
  <c r="Q345" s="1"/>
  <c r="P341"/>
  <c r="P339"/>
  <c r="Q339" s="1"/>
  <c r="P336"/>
  <c r="Q336" s="1"/>
  <c r="P332"/>
  <c r="P330"/>
  <c r="P328"/>
  <c r="Q328" s="1"/>
  <c r="P325"/>
  <c r="Q325" s="1"/>
  <c r="P323"/>
  <c r="P321"/>
  <c r="P319"/>
  <c r="Q319" s="1"/>
  <c r="P317"/>
  <c r="Q317" s="1"/>
  <c r="P315"/>
  <c r="P313"/>
  <c r="P311"/>
  <c r="Q311" s="1"/>
  <c r="P309"/>
  <c r="Q309" s="1"/>
  <c r="P306"/>
  <c r="P304"/>
  <c r="P302"/>
  <c r="P300"/>
  <c r="Q300" s="1"/>
  <c r="P298"/>
  <c r="P296"/>
  <c r="P294"/>
  <c r="P292"/>
  <c r="Q292" s="1"/>
  <c r="P290"/>
  <c r="P288"/>
  <c r="P286"/>
  <c r="P284"/>
  <c r="Q284" s="1"/>
  <c r="P282"/>
  <c r="P280"/>
  <c r="P278"/>
  <c r="P276"/>
  <c r="Q276" s="1"/>
  <c r="P274"/>
  <c r="P272"/>
  <c r="P270"/>
  <c r="P268"/>
  <c r="Q268" s="1"/>
  <c r="P266"/>
  <c r="P264"/>
  <c r="P262"/>
  <c r="P260"/>
  <c r="Q260" s="1"/>
  <c r="P258"/>
  <c r="P256"/>
  <c r="P254"/>
  <c r="P245" s="1"/>
  <c r="Q245" s="1"/>
  <c r="P252"/>
  <c r="Q252" s="1"/>
  <c r="P250"/>
  <c r="P248"/>
  <c r="P246"/>
  <c r="P241"/>
  <c r="Q241" s="1"/>
  <c r="P239"/>
  <c r="P237"/>
  <c r="Q237" s="1"/>
  <c r="P235"/>
  <c r="Q235" s="1"/>
  <c r="P233"/>
  <c r="Q233" s="1"/>
  <c r="P231"/>
  <c r="P229"/>
  <c r="Q229" s="1"/>
  <c r="P227"/>
  <c r="P225"/>
  <c r="P223"/>
  <c r="P221"/>
  <c r="Q221" s="1"/>
  <c r="P218"/>
  <c r="Q218" s="1"/>
  <c r="P214"/>
  <c r="P212"/>
  <c r="P210"/>
  <c r="P208"/>
  <c r="Q208" s="1"/>
  <c r="P206"/>
  <c r="P205" s="1"/>
  <c r="P202"/>
  <c r="Q202" s="1"/>
  <c r="P198"/>
  <c r="Q198" s="1"/>
  <c r="P196"/>
  <c r="P194"/>
  <c r="P192"/>
  <c r="P190"/>
  <c r="Q190" s="1"/>
  <c r="P188"/>
  <c r="P186"/>
  <c r="P183"/>
  <c r="Q183" s="1"/>
  <c r="P181"/>
  <c r="P179"/>
  <c r="P177"/>
  <c r="P175"/>
  <c r="Q175" s="1"/>
  <c r="P173"/>
  <c r="P171"/>
  <c r="Q171" s="1"/>
  <c r="P169"/>
  <c r="P165"/>
  <c r="Q165" s="1"/>
  <c r="P163"/>
  <c r="Q163" s="1"/>
  <c r="P161"/>
  <c r="P159"/>
  <c r="P157"/>
  <c r="Q157" s="1"/>
  <c r="P155"/>
  <c r="P153"/>
  <c r="P151"/>
  <c r="P149"/>
  <c r="Q149" s="1"/>
  <c r="P147"/>
  <c r="P145"/>
  <c r="P143"/>
  <c r="P141"/>
  <c r="Q141" s="1"/>
  <c r="P139"/>
  <c r="P137"/>
  <c r="P135"/>
  <c r="P133"/>
  <c r="Q133" s="1"/>
  <c r="P131"/>
  <c r="Q131" s="1"/>
  <c r="P129"/>
  <c r="P127"/>
  <c r="P125"/>
  <c r="Q125" s="1"/>
  <c r="P123"/>
  <c r="P119"/>
  <c r="P117"/>
  <c r="P115"/>
  <c r="Q115" s="1"/>
  <c r="P113"/>
  <c r="Q113" s="1"/>
  <c r="P109"/>
  <c r="P107"/>
  <c r="P103"/>
  <c r="Q103" s="1"/>
  <c r="P101"/>
  <c r="P99"/>
  <c r="P97"/>
  <c r="P91"/>
  <c r="Q91" s="1"/>
  <c r="P88"/>
  <c r="Q88" s="1"/>
  <c r="P86"/>
  <c r="P83"/>
  <c r="P81"/>
  <c r="P78"/>
  <c r="Q78" s="1"/>
  <c r="P76"/>
  <c r="Q76" s="1"/>
  <c r="P72"/>
  <c r="P68"/>
  <c r="Q68" s="1"/>
  <c r="P66"/>
  <c r="Q66" s="1"/>
  <c r="P64"/>
  <c r="P62"/>
  <c r="P58"/>
  <c r="Q58" s="1"/>
  <c r="P56"/>
  <c r="P54"/>
  <c r="Q54" s="1"/>
  <c r="P52"/>
  <c r="Q52" s="1"/>
  <c r="P48"/>
  <c r="Q48" s="1"/>
  <c r="P45"/>
  <c r="P43"/>
  <c r="P41"/>
  <c r="P39"/>
  <c r="Q39" s="1"/>
  <c r="P36"/>
  <c r="Q36" s="1"/>
  <c r="P32"/>
  <c r="Q32" s="1"/>
  <c r="P30"/>
  <c r="P29"/>
  <c r="P433" s="1"/>
  <c r="Q433" s="1"/>
  <c r="Q30"/>
  <c r="Q31"/>
  <c r="Q33"/>
  <c r="Q34"/>
  <c r="Q35"/>
  <c r="Q37"/>
  <c r="Q38"/>
  <c r="Q40"/>
  <c r="Q41"/>
  <c r="Q42"/>
  <c r="Q43"/>
  <c r="Q44"/>
  <c r="Q45"/>
  <c r="Q46"/>
  <c r="Q47"/>
  <c r="Q49"/>
  <c r="Q53"/>
  <c r="Q55"/>
  <c r="Q56"/>
  <c r="Q57"/>
  <c r="Q59"/>
  <c r="Q60"/>
  <c r="Q61"/>
  <c r="Q62"/>
  <c r="Q63"/>
  <c r="Q64"/>
  <c r="Q65"/>
  <c r="Q67"/>
  <c r="Q69"/>
  <c r="Q70"/>
  <c r="Q71"/>
  <c r="Q72"/>
  <c r="Q73"/>
  <c r="Q77"/>
  <c r="Q79"/>
  <c r="Q80"/>
  <c r="Q81"/>
  <c r="Q82"/>
  <c r="Q83"/>
  <c r="Q84"/>
  <c r="Q85"/>
  <c r="Q86"/>
  <c r="Q87"/>
  <c r="Q89"/>
  <c r="Q90"/>
  <c r="Q92"/>
  <c r="Q97"/>
  <c r="Q98"/>
  <c r="Q99"/>
  <c r="Q100"/>
  <c r="Q101"/>
  <c r="Q102"/>
  <c r="Q104"/>
  <c r="Q107"/>
  <c r="Q108"/>
  <c r="Q109"/>
  <c r="Q110"/>
  <c r="Q114"/>
  <c r="Q116"/>
  <c r="Q117"/>
  <c r="Q118"/>
  <c r="Q119"/>
  <c r="Q120"/>
  <c r="Q123"/>
  <c r="Q124"/>
  <c r="Q126"/>
  <c r="Q127"/>
  <c r="Q128"/>
  <c r="Q129"/>
  <c r="Q130"/>
  <c r="Q132"/>
  <c r="Q134"/>
  <c r="Q135"/>
  <c r="Q136"/>
  <c r="Q137"/>
  <c r="Q138"/>
  <c r="Q139"/>
  <c r="Q140"/>
  <c r="Q142"/>
  <c r="Q143"/>
  <c r="Q144"/>
  <c r="Q145"/>
  <c r="Q146"/>
  <c r="Q147"/>
  <c r="Q148"/>
  <c r="Q150"/>
  <c r="Q151"/>
  <c r="Q152"/>
  <c r="Q153"/>
  <c r="Q154"/>
  <c r="Q155"/>
  <c r="Q156"/>
  <c r="Q158"/>
  <c r="Q159"/>
  <c r="Q160"/>
  <c r="Q161"/>
  <c r="Q162"/>
  <c r="Q164"/>
  <c r="Q166"/>
  <c r="Q167"/>
  <c r="Q169"/>
  <c r="Q170"/>
  <c r="Q172"/>
  <c r="Q173"/>
  <c r="Q174"/>
  <c r="Q176"/>
  <c r="Q177"/>
  <c r="Q178"/>
  <c r="Q180"/>
  <c r="Q181"/>
  <c r="Q182"/>
  <c r="Q184"/>
  <c r="Q185"/>
  <c r="Q186"/>
  <c r="Q187"/>
  <c r="Q188"/>
  <c r="Q189"/>
  <c r="Q191"/>
  <c r="Q192"/>
  <c r="Q193"/>
  <c r="Q194"/>
  <c r="Q195"/>
  <c r="Q196"/>
  <c r="Q197"/>
  <c r="Q199"/>
  <c r="Q203"/>
  <c r="Q206"/>
  <c r="Q207"/>
  <c r="Q209"/>
  <c r="Q210"/>
  <c r="Q211"/>
  <c r="Q212"/>
  <c r="Q213"/>
  <c r="Q214"/>
  <c r="Q215"/>
  <c r="Q219"/>
  <c r="Q220"/>
  <c r="Q222"/>
  <c r="Q223"/>
  <c r="Q224"/>
  <c r="Q226"/>
  <c r="Q227"/>
  <c r="Q228"/>
  <c r="Q230"/>
  <c r="Q231"/>
  <c r="Q232"/>
  <c r="Q234"/>
  <c r="Q236"/>
  <c r="Q238"/>
  <c r="Q239"/>
  <c r="Q240"/>
  <c r="Q242"/>
  <c r="Q246"/>
  <c r="Q247"/>
  <c r="Q248"/>
  <c r="Q249"/>
  <c r="Q250"/>
  <c r="Q251"/>
  <c r="Q253"/>
  <c r="Q254"/>
  <c r="Q255"/>
  <c r="Q256"/>
  <c r="Q257"/>
  <c r="Q258"/>
  <c r="Q259"/>
  <c r="Q261"/>
  <c r="Q262"/>
  <c r="Q263"/>
  <c r="Q264"/>
  <c r="Q265"/>
  <c r="Q266"/>
  <c r="Q267"/>
  <c r="Q269"/>
  <c r="Q270"/>
  <c r="Q271"/>
  <c r="Q272"/>
  <c r="Q273"/>
  <c r="Q274"/>
  <c r="Q275"/>
  <c r="Q277"/>
  <c r="Q278"/>
  <c r="Q279"/>
  <c r="Q280"/>
  <c r="Q281"/>
  <c r="Q282"/>
  <c r="Q283"/>
  <c r="Q285"/>
  <c r="Q286"/>
  <c r="Q287"/>
  <c r="Q288"/>
  <c r="Q289"/>
  <c r="Q290"/>
  <c r="Q291"/>
  <c r="Q293"/>
  <c r="Q294"/>
  <c r="Q295"/>
  <c r="Q296"/>
  <c r="Q297"/>
  <c r="Q298"/>
  <c r="Q299"/>
  <c r="Q301"/>
  <c r="Q302"/>
  <c r="Q303"/>
  <c r="Q304"/>
  <c r="Q305"/>
  <c r="Q306"/>
  <c r="Q307"/>
  <c r="Q308"/>
  <c r="Q310"/>
  <c r="Q312"/>
  <c r="Q313"/>
  <c r="Q314"/>
  <c r="Q315"/>
  <c r="Q316"/>
  <c r="Q318"/>
  <c r="Q320"/>
  <c r="Q321"/>
  <c r="Q322"/>
  <c r="Q323"/>
  <c r="Q324"/>
  <c r="Q326"/>
  <c r="Q327"/>
  <c r="Q329"/>
  <c r="Q330"/>
  <c r="Q331"/>
  <c r="Q332"/>
  <c r="Q333"/>
  <c r="Q334"/>
  <c r="Q335"/>
  <c r="Q337"/>
  <c r="Q338"/>
  <c r="Q340"/>
  <c r="Q341"/>
  <c r="Q342"/>
  <c r="Q343"/>
  <c r="Q344"/>
  <c r="Q346"/>
  <c r="Q347"/>
  <c r="Q348"/>
  <c r="Q349"/>
  <c r="Q352"/>
  <c r="Q353"/>
  <c r="Q356"/>
  <c r="Q357"/>
  <c r="Q359"/>
  <c r="Q360"/>
  <c r="Q366"/>
  <c r="Q367"/>
  <c r="Q369"/>
  <c r="Q370"/>
  <c r="Q371"/>
  <c r="Q372"/>
  <c r="Q373"/>
  <c r="Q374"/>
  <c r="Q375"/>
  <c r="Q377"/>
  <c r="Q378"/>
  <c r="Q379"/>
  <c r="Q380"/>
  <c r="Q381"/>
  <c r="Q382"/>
  <c r="Q383"/>
  <c r="Q385"/>
  <c r="Q386"/>
  <c r="Q387"/>
  <c r="Q388"/>
  <c r="Q389"/>
  <c r="Q390"/>
  <c r="Q391"/>
  <c r="Q393"/>
  <c r="Q394"/>
  <c r="Q395"/>
  <c r="Q396"/>
  <c r="Q397"/>
  <c r="Q398"/>
  <c r="Q399"/>
  <c r="Q401"/>
  <c r="Q402"/>
  <c r="Q403"/>
  <c r="Q404"/>
  <c r="Q405"/>
  <c r="Q406"/>
  <c r="Q407"/>
  <c r="Q409"/>
  <c r="Q410"/>
  <c r="Q411"/>
  <c r="Q412"/>
  <c r="Q413"/>
  <c r="Q414"/>
  <c r="Q415"/>
  <c r="Q417"/>
  <c r="Q418"/>
  <c r="Q419"/>
  <c r="Q421"/>
  <c r="Q422"/>
  <c r="Q423"/>
  <c r="Q424"/>
  <c r="Q428"/>
  <c r="Q429"/>
  <c r="Q430"/>
  <c r="N236"/>
  <c r="N234"/>
  <c r="N218"/>
  <c r="O220"/>
  <c r="N219"/>
  <c r="N163"/>
  <c r="O163" s="1"/>
  <c r="O164"/>
  <c r="M163"/>
  <c r="M164"/>
  <c r="T431" l="1"/>
  <c r="U431" s="1"/>
  <c r="U27"/>
  <c r="R432"/>
  <c r="S432" s="1"/>
  <c r="R27"/>
  <c r="S28"/>
  <c r="S244"/>
  <c r="R243"/>
  <c r="S243" s="1"/>
  <c r="S27"/>
  <c r="Q179"/>
  <c r="P28"/>
  <c r="Q244"/>
  <c r="P354"/>
  <c r="Q354" s="1"/>
  <c r="Q355"/>
  <c r="P217"/>
  <c r="P204"/>
  <c r="Q204" s="1"/>
  <c r="Q205"/>
  <c r="Q29"/>
  <c r="P426"/>
  <c r="P364"/>
  <c r="Q225"/>
  <c r="O419"/>
  <c r="N416"/>
  <c r="O416" s="1"/>
  <c r="O378"/>
  <c r="O379"/>
  <c r="N378"/>
  <c r="M378"/>
  <c r="M379"/>
  <c r="N429"/>
  <c r="N427"/>
  <c r="N426" s="1"/>
  <c r="N423"/>
  <c r="N420"/>
  <c r="N413"/>
  <c r="N411"/>
  <c r="N408"/>
  <c r="N406"/>
  <c r="N404"/>
  <c r="N402"/>
  <c r="N400"/>
  <c r="N398"/>
  <c r="N396"/>
  <c r="N394"/>
  <c r="N392"/>
  <c r="N390"/>
  <c r="N388"/>
  <c r="N386"/>
  <c r="N384"/>
  <c r="N382"/>
  <c r="N380"/>
  <c r="N376"/>
  <c r="N374"/>
  <c r="N372"/>
  <c r="N370"/>
  <c r="N368"/>
  <c r="N365"/>
  <c r="N358"/>
  <c r="N356"/>
  <c r="N355" s="1"/>
  <c r="N352"/>
  <c r="N347"/>
  <c r="N345"/>
  <c r="N341"/>
  <c r="N339"/>
  <c r="N336"/>
  <c r="N332"/>
  <c r="N330"/>
  <c r="N328"/>
  <c r="N325"/>
  <c r="N323"/>
  <c r="N321"/>
  <c r="N319"/>
  <c r="N317"/>
  <c r="N315"/>
  <c r="N313"/>
  <c r="N311"/>
  <c r="O311" s="1"/>
  <c r="N309"/>
  <c r="N306"/>
  <c r="N304"/>
  <c r="N302"/>
  <c r="N300"/>
  <c r="N298"/>
  <c r="N296"/>
  <c r="N294"/>
  <c r="N292"/>
  <c r="N290"/>
  <c r="N288"/>
  <c r="N286"/>
  <c r="N284"/>
  <c r="N282"/>
  <c r="N280"/>
  <c r="N278"/>
  <c r="N276"/>
  <c r="N274"/>
  <c r="N272"/>
  <c r="N270"/>
  <c r="N268"/>
  <c r="N266"/>
  <c r="N264"/>
  <c r="N262"/>
  <c r="N260"/>
  <c r="N258"/>
  <c r="O258" s="1"/>
  <c r="N256"/>
  <c r="N254"/>
  <c r="N245" s="1"/>
  <c r="O245" s="1"/>
  <c r="N252"/>
  <c r="N250"/>
  <c r="N248"/>
  <c r="N246"/>
  <c r="N241"/>
  <c r="N239"/>
  <c r="N237"/>
  <c r="O237" s="1"/>
  <c r="N235"/>
  <c r="N233"/>
  <c r="O233" s="1"/>
  <c r="N231"/>
  <c r="N229"/>
  <c r="N227"/>
  <c r="N225"/>
  <c r="N223"/>
  <c r="N221"/>
  <c r="N214"/>
  <c r="N212"/>
  <c r="N210"/>
  <c r="N205" s="1"/>
  <c r="N208"/>
  <c r="N206"/>
  <c r="N202"/>
  <c r="N198"/>
  <c r="N196"/>
  <c r="N194"/>
  <c r="N192"/>
  <c r="N190"/>
  <c r="N188"/>
  <c r="N186"/>
  <c r="N183"/>
  <c r="N181"/>
  <c r="N179"/>
  <c r="N177"/>
  <c r="N175"/>
  <c r="O175" s="1"/>
  <c r="N173"/>
  <c r="N171"/>
  <c r="N169"/>
  <c r="N165"/>
  <c r="N161"/>
  <c r="N159"/>
  <c r="N157"/>
  <c r="N155"/>
  <c r="N153"/>
  <c r="N151"/>
  <c r="N149"/>
  <c r="N147"/>
  <c r="N145"/>
  <c r="N143"/>
  <c r="N141"/>
  <c r="N139"/>
  <c r="N137"/>
  <c r="N135"/>
  <c r="N133"/>
  <c r="N131"/>
  <c r="N129"/>
  <c r="N127"/>
  <c r="N125"/>
  <c r="O125" s="1"/>
  <c r="N123"/>
  <c r="N119"/>
  <c r="N117"/>
  <c r="N115"/>
  <c r="N113"/>
  <c r="N109"/>
  <c r="N107"/>
  <c r="O107" s="1"/>
  <c r="N103"/>
  <c r="N101"/>
  <c r="N99"/>
  <c r="N97"/>
  <c r="N91"/>
  <c r="N88"/>
  <c r="N86"/>
  <c r="N83"/>
  <c r="O83" s="1"/>
  <c r="N81"/>
  <c r="O81" s="1"/>
  <c r="N78"/>
  <c r="N76"/>
  <c r="N72"/>
  <c r="N68"/>
  <c r="O68" s="1"/>
  <c r="N66"/>
  <c r="N64"/>
  <c r="N62"/>
  <c r="N58"/>
  <c r="N56"/>
  <c r="N54"/>
  <c r="N52"/>
  <c r="O52" s="1"/>
  <c r="N48"/>
  <c r="O48" s="1"/>
  <c r="N45"/>
  <c r="N43"/>
  <c r="N41"/>
  <c r="N39"/>
  <c r="O39" s="1"/>
  <c r="N36"/>
  <c r="N32"/>
  <c r="O32" s="1"/>
  <c r="N30"/>
  <c r="O31"/>
  <c r="O33"/>
  <c r="O34"/>
  <c r="O35"/>
  <c r="O36"/>
  <c r="O37"/>
  <c r="O38"/>
  <c r="O40"/>
  <c r="O41"/>
  <c r="O42"/>
  <c r="O43"/>
  <c r="O44"/>
  <c r="O45"/>
  <c r="O46"/>
  <c r="O47"/>
  <c r="O49"/>
  <c r="O53"/>
  <c r="O54"/>
  <c r="O55"/>
  <c r="O56"/>
  <c r="O57"/>
  <c r="O58"/>
  <c r="O59"/>
  <c r="O60"/>
  <c r="O61"/>
  <c r="O62"/>
  <c r="O63"/>
  <c r="O64"/>
  <c r="O65"/>
  <c r="O66"/>
  <c r="O67"/>
  <c r="O69"/>
  <c r="O70"/>
  <c r="O71"/>
  <c r="O72"/>
  <c r="O73"/>
  <c r="O76"/>
  <c r="O77"/>
  <c r="O79"/>
  <c r="O80"/>
  <c r="O82"/>
  <c r="O84"/>
  <c r="O85"/>
  <c r="O86"/>
  <c r="O87"/>
  <c r="O88"/>
  <c r="O89"/>
  <c r="O90"/>
  <c r="O91"/>
  <c r="O92"/>
  <c r="O97"/>
  <c r="O98"/>
  <c r="O99"/>
  <c r="O100"/>
  <c r="O101"/>
  <c r="O102"/>
  <c r="O103"/>
  <c r="O104"/>
  <c r="O108"/>
  <c r="O109"/>
  <c r="O110"/>
  <c r="O113"/>
  <c r="O114"/>
  <c r="O115"/>
  <c r="O116"/>
  <c r="O117"/>
  <c r="O118"/>
  <c r="O119"/>
  <c r="O120"/>
  <c r="O123"/>
  <c r="O124"/>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5"/>
  <c r="O166"/>
  <c r="O167"/>
  <c r="O169"/>
  <c r="O170"/>
  <c r="O171"/>
  <c r="O172"/>
  <c r="O173"/>
  <c r="O174"/>
  <c r="O176"/>
  <c r="O177"/>
  <c r="O178"/>
  <c r="O179"/>
  <c r="O180"/>
  <c r="O181"/>
  <c r="O182"/>
  <c r="O183"/>
  <c r="O184"/>
  <c r="O185"/>
  <c r="O186"/>
  <c r="O187"/>
  <c r="O188"/>
  <c r="O189"/>
  <c r="O190"/>
  <c r="O191"/>
  <c r="O192"/>
  <c r="O193"/>
  <c r="O194"/>
  <c r="O195"/>
  <c r="O196"/>
  <c r="O197"/>
  <c r="O198"/>
  <c r="O199"/>
  <c r="O202"/>
  <c r="O203"/>
  <c r="O206"/>
  <c r="O207"/>
  <c r="O208"/>
  <c r="O209"/>
  <c r="O210"/>
  <c r="O211"/>
  <c r="O212"/>
  <c r="O213"/>
  <c r="O214"/>
  <c r="O215"/>
  <c r="O218"/>
  <c r="O219"/>
  <c r="O221"/>
  <c r="O222"/>
  <c r="O223"/>
  <c r="O224"/>
  <c r="O225"/>
  <c r="O226"/>
  <c r="O227"/>
  <c r="O228"/>
  <c r="O229"/>
  <c r="O230"/>
  <c r="O231"/>
  <c r="O232"/>
  <c r="O234"/>
  <c r="O235"/>
  <c r="O236"/>
  <c r="O238"/>
  <c r="O239"/>
  <c r="O240"/>
  <c r="O241"/>
  <c r="O242"/>
  <c r="O246"/>
  <c r="O247"/>
  <c r="O248"/>
  <c r="O249"/>
  <c r="O250"/>
  <c r="O251"/>
  <c r="O252"/>
  <c r="O253"/>
  <c r="O254"/>
  <c r="O255"/>
  <c r="O256"/>
  <c r="O257"/>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2"/>
  <c r="O353"/>
  <c r="O356"/>
  <c r="O357"/>
  <c r="O358"/>
  <c r="O359"/>
  <c r="O360"/>
  <c r="O365"/>
  <c r="O366"/>
  <c r="O367"/>
  <c r="O368"/>
  <c r="O369"/>
  <c r="O370"/>
  <c r="O371"/>
  <c r="O372"/>
  <c r="O373"/>
  <c r="O374"/>
  <c r="O375"/>
  <c r="O376"/>
  <c r="O377"/>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7"/>
  <c r="O418"/>
  <c r="O420"/>
  <c r="O421"/>
  <c r="O422"/>
  <c r="O423"/>
  <c r="O424"/>
  <c r="O427"/>
  <c r="O428"/>
  <c r="O429"/>
  <c r="O430"/>
  <c r="L79"/>
  <c r="M79" s="1"/>
  <c r="L124"/>
  <c r="M124" s="1"/>
  <c r="M48"/>
  <c r="M49"/>
  <c r="L48"/>
  <c r="K48"/>
  <c r="K49"/>
  <c r="L126"/>
  <c r="M126" s="1"/>
  <c r="M29"/>
  <c r="M30"/>
  <c r="M31"/>
  <c r="M33"/>
  <c r="M34"/>
  <c r="M35"/>
  <c r="M36"/>
  <c r="M37"/>
  <c r="M38"/>
  <c r="M39"/>
  <c r="M40"/>
  <c r="M41"/>
  <c r="M42"/>
  <c r="M43"/>
  <c r="M44"/>
  <c r="M45"/>
  <c r="M46"/>
  <c r="M47"/>
  <c r="M52"/>
  <c r="M53"/>
  <c r="M54"/>
  <c r="M55"/>
  <c r="M56"/>
  <c r="M57"/>
  <c r="M58"/>
  <c r="M59"/>
  <c r="M60"/>
  <c r="M61"/>
  <c r="M62"/>
  <c r="M63"/>
  <c r="M64"/>
  <c r="M65"/>
  <c r="M66"/>
  <c r="M67"/>
  <c r="M68"/>
  <c r="M69"/>
  <c r="M70"/>
  <c r="M71"/>
  <c r="M72"/>
  <c r="M73"/>
  <c r="M76"/>
  <c r="M77"/>
  <c r="M80"/>
  <c r="M81"/>
  <c r="M82"/>
  <c r="M83"/>
  <c r="M84"/>
  <c r="M85"/>
  <c r="M86"/>
  <c r="M87"/>
  <c r="M88"/>
  <c r="M89"/>
  <c r="M90"/>
  <c r="M92"/>
  <c r="M97"/>
  <c r="M98"/>
  <c r="M99"/>
  <c r="M100"/>
  <c r="M101"/>
  <c r="M102"/>
  <c r="M108"/>
  <c r="M109"/>
  <c r="M110"/>
  <c r="M113"/>
  <c r="M114"/>
  <c r="M115"/>
  <c r="M116"/>
  <c r="M117"/>
  <c r="M118"/>
  <c r="M119"/>
  <c r="M120"/>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6"/>
  <c r="M169"/>
  <c r="M170"/>
  <c r="M171"/>
  <c r="M172"/>
  <c r="M173"/>
  <c r="M174"/>
  <c r="M177"/>
  <c r="M178"/>
  <c r="M180"/>
  <c r="M181"/>
  <c r="M182"/>
  <c r="M183"/>
  <c r="M184"/>
  <c r="M185"/>
  <c r="M186"/>
  <c r="M187"/>
  <c r="M188"/>
  <c r="M189"/>
  <c r="M190"/>
  <c r="M191"/>
  <c r="M192"/>
  <c r="M193"/>
  <c r="M194"/>
  <c r="M195"/>
  <c r="M196"/>
  <c r="M197"/>
  <c r="M198"/>
  <c r="M199"/>
  <c r="M202"/>
  <c r="M203"/>
  <c r="M204"/>
  <c r="M205"/>
  <c r="M206"/>
  <c r="M207"/>
  <c r="M208"/>
  <c r="M209"/>
  <c r="M210"/>
  <c r="M211"/>
  <c r="M212"/>
  <c r="M213"/>
  <c r="M214"/>
  <c r="M215"/>
  <c r="M219"/>
  <c r="M221"/>
  <c r="M222"/>
  <c r="M223"/>
  <c r="M224"/>
  <c r="M225"/>
  <c r="M226"/>
  <c r="M227"/>
  <c r="M228"/>
  <c r="M229"/>
  <c r="M230"/>
  <c r="M231"/>
  <c r="M232"/>
  <c r="M233"/>
  <c r="M234"/>
  <c r="M235"/>
  <c r="M236"/>
  <c r="M238"/>
  <c r="M239"/>
  <c r="M240"/>
  <c r="M241"/>
  <c r="M242"/>
  <c r="M245"/>
  <c r="M246"/>
  <c r="M247"/>
  <c r="M248"/>
  <c r="M249"/>
  <c r="M250"/>
  <c r="M251"/>
  <c r="M252"/>
  <c r="M253"/>
  <c r="M254"/>
  <c r="M255"/>
  <c r="M256"/>
  <c r="M257"/>
  <c r="M259"/>
  <c r="M260"/>
  <c r="M261"/>
  <c r="M262"/>
  <c r="M263"/>
  <c r="M264"/>
  <c r="M265"/>
  <c r="M266"/>
  <c r="M267"/>
  <c r="M268"/>
  <c r="M269"/>
  <c r="M270"/>
  <c r="M271"/>
  <c r="M272"/>
  <c r="M273"/>
  <c r="M274"/>
  <c r="M275"/>
  <c r="M276"/>
  <c r="M277"/>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2"/>
  <c r="M353"/>
  <c r="M354"/>
  <c r="M355"/>
  <c r="M356"/>
  <c r="M357"/>
  <c r="M358"/>
  <c r="M359"/>
  <c r="M360"/>
  <c r="M363"/>
  <c r="M364"/>
  <c r="M365"/>
  <c r="M366"/>
  <c r="M367"/>
  <c r="M368"/>
  <c r="M369"/>
  <c r="M370"/>
  <c r="M371"/>
  <c r="M372"/>
  <c r="M373"/>
  <c r="M374"/>
  <c r="M375"/>
  <c r="M376"/>
  <c r="M377"/>
  <c r="M380"/>
  <c r="M381"/>
  <c r="M382"/>
  <c r="M383"/>
  <c r="M384"/>
  <c r="M385"/>
  <c r="M386"/>
  <c r="M387"/>
  <c r="M388"/>
  <c r="M389"/>
  <c r="M390"/>
  <c r="M391"/>
  <c r="M392"/>
  <c r="M393"/>
  <c r="M394"/>
  <c r="M395"/>
  <c r="M396"/>
  <c r="M397"/>
  <c r="M398"/>
  <c r="M399"/>
  <c r="M400"/>
  <c r="M401"/>
  <c r="M402"/>
  <c r="M403"/>
  <c r="M404"/>
  <c r="M405"/>
  <c r="M406"/>
  <c r="M407"/>
  <c r="M408"/>
  <c r="M409"/>
  <c r="M410"/>
  <c r="M411"/>
  <c r="M412"/>
  <c r="M413"/>
  <c r="M414"/>
  <c r="M415"/>
  <c r="M416"/>
  <c r="M417"/>
  <c r="M418"/>
  <c r="M420"/>
  <c r="M421"/>
  <c r="M422"/>
  <c r="M423"/>
  <c r="M424"/>
  <c r="M425"/>
  <c r="M426"/>
  <c r="M427"/>
  <c r="M428"/>
  <c r="M429"/>
  <c r="M430"/>
  <c r="M433"/>
  <c r="K29"/>
  <c r="K30"/>
  <c r="K31"/>
  <c r="K32"/>
  <c r="K33"/>
  <c r="K34"/>
  <c r="K35"/>
  <c r="K36"/>
  <c r="K37"/>
  <c r="K38"/>
  <c r="K39"/>
  <c r="K40"/>
  <c r="K41"/>
  <c r="K42"/>
  <c r="K43"/>
  <c r="K44"/>
  <c r="K45"/>
  <c r="K46"/>
  <c r="K47"/>
  <c r="K52"/>
  <c r="K53"/>
  <c r="K54"/>
  <c r="K55"/>
  <c r="K56"/>
  <c r="K57"/>
  <c r="K58"/>
  <c r="K59"/>
  <c r="K60"/>
  <c r="K61"/>
  <c r="K62"/>
  <c r="K63"/>
  <c r="K64"/>
  <c r="K65"/>
  <c r="K66"/>
  <c r="K67"/>
  <c r="K68"/>
  <c r="K69"/>
  <c r="K70"/>
  <c r="K71"/>
  <c r="K72"/>
  <c r="K73"/>
  <c r="K76"/>
  <c r="K77"/>
  <c r="K78"/>
  <c r="K79"/>
  <c r="K80"/>
  <c r="K81"/>
  <c r="K82"/>
  <c r="K83"/>
  <c r="K84"/>
  <c r="K85"/>
  <c r="K86"/>
  <c r="K87"/>
  <c r="K88"/>
  <c r="K89"/>
  <c r="K90"/>
  <c r="K91"/>
  <c r="K92"/>
  <c r="K97"/>
  <c r="K98"/>
  <c r="K99"/>
  <c r="K100"/>
  <c r="K101"/>
  <c r="K102"/>
  <c r="K104"/>
  <c r="M104" s="1"/>
  <c r="K108"/>
  <c r="K109"/>
  <c r="K110"/>
  <c r="K113"/>
  <c r="K114"/>
  <c r="K115"/>
  <c r="K116"/>
  <c r="K117"/>
  <c r="K118"/>
  <c r="K119"/>
  <c r="K120"/>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6"/>
  <c r="K167"/>
  <c r="M167" s="1"/>
  <c r="K169"/>
  <c r="K170"/>
  <c r="K171"/>
  <c r="K172"/>
  <c r="K173"/>
  <c r="K174"/>
  <c r="K176"/>
  <c r="M176" s="1"/>
  <c r="K177"/>
  <c r="K178"/>
  <c r="K179"/>
  <c r="K180"/>
  <c r="K181"/>
  <c r="K182"/>
  <c r="K183"/>
  <c r="K184"/>
  <c r="K185"/>
  <c r="K186"/>
  <c r="K187"/>
  <c r="K188"/>
  <c r="K189"/>
  <c r="K190"/>
  <c r="K191"/>
  <c r="K192"/>
  <c r="K193"/>
  <c r="K194"/>
  <c r="K195"/>
  <c r="K196"/>
  <c r="K197"/>
  <c r="K198"/>
  <c r="K199"/>
  <c r="K202"/>
  <c r="K203"/>
  <c r="K204"/>
  <c r="K205"/>
  <c r="K206"/>
  <c r="K207"/>
  <c r="K208"/>
  <c r="K209"/>
  <c r="K210"/>
  <c r="K211"/>
  <c r="K212"/>
  <c r="K213"/>
  <c r="K214"/>
  <c r="K215"/>
  <c r="K216"/>
  <c r="K217"/>
  <c r="K218"/>
  <c r="K219"/>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2"/>
  <c r="K353"/>
  <c r="K354"/>
  <c r="K355"/>
  <c r="K356"/>
  <c r="K357"/>
  <c r="K358"/>
  <c r="K359"/>
  <c r="K360"/>
  <c r="K363"/>
  <c r="K364"/>
  <c r="K365"/>
  <c r="K366"/>
  <c r="K367"/>
  <c r="K368"/>
  <c r="K369"/>
  <c r="K370"/>
  <c r="K371"/>
  <c r="K372"/>
  <c r="K373"/>
  <c r="K374"/>
  <c r="K375"/>
  <c r="K376"/>
  <c r="K377"/>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20"/>
  <c r="K421"/>
  <c r="K422"/>
  <c r="K423"/>
  <c r="K424"/>
  <c r="K425"/>
  <c r="K426"/>
  <c r="K427"/>
  <c r="K428"/>
  <c r="K429"/>
  <c r="K430"/>
  <c r="K433"/>
  <c r="J429"/>
  <c r="J427"/>
  <c r="J426" s="1"/>
  <c r="J425" s="1"/>
  <c r="J423"/>
  <c r="J420"/>
  <c r="J416"/>
  <c r="J413"/>
  <c r="J411"/>
  <c r="J408"/>
  <c r="J406"/>
  <c r="J404"/>
  <c r="J402"/>
  <c r="J400"/>
  <c r="J398"/>
  <c r="J396"/>
  <c r="J394"/>
  <c r="J392"/>
  <c r="J390"/>
  <c r="J388"/>
  <c r="J386"/>
  <c r="J384"/>
  <c r="J382"/>
  <c r="J380"/>
  <c r="J376"/>
  <c r="J374"/>
  <c r="J372"/>
  <c r="J370"/>
  <c r="J368"/>
  <c r="J365"/>
  <c r="J364" s="1"/>
  <c r="J363" s="1"/>
  <c r="J358"/>
  <c r="J356"/>
  <c r="J355" s="1"/>
  <c r="J354" s="1"/>
  <c r="J352"/>
  <c r="J347"/>
  <c r="J345"/>
  <c r="J341"/>
  <c r="J339"/>
  <c r="J336"/>
  <c r="J332"/>
  <c r="J330"/>
  <c r="J328"/>
  <c r="J325"/>
  <c r="J323"/>
  <c r="J321"/>
  <c r="J319"/>
  <c r="J317"/>
  <c r="J315"/>
  <c r="J313"/>
  <c r="J311"/>
  <c r="J309"/>
  <c r="J306"/>
  <c r="J304"/>
  <c r="J302"/>
  <c r="J300"/>
  <c r="J298"/>
  <c r="J296"/>
  <c r="J294"/>
  <c r="J292"/>
  <c r="J290"/>
  <c r="J288"/>
  <c r="J286"/>
  <c r="J284"/>
  <c r="J282"/>
  <c r="J280"/>
  <c r="J278"/>
  <c r="J276"/>
  <c r="J274"/>
  <c r="J272"/>
  <c r="J270"/>
  <c r="J268"/>
  <c r="J266"/>
  <c r="J264"/>
  <c r="J262"/>
  <c r="J260"/>
  <c r="J258"/>
  <c r="J256"/>
  <c r="J254"/>
  <c r="J245" s="1"/>
  <c r="J252"/>
  <c r="J250"/>
  <c r="J248"/>
  <c r="J246"/>
  <c r="J241"/>
  <c r="J239"/>
  <c r="J237"/>
  <c r="J235"/>
  <c r="J233"/>
  <c r="J231"/>
  <c r="J229"/>
  <c r="J227"/>
  <c r="J225"/>
  <c r="J223"/>
  <c r="J221"/>
  <c r="J218"/>
  <c r="J217"/>
  <c r="J216" s="1"/>
  <c r="J214"/>
  <c r="J212"/>
  <c r="J210"/>
  <c r="J208"/>
  <c r="J205" s="1"/>
  <c r="J204" s="1"/>
  <c r="J206"/>
  <c r="J202"/>
  <c r="J198"/>
  <c r="J196"/>
  <c r="J194"/>
  <c r="J192"/>
  <c r="J190"/>
  <c r="J188"/>
  <c r="J186"/>
  <c r="J183"/>
  <c r="J181"/>
  <c r="J179"/>
  <c r="J177"/>
  <c r="J175"/>
  <c r="K175" s="1"/>
  <c r="J173"/>
  <c r="J171"/>
  <c r="J169"/>
  <c r="J165"/>
  <c r="K165" s="1"/>
  <c r="M165" s="1"/>
  <c r="J161"/>
  <c r="J159"/>
  <c r="J157"/>
  <c r="J155"/>
  <c r="J153"/>
  <c r="J151"/>
  <c r="J149"/>
  <c r="J147"/>
  <c r="J145"/>
  <c r="J143"/>
  <c r="J141"/>
  <c r="J139"/>
  <c r="J137"/>
  <c r="J135"/>
  <c r="J133"/>
  <c r="J131"/>
  <c r="J129"/>
  <c r="J127"/>
  <c r="J125"/>
  <c r="J123"/>
  <c r="J119"/>
  <c r="J117"/>
  <c r="J115"/>
  <c r="J113"/>
  <c r="J109"/>
  <c r="J107"/>
  <c r="K107" s="1"/>
  <c r="J103"/>
  <c r="K103" s="1"/>
  <c r="M103" s="1"/>
  <c r="J101"/>
  <c r="J99"/>
  <c r="J97"/>
  <c r="J91"/>
  <c r="J88"/>
  <c r="J86"/>
  <c r="J83"/>
  <c r="J81"/>
  <c r="J78"/>
  <c r="J76"/>
  <c r="J72"/>
  <c r="J68"/>
  <c r="J66"/>
  <c r="J64"/>
  <c r="J62"/>
  <c r="J58"/>
  <c r="J56"/>
  <c r="J54"/>
  <c r="J52"/>
  <c r="J45"/>
  <c r="J43"/>
  <c r="J41"/>
  <c r="J39"/>
  <c r="J36"/>
  <c r="J32"/>
  <c r="J30"/>
  <c r="J29"/>
  <c r="J433" s="1"/>
  <c r="L103"/>
  <c r="I103"/>
  <c r="I104"/>
  <c r="R431" l="1"/>
  <c r="S431" s="1"/>
  <c r="P243"/>
  <c r="Q243" s="1"/>
  <c r="P363"/>
  <c r="Q363" s="1"/>
  <c r="Q364"/>
  <c r="Q28"/>
  <c r="P432"/>
  <c r="Q432" s="1"/>
  <c r="P27"/>
  <c r="Q217"/>
  <c r="P216"/>
  <c r="Q216" s="1"/>
  <c r="Q426"/>
  <c r="P425"/>
  <c r="Q425" s="1"/>
  <c r="N29"/>
  <c r="N433" s="1"/>
  <c r="O433" s="1"/>
  <c r="O78"/>
  <c r="N28"/>
  <c r="N364"/>
  <c r="N244"/>
  <c r="O244" s="1"/>
  <c r="N217"/>
  <c r="O217" s="1"/>
  <c r="N354"/>
  <c r="O354" s="1"/>
  <c r="O355"/>
  <c r="N425"/>
  <c r="O425" s="1"/>
  <c r="O426"/>
  <c r="O205"/>
  <c r="N204"/>
  <c r="O204" s="1"/>
  <c r="O364"/>
  <c r="N363"/>
  <c r="O363" s="1"/>
  <c r="O30"/>
  <c r="J28"/>
  <c r="K28" s="1"/>
  <c r="J244"/>
  <c r="J243" s="1"/>
  <c r="J27"/>
  <c r="K27" s="1"/>
  <c r="L278"/>
  <c r="M278" s="1"/>
  <c r="I278"/>
  <c r="I279"/>
  <c r="I280"/>
  <c r="L88"/>
  <c r="L89"/>
  <c r="I89"/>
  <c r="I90"/>
  <c r="L83"/>
  <c r="I84"/>
  <c r="L312"/>
  <c r="Q27" l="1"/>
  <c r="P431"/>
  <c r="Q431" s="1"/>
  <c r="O29"/>
  <c r="N243"/>
  <c r="O243" s="1"/>
  <c r="N216"/>
  <c r="O216" s="1"/>
  <c r="O28"/>
  <c r="N27"/>
  <c r="N432"/>
  <c r="O432" s="1"/>
  <c r="J431"/>
  <c r="K431" s="1"/>
  <c r="J432"/>
  <c r="K432" s="1"/>
  <c r="L311"/>
  <c r="I311"/>
  <c r="I312"/>
  <c r="L280"/>
  <c r="L429"/>
  <c r="L427"/>
  <c r="L423"/>
  <c r="L420"/>
  <c r="L416"/>
  <c r="L413"/>
  <c r="L411"/>
  <c r="L408"/>
  <c r="L406"/>
  <c r="L404"/>
  <c r="L402"/>
  <c r="L400"/>
  <c r="L398"/>
  <c r="L396"/>
  <c r="L394"/>
  <c r="L392"/>
  <c r="L390"/>
  <c r="L388"/>
  <c r="L386"/>
  <c r="L384"/>
  <c r="L382"/>
  <c r="L380"/>
  <c r="L376"/>
  <c r="L374"/>
  <c r="L372"/>
  <c r="L370"/>
  <c r="L368"/>
  <c r="L365"/>
  <c r="L358"/>
  <c r="L356"/>
  <c r="L355" s="1"/>
  <c r="L352"/>
  <c r="L347"/>
  <c r="L345"/>
  <c r="L341"/>
  <c r="L339"/>
  <c r="L336"/>
  <c r="L332"/>
  <c r="L330"/>
  <c r="L328"/>
  <c r="L325"/>
  <c r="L323"/>
  <c r="L321"/>
  <c r="L319"/>
  <c r="L317"/>
  <c r="L315"/>
  <c r="L313"/>
  <c r="L309"/>
  <c r="L306"/>
  <c r="L304"/>
  <c r="L302"/>
  <c r="L300"/>
  <c r="L298"/>
  <c r="L296"/>
  <c r="L294"/>
  <c r="L292"/>
  <c r="L290"/>
  <c r="L288"/>
  <c r="L286"/>
  <c r="L284"/>
  <c r="L282"/>
  <c r="L276"/>
  <c r="L274"/>
  <c r="L272"/>
  <c r="L270"/>
  <c r="L268"/>
  <c r="L266"/>
  <c r="L264"/>
  <c r="L262"/>
  <c r="L260"/>
  <c r="L258"/>
  <c r="L256"/>
  <c r="L254"/>
  <c r="L252"/>
  <c r="L250"/>
  <c r="L248"/>
  <c r="L246"/>
  <c r="L241"/>
  <c r="L239"/>
  <c r="L237"/>
  <c r="M237" s="1"/>
  <c r="L235"/>
  <c r="L233"/>
  <c r="L231"/>
  <c r="L229"/>
  <c r="L227"/>
  <c r="L225"/>
  <c r="L223"/>
  <c r="L221"/>
  <c r="L218"/>
  <c r="M218" s="1"/>
  <c r="L214"/>
  <c r="L212"/>
  <c r="L210"/>
  <c r="L208"/>
  <c r="L206"/>
  <c r="L202"/>
  <c r="L198"/>
  <c r="L196"/>
  <c r="L194"/>
  <c r="L192"/>
  <c r="L190"/>
  <c r="L188"/>
  <c r="L186"/>
  <c r="L183"/>
  <c r="L181"/>
  <c r="L179"/>
  <c r="M179" s="1"/>
  <c r="L177"/>
  <c r="L175"/>
  <c r="L173"/>
  <c r="L171"/>
  <c r="L169"/>
  <c r="L165"/>
  <c r="L161"/>
  <c r="L159"/>
  <c r="L157"/>
  <c r="L155"/>
  <c r="L153"/>
  <c r="L151"/>
  <c r="L149"/>
  <c r="L147"/>
  <c r="L145"/>
  <c r="L143"/>
  <c r="L141"/>
  <c r="L139"/>
  <c r="L137"/>
  <c r="L135"/>
  <c r="L133"/>
  <c r="L131"/>
  <c r="L129"/>
  <c r="L127"/>
  <c r="L125"/>
  <c r="M125" s="1"/>
  <c r="L123"/>
  <c r="L119"/>
  <c r="L117"/>
  <c r="L115"/>
  <c r="L113"/>
  <c r="L109"/>
  <c r="L107"/>
  <c r="M107" s="1"/>
  <c r="L101"/>
  <c r="L99"/>
  <c r="L97"/>
  <c r="L91"/>
  <c r="M91" s="1"/>
  <c r="L86"/>
  <c r="L81"/>
  <c r="L78"/>
  <c r="M78" s="1"/>
  <c r="L76"/>
  <c r="L29" s="1"/>
  <c r="L72"/>
  <c r="L68"/>
  <c r="L66"/>
  <c r="L64"/>
  <c r="L62"/>
  <c r="L58"/>
  <c r="L56"/>
  <c r="L54"/>
  <c r="L52"/>
  <c r="L45"/>
  <c r="L43"/>
  <c r="L41"/>
  <c r="L39"/>
  <c r="L36"/>
  <c r="L32"/>
  <c r="M32" s="1"/>
  <c r="L30"/>
  <c r="I156"/>
  <c r="H155"/>
  <c r="I155" s="1"/>
  <c r="I154"/>
  <c r="H153"/>
  <c r="I153" s="1"/>
  <c r="I152"/>
  <c r="H151"/>
  <c r="I151" s="1"/>
  <c r="I149"/>
  <c r="I150"/>
  <c r="H149"/>
  <c r="I147"/>
  <c r="I148"/>
  <c r="H147"/>
  <c r="I146"/>
  <c r="H145"/>
  <c r="I145" s="1"/>
  <c r="I144"/>
  <c r="H143"/>
  <c r="I143" s="1"/>
  <c r="I142"/>
  <c r="H141"/>
  <c r="I141" s="1"/>
  <c r="I139"/>
  <c r="I140"/>
  <c r="H139"/>
  <c r="I137"/>
  <c r="I138"/>
  <c r="H137"/>
  <c r="H136"/>
  <c r="H170"/>
  <c r="H176"/>
  <c r="H178"/>
  <c r="N431" l="1"/>
  <c r="O431" s="1"/>
  <c r="O27"/>
  <c r="M123"/>
  <c r="L28"/>
  <c r="L244"/>
  <c r="M244" s="1"/>
  <c r="M258"/>
  <c r="L217"/>
  <c r="M217" s="1"/>
  <c r="M28"/>
  <c r="M175"/>
  <c r="L364"/>
  <c r="L363" s="1"/>
  <c r="L205"/>
  <c r="L204" s="1"/>
  <c r="L354"/>
  <c r="L216"/>
  <c r="M216" s="1"/>
  <c r="L245"/>
  <c r="L426"/>
  <c r="H90"/>
  <c r="H80"/>
  <c r="I276"/>
  <c r="I277"/>
  <c r="H276"/>
  <c r="H88" l="1"/>
  <c r="I88" s="1"/>
  <c r="L27"/>
  <c r="M27" s="1"/>
  <c r="L432"/>
  <c r="M432" s="1"/>
  <c r="L433"/>
  <c r="L243"/>
  <c r="M243" s="1"/>
  <c r="L425"/>
  <c r="I178"/>
  <c r="H177"/>
  <c r="I177" s="1"/>
  <c r="I253"/>
  <c r="I126"/>
  <c r="H125"/>
  <c r="I125" s="1"/>
  <c r="I123"/>
  <c r="I124"/>
  <c r="H123"/>
  <c r="H183"/>
  <c r="I183" s="1"/>
  <c r="I184"/>
  <c r="I185"/>
  <c r="I259"/>
  <c r="H258"/>
  <c r="I258" s="1"/>
  <c r="I324"/>
  <c r="H323"/>
  <c r="I323" s="1"/>
  <c r="I321"/>
  <c r="I322"/>
  <c r="H321"/>
  <c r="I294"/>
  <c r="I295"/>
  <c r="H294"/>
  <c r="H81"/>
  <c r="I81" s="1"/>
  <c r="H83"/>
  <c r="I83" s="1"/>
  <c r="H76"/>
  <c r="I76" s="1"/>
  <c r="I31"/>
  <c r="I33"/>
  <c r="I34"/>
  <c r="I35"/>
  <c r="I37"/>
  <c r="I38"/>
  <c r="I40"/>
  <c r="I42"/>
  <c r="I44"/>
  <c r="I46"/>
  <c r="I47"/>
  <c r="I53"/>
  <c r="I55"/>
  <c r="I57"/>
  <c r="I59"/>
  <c r="I60"/>
  <c r="I61"/>
  <c r="I63"/>
  <c r="I65"/>
  <c r="I67"/>
  <c r="I69"/>
  <c r="I70"/>
  <c r="I71"/>
  <c r="I73"/>
  <c r="I77"/>
  <c r="I79"/>
  <c r="I80"/>
  <c r="I82"/>
  <c r="I85"/>
  <c r="I87"/>
  <c r="I92"/>
  <c r="I98"/>
  <c r="I100"/>
  <c r="I102"/>
  <c r="I108"/>
  <c r="I110"/>
  <c r="I114"/>
  <c r="I116"/>
  <c r="I120"/>
  <c r="I128"/>
  <c r="I130"/>
  <c r="I132"/>
  <c r="I134"/>
  <c r="I136"/>
  <c r="I158"/>
  <c r="I160"/>
  <c r="I162"/>
  <c r="I166"/>
  <c r="I167"/>
  <c r="I170"/>
  <c r="I172"/>
  <c r="I174"/>
  <c r="I176"/>
  <c r="I180"/>
  <c r="I182"/>
  <c r="I187"/>
  <c r="I189"/>
  <c r="I191"/>
  <c r="I193"/>
  <c r="I195"/>
  <c r="I197"/>
  <c r="I199"/>
  <c r="I203"/>
  <c r="I207"/>
  <c r="I209"/>
  <c r="I211"/>
  <c r="I213"/>
  <c r="I215"/>
  <c r="I219"/>
  <c r="I222"/>
  <c r="I224"/>
  <c r="I226"/>
  <c r="I228"/>
  <c r="I230"/>
  <c r="I232"/>
  <c r="I234"/>
  <c r="I236"/>
  <c r="I238"/>
  <c r="I240"/>
  <c r="I242"/>
  <c r="I247"/>
  <c r="I249"/>
  <c r="I251"/>
  <c r="I255"/>
  <c r="I257"/>
  <c r="I261"/>
  <c r="I263"/>
  <c r="I265"/>
  <c r="I267"/>
  <c r="I269"/>
  <c r="I271"/>
  <c r="I273"/>
  <c r="I275"/>
  <c r="I283"/>
  <c r="I287"/>
  <c r="I289"/>
  <c r="I291"/>
  <c r="I293"/>
  <c r="I297"/>
  <c r="I299"/>
  <c r="I301"/>
  <c r="I303"/>
  <c r="I305"/>
  <c r="I307"/>
  <c r="I308"/>
  <c r="I310"/>
  <c r="I314"/>
  <c r="I316"/>
  <c r="I318"/>
  <c r="I320"/>
  <c r="I326"/>
  <c r="I327"/>
  <c r="I329"/>
  <c r="I331"/>
  <c r="I333"/>
  <c r="I334"/>
  <c r="I335"/>
  <c r="I337"/>
  <c r="I338"/>
  <c r="I340"/>
  <c r="I342"/>
  <c r="I343"/>
  <c r="I344"/>
  <c r="I346"/>
  <c r="I348"/>
  <c r="I349"/>
  <c r="I353"/>
  <c r="I357"/>
  <c r="I359"/>
  <c r="I360"/>
  <c r="I366"/>
  <c r="I367"/>
  <c r="I369"/>
  <c r="I371"/>
  <c r="I373"/>
  <c r="I375"/>
  <c r="I377"/>
  <c r="I381"/>
  <c r="I383"/>
  <c r="I385"/>
  <c r="I387"/>
  <c r="I389"/>
  <c r="I391"/>
  <c r="I393"/>
  <c r="I395"/>
  <c r="I397"/>
  <c r="I399"/>
  <c r="I403"/>
  <c r="I405"/>
  <c r="I407"/>
  <c r="I409"/>
  <c r="I410"/>
  <c r="I412"/>
  <c r="I414"/>
  <c r="I415"/>
  <c r="I417"/>
  <c r="I418"/>
  <c r="I421"/>
  <c r="I422"/>
  <c r="I424"/>
  <c r="I428"/>
  <c r="I430"/>
  <c r="H429"/>
  <c r="I429" s="1"/>
  <c r="H427"/>
  <c r="I427" s="1"/>
  <c r="H423"/>
  <c r="I423" s="1"/>
  <c r="H420"/>
  <c r="I420" s="1"/>
  <c r="H416"/>
  <c r="I416" s="1"/>
  <c r="H413"/>
  <c r="I413" s="1"/>
  <c r="H411"/>
  <c r="I411" s="1"/>
  <c r="H408"/>
  <c r="I408" s="1"/>
  <c r="H406"/>
  <c r="I406" s="1"/>
  <c r="H404"/>
  <c r="I404" s="1"/>
  <c r="H402"/>
  <c r="I402" s="1"/>
  <c r="H400"/>
  <c r="H398"/>
  <c r="I398" s="1"/>
  <c r="H396"/>
  <c r="I396" s="1"/>
  <c r="H394"/>
  <c r="I394" s="1"/>
  <c r="H392"/>
  <c r="I392" s="1"/>
  <c r="H390"/>
  <c r="I390" s="1"/>
  <c r="H388"/>
  <c r="I388" s="1"/>
  <c r="H386"/>
  <c r="I386" s="1"/>
  <c r="H384"/>
  <c r="I384" s="1"/>
  <c r="H382"/>
  <c r="I382" s="1"/>
  <c r="H380"/>
  <c r="I380" s="1"/>
  <c r="H376"/>
  <c r="I376" s="1"/>
  <c r="H374"/>
  <c r="I374" s="1"/>
  <c r="H372"/>
  <c r="I372" s="1"/>
  <c r="H370"/>
  <c r="I370" s="1"/>
  <c r="H368"/>
  <c r="I368" s="1"/>
  <c r="H365"/>
  <c r="I365" s="1"/>
  <c r="H358"/>
  <c r="I358" s="1"/>
  <c r="H356"/>
  <c r="I356" s="1"/>
  <c r="H352"/>
  <c r="I352" s="1"/>
  <c r="H347"/>
  <c r="I347" s="1"/>
  <c r="H345"/>
  <c r="I345" s="1"/>
  <c r="H341"/>
  <c r="I341" s="1"/>
  <c r="H339"/>
  <c r="I339" s="1"/>
  <c r="H336"/>
  <c r="I336" s="1"/>
  <c r="H332"/>
  <c r="I332" s="1"/>
  <c r="H330"/>
  <c r="I330" s="1"/>
  <c r="H328"/>
  <c r="I328" s="1"/>
  <c r="H325"/>
  <c r="I325" s="1"/>
  <c r="H319"/>
  <c r="I319" s="1"/>
  <c r="H317"/>
  <c r="I317" s="1"/>
  <c r="H315"/>
  <c r="I315" s="1"/>
  <c r="H313"/>
  <c r="I313" s="1"/>
  <c r="H309"/>
  <c r="I309" s="1"/>
  <c r="H306"/>
  <c r="I306" s="1"/>
  <c r="H304"/>
  <c r="I304" s="1"/>
  <c r="H302"/>
  <c r="I302" s="1"/>
  <c r="H300"/>
  <c r="I300" s="1"/>
  <c r="H298"/>
  <c r="I298" s="1"/>
  <c r="H296"/>
  <c r="I296" s="1"/>
  <c r="H292"/>
  <c r="I292" s="1"/>
  <c r="H290"/>
  <c r="I290" s="1"/>
  <c r="H288"/>
  <c r="I288" s="1"/>
  <c r="H286"/>
  <c r="I286" s="1"/>
  <c r="I285"/>
  <c r="H282"/>
  <c r="I282" s="1"/>
  <c r="H274"/>
  <c r="H272"/>
  <c r="I272" s="1"/>
  <c r="H270"/>
  <c r="I270" s="1"/>
  <c r="H268"/>
  <c r="I268" s="1"/>
  <c r="H266"/>
  <c r="I266" s="1"/>
  <c r="H264"/>
  <c r="I264" s="1"/>
  <c r="H262"/>
  <c r="I262" s="1"/>
  <c r="H260"/>
  <c r="I260" s="1"/>
  <c r="H256"/>
  <c r="H254"/>
  <c r="I254" s="1"/>
  <c r="H250"/>
  <c r="I250" s="1"/>
  <c r="H248"/>
  <c r="I248" s="1"/>
  <c r="H246"/>
  <c r="I246" s="1"/>
  <c r="H241"/>
  <c r="I241" s="1"/>
  <c r="H239"/>
  <c r="I239" s="1"/>
  <c r="H237"/>
  <c r="I237" s="1"/>
  <c r="H235"/>
  <c r="I235" s="1"/>
  <c r="H233"/>
  <c r="I233" s="1"/>
  <c r="H231"/>
  <c r="I231" s="1"/>
  <c r="H229"/>
  <c r="I229" s="1"/>
  <c r="H227"/>
  <c r="I227" s="1"/>
  <c r="H225"/>
  <c r="I225" s="1"/>
  <c r="H223"/>
  <c r="I223" s="1"/>
  <c r="H221"/>
  <c r="I221" s="1"/>
  <c r="H218"/>
  <c r="I218" s="1"/>
  <c r="H214"/>
  <c r="I214" s="1"/>
  <c r="H212"/>
  <c r="I212" s="1"/>
  <c r="H210"/>
  <c r="I210" s="1"/>
  <c r="H208"/>
  <c r="I208" s="1"/>
  <c r="H206"/>
  <c r="I206" s="1"/>
  <c r="H202"/>
  <c r="I202" s="1"/>
  <c r="H198"/>
  <c r="I198" s="1"/>
  <c r="H196"/>
  <c r="I196" s="1"/>
  <c r="H194"/>
  <c r="I194" s="1"/>
  <c r="H192"/>
  <c r="I192" s="1"/>
  <c r="H190"/>
  <c r="I190" s="1"/>
  <c r="H188"/>
  <c r="I188" s="1"/>
  <c r="H186"/>
  <c r="I186" s="1"/>
  <c r="H181"/>
  <c r="I181" s="1"/>
  <c r="H179"/>
  <c r="I179" s="1"/>
  <c r="H175"/>
  <c r="I175" s="1"/>
  <c r="H173"/>
  <c r="I173" s="1"/>
  <c r="H171"/>
  <c r="I171" s="1"/>
  <c r="H169"/>
  <c r="I169" s="1"/>
  <c r="H165"/>
  <c r="I165" s="1"/>
  <c r="H161"/>
  <c r="I161" s="1"/>
  <c r="H159"/>
  <c r="I159" s="1"/>
  <c r="H157"/>
  <c r="I157" s="1"/>
  <c r="H135"/>
  <c r="I135" s="1"/>
  <c r="H133"/>
  <c r="I133" s="1"/>
  <c r="H131"/>
  <c r="I131" s="1"/>
  <c r="H129"/>
  <c r="I129" s="1"/>
  <c r="H127"/>
  <c r="I127" s="1"/>
  <c r="H119"/>
  <c r="I119" s="1"/>
  <c r="H117"/>
  <c r="I117" s="1"/>
  <c r="H115"/>
  <c r="I115" s="1"/>
  <c r="H113"/>
  <c r="I113" s="1"/>
  <c r="H109"/>
  <c r="I109" s="1"/>
  <c r="H107"/>
  <c r="I107" s="1"/>
  <c r="H101"/>
  <c r="I101" s="1"/>
  <c r="H99"/>
  <c r="I99" s="1"/>
  <c r="H97"/>
  <c r="I97" s="1"/>
  <c r="H91"/>
  <c r="I91" s="1"/>
  <c r="H86"/>
  <c r="I86" s="1"/>
  <c r="H78"/>
  <c r="H72"/>
  <c r="I72" s="1"/>
  <c r="H68"/>
  <c r="I68" s="1"/>
  <c r="H66"/>
  <c r="I66" s="1"/>
  <c r="H64"/>
  <c r="I64" s="1"/>
  <c r="H62"/>
  <c r="I62" s="1"/>
  <c r="H58"/>
  <c r="I58" s="1"/>
  <c r="H56"/>
  <c r="I56" s="1"/>
  <c r="H54"/>
  <c r="I54" s="1"/>
  <c r="H52"/>
  <c r="I52" s="1"/>
  <c r="H45"/>
  <c r="I45" s="1"/>
  <c r="H43"/>
  <c r="I43" s="1"/>
  <c r="H41"/>
  <c r="I41" s="1"/>
  <c r="H39"/>
  <c r="I39" s="1"/>
  <c r="H36"/>
  <c r="H32"/>
  <c r="I32" s="1"/>
  <c r="H30"/>
  <c r="I30" l="1"/>
  <c r="H28"/>
  <c r="I28" s="1"/>
  <c r="L431"/>
  <c r="M431" s="1"/>
  <c r="I78"/>
  <c r="I274"/>
  <c r="H244"/>
  <c r="H245"/>
  <c r="I245" s="1"/>
  <c r="H252"/>
  <c r="I252" s="1"/>
  <c r="H284"/>
  <c r="I284" s="1"/>
  <c r="H355"/>
  <c r="H354" s="1"/>
  <c r="I354" s="1"/>
  <c r="I401"/>
  <c r="I256"/>
  <c r="H217"/>
  <c r="H426"/>
  <c r="I118"/>
  <c r="H364"/>
  <c r="H205"/>
  <c r="I400"/>
  <c r="H29"/>
  <c r="I29" s="1"/>
  <c r="I36"/>
  <c r="I244" l="1"/>
  <c r="I355"/>
  <c r="H425"/>
  <c r="I425" s="1"/>
  <c r="I426"/>
  <c r="H216"/>
  <c r="I216" s="1"/>
  <c r="I217"/>
  <c r="H204"/>
  <c r="I204" s="1"/>
  <c r="I205"/>
  <c r="H363"/>
  <c r="I363" s="1"/>
  <c r="I364"/>
  <c r="H433"/>
  <c r="I433" s="1"/>
  <c r="H27"/>
  <c r="H432" l="1"/>
  <c r="I432" s="1"/>
  <c r="H243"/>
  <c r="I243" s="1"/>
  <c r="I27"/>
  <c r="H431" l="1"/>
  <c r="I431" s="1"/>
</calcChain>
</file>

<file path=xl/sharedStrings.xml><?xml version="1.0" encoding="utf-8"?>
<sst xmlns="http://schemas.openxmlformats.org/spreadsheetml/2006/main" count="1915" uniqueCount="371">
  <si>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</si>
  <si>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</si>
  <si>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</si>
  <si>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</si>
  <si>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</si>
  <si>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</si>
  <si>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</si>
  <si>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</si>
  <si>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</si>
  <si>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</si>
  <si>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</si>
  <si>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</si>
  <si>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</si>
  <si>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</si>
  <si>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</si>
  <si>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</si>
  <si>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</si>
  <si>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</si>
  <si>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</si>
  <si>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</si>
  <si>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</si>
  <si>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</si>
  <si>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</si>
  <si>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</si>
  <si>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</si>
  <si>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</si>
  <si>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</si>
  <si>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</si>
  <si>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</si>
  <si>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</si>
  <si>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</si>
  <si>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</si>
  <si>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</si>
  <si>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</si>
  <si>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</si>
  <si>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</si>
  <si>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</si>
  <si>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</si>
  <si>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</si>
  <si>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</si>
  <si>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</si>
  <si>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</si>
  <si>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</si>
  <si>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</si>
  <si>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</si>
  <si>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</si>
  <si>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</si>
  <si>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</si>
  <si>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</si>
  <si>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</si>
  <si>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</si>
  <si>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</si>
  <si>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</si>
  <si>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</si>
  <si>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</si>
  <si>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</si>
  <si>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</si>
  <si>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</si>
  <si>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</si>
  <si>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</si>
  <si>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</si>
  <si>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</si>
  <si>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</si>
  <si>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</si>
  <si>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</si>
  <si>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</si>
  <si>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</si>
  <si>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</si>
  <si>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</si>
  <si>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</si>
  <si>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</si>
  <si>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</si>
  <si>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</si>
  <si>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</si>
  <si>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</si>
  <si>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</si>
  <si>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</si>
  <si>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</si>
  <si>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</si>
  <si>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</si>
  <si>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</si>
  <si>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</si>
  <si>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</si>
  <si>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</si>
  <si>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</si>
  <si>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</si>
  <si>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</si>
  <si>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</si>
  <si>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</si>
  <si>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</si>
  <si>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</si>
  <si>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</si>
  <si>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</si>
  <si>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</si>
  <si>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</si>
  <si>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</si>
  <si>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</si>
  <si>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</si>
  <si>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</si>
  <si>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</si>
  <si>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</si>
  <si>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</si>
  <si>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</si>
  <si>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</si>
  <si>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</si>
  <si>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</si>
  <si>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</si>
  <si>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</si>
  <si>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</si>
  <si>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</si>
  <si>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</si>
  <si>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</si>
  <si>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</si>
  <si>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</si>
  <si>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</si>
  <si>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</si>
  <si>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</si>
  <si>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</si>
  <si>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</si>
  <si>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</si>
  <si>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</si>
  <si>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</si>
  <si>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</si>
  <si>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</si>
  <si>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</si>
  <si>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</si>
  <si>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</si>
  <si>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</si>
  <si>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</si>
  <si>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</si>
  <si>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</si>
  <si>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</si>
  <si>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</si>
  <si>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</si>
  <si>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</si>
  <si>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</si>
  <si>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</si>
  <si>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</si>
  <si>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</si>
  <si>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</si>
  <si>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</si>
  <si>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</si>
  <si>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</si>
  <si>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</si>
  <si>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</si>
  <si>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</si>
  <si>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</si>
  <si>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</si>
  <si>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</si>
  <si>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</si>
  <si>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</si>
  <si>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</si>
  <si>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</si>
  <si>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</si>
  <si>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</si>
  <si>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</si>
  <si>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</si>
  <si>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</si>
  <si>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</si>
  <si>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</si>
  <si>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</si>
  <si>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</si>
  <si>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</si>
  <si>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</si>
  <si>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</si>
  <si>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</si>
  <si>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</si>
  <si>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</si>
  <si>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</si>
  <si>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</si>
  <si>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</si>
  <si>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</si>
  <si>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</si>
  <si>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</si>
  <si>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</si>
  <si>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</si>
  <si>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</si>
  <si>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</si>
  <si>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</si>
  <si>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</si>
  <si>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</si>
  <si>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</si>
  <si>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</si>
  <si>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</si>
  <si>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</si>
  <si>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</si>
  <si>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</si>
  <si>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</si>
  <si>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</si>
  <si>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</si>
  <si>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</si>
  <si>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</si>
  <si>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</si>
  <si>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</si>
  <si>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</si>
  <si>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</si>
  <si>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</si>
  <si>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</si>
  <si>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</si>
  <si>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</si>
  <si>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</si>
  <si>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</si>
  <si>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</si>
  <si>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</si>
  <si>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</si>
  <si>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</si>
  <si>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</si>
  <si>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</si>
  <si>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</si>
  <si>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</si>
  <si>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</si>
  <si>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</si>
  <si>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</si>
  <si>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</si>
  <si>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</si>
  <si>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</si>
  <si>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</si>
  <si>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</si>
  <si>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</si>
  <si>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</si>
  <si>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</si>
  <si>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</si>
  <si>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</si>
  <si>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</si>
  <si>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</si>
  <si>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</si>
  <si>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</si>
  <si>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</si>
  <si>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</si>
  <si>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</si>
  <si>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</si>
  <si>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</si>
  <si>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</si>
  <si>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</si>
  <si>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</si>
  <si>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</si>
  <si>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</si>
  <si>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</si>
  <si>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</si>
  <si>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</si>
  <si>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</si>
  <si>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</si>
  <si>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</si>
  <si>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</si>
  <si>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</si>
  <si>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</si>
  <si>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</si>
  <si>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</si>
  <si>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</si>
  <si>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</si>
  <si>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</si>
  <si>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</si>
  <si>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</si>
  <si>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</si>
  <si>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</si>
  <si>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</si>
  <si>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</si>
  <si>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</si>
  <si>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</si>
  <si>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</si>
  <si>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</si>
  <si>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</si>
  <si>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</si>
  <si>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</si>
  <si>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</si>
  <si>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</si>
  <si>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</si>
  <si>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</si>
  <si>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</si>
  <si>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</si>
  <si>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</si>
  <si>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</si>
  <si>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</si>
  <si>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</si>
  <si>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</si>
  <si>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</si>
  <si>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</si>
  <si>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</si>
  <si>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</si>
  <si>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</si>
  <si>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</si>
  <si>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</si>
  <si>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</si>
  <si>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</si>
  <si>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</si>
  <si>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</si>
  <si>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</si>
  <si>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</si>
  <si>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</si>
  <si>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</si>
  <si>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</si>
  <si>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</si>
  <si>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</si>
  <si>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</si>
  <si>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</si>
  <si>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</si>
  <si>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</si>
  <si>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</si>
  <si>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</si>
  <si>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</si>
  <si>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</si>
  <si>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</si>
  <si>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</si>
  <si>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</si>
  <si>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</si>
  <si>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</si>
  <si>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</si>
  <si>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</si>
  <si>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</si>
  <si>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</si>
  <si>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</si>
  <si>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</si>
  <si>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</si>
  <si>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</si>
  <si>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</si>
  <si>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</si>
  <si>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</si>
  <si>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</si>
  <si>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</si>
  <si>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</si>
  <si>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</si>
  <si>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</si>
  <si>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</si>
  <si>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</si>
  <si>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</si>
  <si>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</si>
  <si>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</si>
  <si>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</si>
  <si>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</si>
  <si>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</si>
  <si>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</si>
  <si>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</si>
  <si>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</si>
  <si>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</si>
  <si>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</si>
  <si>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</si>
  <si>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</si>
  <si>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</si>
  <si>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</si>
  <si>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</si>
  <si>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</si>
  <si>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</si>
  <si>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</si>
  <si>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</si>
  <si>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</si>
  <si>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</si>
  <si>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</si>
  <si>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</si>
  <si>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</si>
  <si>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</si>
  <si>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</si>
  <si>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</si>
  <si>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</si>
  <si>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</si>
  <si>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</si>
  <si>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</si>
  <si>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</si>
  <si>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</si>
  <si>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Утверждение Правил землепользования и застройки городского округа Тейково Ивановской области</t>
  </si>
  <si>
    <t>41 9 00 90380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</si>
  <si>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</si>
  <si>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</si>
  <si>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</si>
  <si>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</si>
  <si>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</si>
  <si>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</si>
  <si>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</si>
  <si>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Обследование четырехэтажного здания по адресу: Ивановская область, г.Тейково, пер.Солнечный, д.4</t>
  </si>
  <si>
    <t>07 3 02 00580</t>
  </si>
  <si>
    <t>Изменения на 28.07.2023</t>
  </si>
  <si>
    <t xml:space="preserve">от 28.07.2023 № 55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</si>
</sst>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6" fillId="33" borderId="1" xfId="0" applyFont="1" applyFill="1" applyBorder="1" applyAlignment="1">
      <alignment horizontal="center"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U434"/>
  <sheetViews>
    <sheetView tabSelected="1" topLeftCell="A12" workbookViewId="0">
      <selection activeCell="A17" sqref="A17:U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hidden="1" customWidth="1"/>
    <col min="14" max="14" width="15.140625" style="4" hidden="1" customWidth="1"/>
    <col min="15" max="15" width="15.42578125" style="4" hidden="1" customWidth="1"/>
    <col min="16" max="16" width="15.5703125" style="4" hidden="1" customWidth="1"/>
    <col min="17" max="17" width="14.85546875" style="4" hidden="1" customWidth="1"/>
    <col min="18" max="18" width="16" style="4" hidden="1" customWidth="1"/>
    <col min="19" max="19" width="15" style="4" hidden="1" customWidth="1"/>
    <col min="20" max="20" width="16.28515625" style="4" hidden="1" customWidth="1"/>
    <col min="21" max="21" width="16" style="4" customWidth="1"/>
    <col min="22" max="16384" width="9.140625" style="4"/>
  </cols>
  <sheetData>
    <row r="1" spans="1:21" ht="18" hidden="1" customHeight="1">
      <c r="A1" s="21" t="s">
        <v>180</v>
      </c>
      <c r="B1" s="21"/>
      <c r="C1" s="21"/>
      <c r="D1" s="21"/>
      <c r="E1" s="21"/>
      <c r="F1" s="21"/>
    </row>
    <row r="2" spans="1:21" ht="22.5" hidden="1" customHeight="1">
      <c r="A2" s="16" t="s">
        <v>155</v>
      </c>
      <c r="B2" s="16"/>
      <c r="C2" s="16"/>
      <c r="D2" s="16"/>
      <c r="E2" s="16"/>
      <c r="F2" s="16"/>
    </row>
    <row r="3" spans="1:21" ht="21" hidden="1" customHeight="1">
      <c r="A3" s="16" t="s">
        <v>156</v>
      </c>
      <c r="B3" s="16"/>
      <c r="C3" s="16"/>
      <c r="D3" s="16"/>
      <c r="E3" s="16"/>
      <c r="F3" s="16"/>
    </row>
    <row r="4" spans="1:21" ht="21" hidden="1" customHeight="1">
      <c r="A4" s="16" t="s">
        <v>161</v>
      </c>
      <c r="B4" s="16"/>
      <c r="C4" s="16"/>
      <c r="D4" s="16"/>
      <c r="E4" s="16"/>
      <c r="F4" s="16"/>
    </row>
    <row r="5" spans="1:21" ht="20.25" hidden="1" customHeight="1">
      <c r="A5" s="16" t="s">
        <v>202</v>
      </c>
      <c r="B5" s="16"/>
      <c r="C5" s="16"/>
      <c r="D5" s="16"/>
      <c r="E5" s="16"/>
      <c r="F5" s="16"/>
    </row>
    <row r="6" spans="1:21" ht="20.25" hidden="1" customHeight="1">
      <c r="A6" s="21" t="s">
        <v>180</v>
      </c>
      <c r="B6" s="21"/>
      <c r="C6" s="21"/>
      <c r="D6" s="21"/>
      <c r="E6" s="21"/>
      <c r="F6" s="21"/>
    </row>
    <row r="7" spans="1:21" ht="20.25" hidden="1" customHeight="1">
      <c r="A7" s="16" t="s">
        <v>155</v>
      </c>
      <c r="B7" s="16"/>
      <c r="C7" s="16"/>
      <c r="D7" s="16"/>
      <c r="E7" s="16"/>
      <c r="F7" s="16"/>
    </row>
    <row r="8" spans="1:21" ht="20.25" hidden="1" customHeight="1">
      <c r="A8" s="16" t="s">
        <v>156</v>
      </c>
      <c r="B8" s="16"/>
      <c r="C8" s="16"/>
      <c r="D8" s="16"/>
      <c r="E8" s="16"/>
      <c r="F8" s="16"/>
    </row>
    <row r="9" spans="1:21" ht="20.25" hidden="1" customHeight="1">
      <c r="A9" s="16" t="s">
        <v>161</v>
      </c>
      <c r="B9" s="16"/>
      <c r="C9" s="16"/>
      <c r="D9" s="16"/>
      <c r="E9" s="16"/>
      <c r="F9" s="16"/>
    </row>
    <row r="10" spans="1:21" ht="20.25" hidden="1" customHeight="1">
      <c r="A10" s="16" t="s">
        <v>197</v>
      </c>
      <c r="B10" s="16"/>
      <c r="C10" s="16"/>
      <c r="D10" s="16"/>
      <c r="E10" s="16"/>
      <c r="F10" s="16"/>
    </row>
    <row r="11" spans="1:21" ht="20.25" hidden="1" customHeight="1">
      <c r="A11" s="22"/>
      <c r="B11" s="22"/>
      <c r="C11" s="22"/>
      <c r="D11" s="22"/>
      <c r="E11" s="22"/>
      <c r="F11" s="22"/>
    </row>
    <row r="12" spans="1:21" ht="20.25" customHeight="1">
      <c r="A12" s="16" t="s">
        <v>302</v>
      </c>
      <c r="B12" s="16"/>
      <c r="C12" s="16"/>
      <c r="D12" s="16"/>
      <c r="E12" s="16"/>
      <c r="F12" s="16"/>
      <c r="G12" s="16"/>
      <c r="H12" s="16"/>
      <c r="I12" s="16"/>
      <c r="J12" s="16"/>
      <c r="K12" s="16"/>
      <c r="L12" s="16"/>
      <c r="M12" s="16"/>
      <c r="N12" s="16"/>
      <c r="O12" s="16"/>
      <c r="P12" s="16"/>
      <c r="Q12" s="16"/>
      <c r="R12" s="16"/>
      <c r="S12" s="16"/>
      <c r="T12" s="16"/>
      <c r="U12" s="16"/>
    </row>
    <row r="13" spans="1:21" ht="20.25" customHeight="1">
      <c r="A13" s="16" t="s">
        <v>299</v>
      </c>
      <c r="B13" s="16"/>
      <c r="C13" s="16"/>
      <c r="D13" s="16"/>
      <c r="E13" s="16"/>
      <c r="F13" s="16"/>
      <c r="G13" s="16"/>
      <c r="H13" s="16"/>
      <c r="I13" s="16"/>
      <c r="J13" s="16"/>
      <c r="K13" s="16"/>
      <c r="L13" s="16"/>
      <c r="M13" s="16"/>
      <c r="N13" s="16"/>
      <c r="O13" s="16"/>
      <c r="P13" s="16"/>
      <c r="Q13" s="16"/>
      <c r="R13" s="16"/>
      <c r="S13" s="16"/>
      <c r="T13" s="16"/>
      <c r="U13" s="16"/>
    </row>
    <row r="14" spans="1:21" ht="20.25" customHeight="1">
      <c r="A14" s="16" t="s">
        <v>156</v>
      </c>
      <c r="B14" s="16"/>
      <c r="C14" s="16"/>
      <c r="D14" s="16"/>
      <c r="E14" s="16"/>
      <c r="F14" s="16"/>
      <c r="G14" s="16"/>
      <c r="H14" s="16"/>
      <c r="I14" s="16"/>
      <c r="J14" s="16"/>
      <c r="K14" s="16"/>
      <c r="L14" s="16"/>
      <c r="M14" s="16"/>
      <c r="N14" s="16"/>
      <c r="O14" s="16"/>
      <c r="P14" s="16"/>
      <c r="Q14" s="16"/>
      <c r="R14" s="16"/>
      <c r="S14" s="16"/>
      <c r="T14" s="16"/>
      <c r="U14" s="16"/>
    </row>
    <row r="15" spans="1:21" ht="20.25" customHeight="1">
      <c r="A15" s="16" t="s">
        <v>161</v>
      </c>
      <c r="B15" s="16"/>
      <c r="C15" s="16"/>
      <c r="D15" s="16"/>
      <c r="E15" s="16"/>
      <c r="F15" s="16"/>
      <c r="G15" s="16"/>
      <c r="H15" s="16"/>
      <c r="I15" s="16"/>
      <c r="J15" s="16"/>
      <c r="K15" s="16"/>
      <c r="L15" s="16"/>
      <c r="M15" s="16"/>
      <c r="N15" s="16"/>
      <c r="O15" s="16"/>
      <c r="P15" s="16"/>
      <c r="Q15" s="16"/>
      <c r="R15" s="16"/>
      <c r="S15" s="16"/>
      <c r="T15" s="16"/>
      <c r="U15" s="16"/>
    </row>
    <row r="16" spans="1:21" ht="20.25" customHeight="1">
      <c r="A16" s="16" t="s">
        <v>370</v>
      </c>
      <c r="B16" s="16"/>
      <c r="C16" s="16"/>
      <c r="D16" s="16"/>
      <c r="E16" s="16"/>
      <c r="F16" s="16"/>
      <c r="G16" s="16"/>
      <c r="H16" s="16"/>
      <c r="I16" s="16"/>
      <c r="J16" s="16"/>
      <c r="K16" s="16"/>
      <c r="L16" s="16"/>
      <c r="M16" s="16"/>
      <c r="N16" s="16"/>
      <c r="O16" s="16"/>
      <c r="P16" s="16"/>
      <c r="Q16" s="16"/>
      <c r="R16" s="16"/>
      <c r="S16" s="16"/>
      <c r="T16" s="16"/>
      <c r="U16" s="16"/>
    </row>
    <row r="17" spans="1:21" ht="20.25" customHeight="1">
      <c r="A17" s="16" t="s">
        <v>302</v>
      </c>
      <c r="B17" s="16"/>
      <c r="C17" s="16"/>
      <c r="D17" s="16"/>
      <c r="E17" s="16"/>
      <c r="F17" s="16"/>
      <c r="G17" s="16"/>
      <c r="H17" s="16"/>
      <c r="I17" s="16"/>
      <c r="J17" s="16"/>
      <c r="K17" s="16"/>
      <c r="L17" s="16"/>
      <c r="M17" s="16"/>
      <c r="N17" s="16"/>
      <c r="O17" s="16"/>
      <c r="P17" s="16"/>
      <c r="Q17" s="16"/>
      <c r="R17" s="16"/>
      <c r="S17" s="16"/>
      <c r="T17" s="16"/>
      <c r="U17" s="16"/>
    </row>
    <row r="18" spans="1:21" ht="20.25" customHeight="1">
      <c r="A18" s="16" t="s">
        <v>299</v>
      </c>
      <c r="B18" s="16"/>
      <c r="C18" s="16"/>
      <c r="D18" s="16"/>
      <c r="E18" s="16"/>
      <c r="F18" s="16"/>
      <c r="G18" s="16"/>
      <c r="H18" s="16"/>
      <c r="I18" s="16"/>
      <c r="J18" s="16"/>
      <c r="K18" s="16"/>
      <c r="L18" s="16"/>
      <c r="M18" s="16"/>
      <c r="N18" s="16"/>
      <c r="O18" s="16"/>
      <c r="P18" s="16"/>
      <c r="Q18" s="16"/>
      <c r="R18" s="16"/>
      <c r="S18" s="16"/>
      <c r="T18" s="16"/>
      <c r="U18" s="16"/>
    </row>
    <row r="19" spans="1:21" ht="20.25" customHeight="1">
      <c r="A19" s="16" t="s">
        <v>156</v>
      </c>
      <c r="B19" s="16"/>
      <c r="C19" s="16"/>
      <c r="D19" s="16"/>
      <c r="E19" s="16"/>
      <c r="F19" s="16"/>
      <c r="G19" s="16"/>
      <c r="H19" s="16"/>
      <c r="I19" s="16"/>
      <c r="J19" s="16"/>
      <c r="K19" s="16"/>
      <c r="L19" s="16"/>
      <c r="M19" s="16"/>
      <c r="N19" s="16"/>
      <c r="O19" s="16"/>
      <c r="P19" s="16"/>
      <c r="Q19" s="16"/>
      <c r="R19" s="16"/>
      <c r="S19" s="16"/>
      <c r="T19" s="16"/>
      <c r="U19" s="16"/>
    </row>
    <row r="20" spans="1:21" ht="20.25" customHeight="1">
      <c r="A20" s="16" t="s">
        <v>161</v>
      </c>
      <c r="B20" s="16"/>
      <c r="C20" s="16"/>
      <c r="D20" s="16"/>
      <c r="E20" s="16"/>
      <c r="F20" s="16"/>
      <c r="G20" s="16"/>
      <c r="H20" s="16"/>
      <c r="I20" s="16"/>
      <c r="J20" s="16"/>
      <c r="K20" s="16"/>
      <c r="L20" s="16"/>
      <c r="M20" s="16"/>
      <c r="N20" s="16"/>
      <c r="O20" s="16"/>
      <c r="P20" s="16"/>
      <c r="Q20" s="16"/>
      <c r="R20" s="16"/>
      <c r="S20" s="16"/>
      <c r="T20" s="16"/>
      <c r="U20" s="16"/>
    </row>
    <row r="21" spans="1:21" ht="20.25" customHeight="1">
      <c r="A21" s="16" t="s">
        <v>303</v>
      </c>
      <c r="B21" s="16"/>
      <c r="C21" s="16"/>
      <c r="D21" s="16"/>
      <c r="E21" s="16"/>
      <c r="F21" s="16"/>
      <c r="G21" s="16"/>
      <c r="H21" s="16"/>
      <c r="I21" s="16"/>
      <c r="J21" s="16"/>
      <c r="K21" s="16"/>
      <c r="L21" s="16"/>
      <c r="M21" s="16"/>
      <c r="N21" s="16"/>
      <c r="O21" s="16"/>
      <c r="P21" s="16"/>
      <c r="Q21" s="16"/>
      <c r="R21" s="16"/>
      <c r="S21" s="16"/>
      <c r="T21" s="16"/>
      <c r="U21" s="16"/>
    </row>
    <row r="22" spans="1:21" ht="49.5" customHeight="1">
      <c r="A22" s="24" t="s">
        <v>301</v>
      </c>
      <c r="B22" s="24"/>
      <c r="C22" s="24"/>
      <c r="D22" s="24"/>
      <c r="E22" s="24"/>
      <c r="F22" s="24"/>
      <c r="G22" s="24"/>
      <c r="H22" s="24"/>
      <c r="I22" s="24"/>
      <c r="J22" s="24"/>
      <c r="K22" s="24"/>
      <c r="L22" s="24"/>
      <c r="M22" s="24"/>
      <c r="N22" s="24"/>
      <c r="O22" s="24"/>
      <c r="P22" s="24"/>
      <c r="Q22" s="24"/>
      <c r="R22" s="24"/>
      <c r="S22" s="24"/>
      <c r="T22" s="24"/>
      <c r="U22" s="24"/>
    </row>
    <row r="23" spans="1:21" ht="16.5" customHeight="1">
      <c r="A23" s="24"/>
      <c r="B23" s="24"/>
      <c r="C23" s="24"/>
      <c r="D23" s="24"/>
      <c r="E23" s="24"/>
      <c r="F23" s="24"/>
      <c r="G23" s="24"/>
      <c r="H23" s="24"/>
      <c r="I23" s="24"/>
      <c r="J23" s="24"/>
      <c r="K23" s="24"/>
      <c r="L23" s="24"/>
      <c r="M23" s="24"/>
      <c r="N23" s="24"/>
      <c r="O23" s="24"/>
      <c r="P23" s="24"/>
      <c r="Q23" s="24"/>
      <c r="R23" s="24"/>
      <c r="S23" s="24"/>
      <c r="T23" s="24"/>
      <c r="U23" s="24"/>
    </row>
    <row r="24" spans="1:21" ht="18.75" customHeight="1">
      <c r="A24" s="25" t="s">
        <v>118</v>
      </c>
      <c r="B24" s="25"/>
      <c r="C24" s="25"/>
      <c r="D24" s="25"/>
      <c r="E24" s="25"/>
      <c r="F24" s="25"/>
      <c r="G24" s="25"/>
      <c r="H24" s="25"/>
      <c r="I24" s="25"/>
      <c r="J24" s="25"/>
      <c r="K24" s="25"/>
      <c r="L24" s="25"/>
      <c r="M24" s="25"/>
      <c r="N24" s="25"/>
      <c r="O24" s="25"/>
      <c r="P24" s="25"/>
      <c r="Q24" s="25"/>
      <c r="R24" s="25"/>
      <c r="S24" s="25"/>
      <c r="T24" s="25"/>
      <c r="U24" s="25"/>
    </row>
    <row r="25" spans="1:21" ht="30" customHeight="1">
      <c r="A25" s="23" t="s">
        <v>2</v>
      </c>
      <c r="B25" s="23" t="s">
        <v>126</v>
      </c>
      <c r="C25" s="23" t="s">
        <v>18</v>
      </c>
      <c r="D25" s="23" t="s">
        <v>26</v>
      </c>
      <c r="E25" s="23" t="s">
        <v>0</v>
      </c>
      <c r="F25" s="23" t="s">
        <v>1</v>
      </c>
      <c r="G25" s="19" t="s">
        <v>149</v>
      </c>
      <c r="H25" s="17" t="s">
        <v>304</v>
      </c>
      <c r="I25" s="19" t="s">
        <v>149</v>
      </c>
      <c r="J25" s="17" t="s">
        <v>349</v>
      </c>
      <c r="K25" s="19" t="s">
        <v>149</v>
      </c>
      <c r="L25" s="17" t="s">
        <v>341</v>
      </c>
      <c r="M25" s="19" t="s">
        <v>149</v>
      </c>
      <c r="N25" s="17" t="s">
        <v>350</v>
      </c>
      <c r="O25" s="19" t="s">
        <v>149</v>
      </c>
      <c r="P25" s="17" t="s">
        <v>353</v>
      </c>
      <c r="Q25" s="19" t="s">
        <v>149</v>
      </c>
      <c r="R25" s="17" t="s">
        <v>362</v>
      </c>
      <c r="S25" s="19" t="s">
        <v>149</v>
      </c>
      <c r="T25" s="17" t="s">
        <v>369</v>
      </c>
      <c r="U25" s="19" t="s">
        <v>149</v>
      </c>
    </row>
    <row r="26" spans="1:21" ht="78.75" customHeight="1">
      <c r="A26" s="23"/>
      <c r="B26" s="23"/>
      <c r="C26" s="23"/>
      <c r="D26" s="23"/>
      <c r="E26" s="23"/>
      <c r="F26" s="23"/>
      <c r="G26" s="20"/>
      <c r="H26" s="18"/>
      <c r="I26" s="20"/>
      <c r="J26" s="18"/>
      <c r="K26" s="20"/>
      <c r="L26" s="18"/>
      <c r="M26" s="20"/>
      <c r="N26" s="18"/>
      <c r="O26" s="20"/>
      <c r="P26" s="18"/>
      <c r="Q26" s="20"/>
      <c r="R26" s="18"/>
      <c r="S26" s="20"/>
      <c r="T26" s="18"/>
      <c r="U26" s="20"/>
    </row>
    <row r="27" spans="1:21"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c r="N27" s="5">
        <f>N28+N29</f>
        <v>-2626.6461799999997</v>
      </c>
      <c r="O27" s="5">
        <f>M27+N27</f>
        <v>246351.86889000001</v>
      </c>
      <c r="P27" s="5">
        <f>P28+P29</f>
        <v>21443.91618</v>
      </c>
      <c r="Q27" s="5">
        <f>O27+P27</f>
        <v>267795.78506999998</v>
      </c>
      <c r="R27" s="5">
        <f>R28+R29</f>
        <v>5074.0022300000001</v>
      </c>
      <c r="S27" s="5">
        <f>Q27+R27</f>
        <v>272869.78729999997</v>
      </c>
      <c r="T27" s="5">
        <f>T28+T29</f>
        <v>4563.4972100000005</v>
      </c>
      <c r="U27" s="5">
        <f>S27+T27</f>
        <v>277433.28450999997</v>
      </c>
    </row>
    <row r="28" spans="1:21" ht="38.25">
      <c r="A28" s="3" t="s">
        <v>12</v>
      </c>
      <c r="B28" s="2" t="s">
        <v>5</v>
      </c>
      <c r="C28" s="2"/>
      <c r="D28" s="2"/>
      <c r="E28" s="2"/>
      <c r="F28" s="2"/>
      <c r="G28" s="5">
        <v>161177.43018000002</v>
      </c>
      <c r="H28" s="5">
        <f>H30+H32+H41+H43+H54+H56+H58+H64+H66+H68+H72+H78+H81+H83+H91+H97+H99+H101+H113+H115+H119+H127+H129+H133+H157+H159+H165+H169+H171+H173+H175+H179+H181+H183+H186+H188+H190+H192+H194+H196+H202+H45+H52+H161+H117+H86+H107+H135+H131+H109+H123+H125+H177+H88+H137+H139+H141+H143+H145+H147+H149+H151+H153+H155</f>
        <v>40322.87687</v>
      </c>
      <c r="I28" s="5">
        <f t="shared" ref="I28:I103" si="0">G28+H28</f>
        <v>201500.30705000003</v>
      </c>
      <c r="J28" s="5">
        <f>J30+J32+J41+J43+J54+J56+J58+J64+J66+J68+J72+J78+J81+J83+J91+J97+J99+J101+J113+J115+J119+J127+J129+J133+J157+J159+J165+J169+J171+J173+J175+J179+J181+J183+J186+J188+J190+J192+J194+J196+J202+J45+J52+J161+J117+J86+J107+J135+J131+J109+J123+J125+J177+J88+J137+J139+J141+J143+J145+J147+J149+J151+J153+J155+J103</f>
        <v>5554.4618499999997</v>
      </c>
      <c r="K28" s="5">
        <f t="shared" ref="K28:K101" si="1">I28+J28</f>
        <v>207054.76890000002</v>
      </c>
      <c r="L28" s="5">
        <f>L30+L32+L41+L43+L54+L56+L58+L64+L66+L68+L72+L78+L81+L83+L91+L97+L99+L101+L113+L115+L119+L127+L129+L133+L157+L159+L165+L169+L171+L173+L175+L179+L181+L183+L186+L188+L190+L192+L194+L196+L202+L45+L52+L161+L117+L86+L107+L135+L131+L109+L123+L125+L177+L88+L137+L139+L141+L143+L145+L147+L149+L151+L153+L155+L103+L48</f>
        <v>34522.975330000001</v>
      </c>
      <c r="M28" s="5">
        <f t="shared" ref="M28:M101" si="2">K28+L28</f>
        <v>241577.74423000001</v>
      </c>
      <c r="N28" s="5">
        <f>N30+N32+N41+N43+N54+N56+N58+N64+N66+N68+N72+N78+N81+N83+N91+N97+N99+N101+N113+N115+N119+N127+N129+N133+N157+N159+N165+N169+N171+N173+N175+N179+N181+N183+N186+N188+N190+N192+N194+N196+N202+N45+N52+N161+N117+N86+N107+N135+N131+N109+N123+N125+N177+N88+N137+N139+N141+N143+N145+N147+N149+N151+N153+N155+N103+N48+N163</f>
        <v>-2626.6461799999997</v>
      </c>
      <c r="O28" s="5">
        <f t="shared" ref="O28:O99" si="3">M28+N28</f>
        <v>238951.09805</v>
      </c>
      <c r="P28" s="5">
        <f>P30+P32+P41+P43+P54+P56+P58+P64+P66+P68+P72+P78+P81+P83+P91+P97+P99+P101+P113+P115+P119+P127+P129+P133+P157+P159+P165+P169+P171+P173+P175+P179+P181+P183+P186+P188+P190+P192+P194+P196+P202+P45+P52+P161+P117+P86+P107+P135+P131+P109+P123+P125+P177+P88+P137+P139+P141+P143+P145+P147+P149+P151+P153+P155+P103+P48+P163+P200+P111+P95</f>
        <v>21444.78573</v>
      </c>
      <c r="Q28" s="5">
        <f t="shared" ref="Q28:Q99" si="4">O28+P28</f>
        <v>260395.88378</v>
      </c>
      <c r="R28" s="5">
        <f>R30+R32+R41+R43+R54+R56+R58+R64+R66+R68+R72+R78+R81+R83+R91+R97+R99+R101+R113+R115+R119+R127+R129+R133+R157+R159+R165+R169+R171+R173+R175+R179+R181+R183+R186+R188+R190+R192+R194+R196+R202+R45+R52+R161+R117+R86+R107+R135+R131+R109+R123+R125+R177+R88+R137+R139+R141+R143+R145+R147+R149+R151+R153+R155+R103+R48+R163+R200+R111+R95+R93+R121+R105+R74</f>
        <v>5074.0022300000001</v>
      </c>
      <c r="S28" s="5">
        <f t="shared" ref="S28:S97" si="5">Q28+R28</f>
        <v>265469.88601000002</v>
      </c>
      <c r="T28" s="5">
        <f>T30+T32+T41+T43+T54+T56+T58+T64+T66+T68+T72+T78+T81+T83+T91+T97+T99+T101+T113+T115+T119+T127+T129+T133+T157+T159+T165+T169+T171+T173+T175+T179+T181+T183+T186+T188+T190+T192+T194+T196+T202+T45+T52+T161+T117+T86+T107+T135+T131+T109+T123+T125+T177+T88+T137+T139+T141+T143+T145+T147+T149+T151+T153+T155+T103+T48+T163+T200+T111+T95+T93+T121+T105+T74+T50</f>
        <v>4563.4972100000005</v>
      </c>
      <c r="U28" s="5">
        <f t="shared" ref="U28:U93" si="6">S28+T28</f>
        <v>270033.38322000002</v>
      </c>
    </row>
    <row r="29" spans="1:21" ht="38.25">
      <c r="A29" s="3" t="s">
        <v>13</v>
      </c>
      <c r="B29" s="2" t="s">
        <v>5</v>
      </c>
      <c r="C29" s="2"/>
      <c r="D29" s="2"/>
      <c r="E29" s="2"/>
      <c r="F29" s="2"/>
      <c r="G29" s="5">
        <v>7400.7708399999992</v>
      </c>
      <c r="H29" s="5">
        <f>H36+H39+H62+H76+H198</f>
        <v>0</v>
      </c>
      <c r="I29" s="5">
        <f t="shared" si="0"/>
        <v>7400.7708399999992</v>
      </c>
      <c r="J29" s="5">
        <f>J36+J39+J62+J76+J198</f>
        <v>0</v>
      </c>
      <c r="K29" s="5">
        <f t="shared" si="1"/>
        <v>7400.7708399999992</v>
      </c>
      <c r="L29" s="5">
        <f>L36+L39+L62+L76+L198</f>
        <v>0</v>
      </c>
      <c r="M29" s="5">
        <f t="shared" si="2"/>
        <v>7400.7708399999992</v>
      </c>
      <c r="N29" s="5">
        <f>N36+N39+N62+N76+N198</f>
        <v>0</v>
      </c>
      <c r="O29" s="5">
        <f t="shared" si="3"/>
        <v>7400.7708399999992</v>
      </c>
      <c r="P29" s="5">
        <f>P36+P39+P62+P76+P198</f>
        <v>-0.86955000000000005</v>
      </c>
      <c r="Q29" s="5">
        <f t="shared" si="4"/>
        <v>7399.9012899999989</v>
      </c>
      <c r="R29" s="5">
        <f>R36+R39+R62+R76+R198</f>
        <v>0</v>
      </c>
      <c r="S29" s="5">
        <f t="shared" si="5"/>
        <v>7399.9012899999989</v>
      </c>
      <c r="T29" s="5">
        <f>T36+T39+T62+T76+T198</f>
        <v>0</v>
      </c>
      <c r="U29" s="5">
        <f t="shared" si="6"/>
        <v>7399.9012899999989</v>
      </c>
    </row>
    <row r="30" spans="1:21"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c r="N30" s="5">
        <f>N31</f>
        <v>0</v>
      </c>
      <c r="O30" s="5">
        <f t="shared" si="3"/>
        <v>1786.4580000000001</v>
      </c>
      <c r="P30" s="5">
        <f>P31</f>
        <v>0</v>
      </c>
      <c r="Q30" s="5">
        <f t="shared" si="4"/>
        <v>1786.4580000000001</v>
      </c>
      <c r="R30" s="5">
        <f>R31</f>
        <v>0</v>
      </c>
      <c r="S30" s="5">
        <f t="shared" si="5"/>
        <v>1786.4580000000001</v>
      </c>
      <c r="T30" s="5">
        <f>T31</f>
        <v>0</v>
      </c>
      <c r="U30" s="5">
        <f t="shared" si="6"/>
        <v>1786.4580000000001</v>
      </c>
    </row>
    <row r="31" spans="1:21"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c r="N31" s="5"/>
      <c r="O31" s="5">
        <f t="shared" si="3"/>
        <v>1786.4580000000001</v>
      </c>
      <c r="P31" s="5"/>
      <c r="Q31" s="5">
        <f t="shared" si="4"/>
        <v>1786.4580000000001</v>
      </c>
      <c r="R31" s="5"/>
      <c r="S31" s="5">
        <f t="shared" si="5"/>
        <v>1786.4580000000001</v>
      </c>
      <c r="T31" s="5"/>
      <c r="U31" s="5">
        <f t="shared" si="6"/>
        <v>1786.4580000000001</v>
      </c>
    </row>
    <row r="32" spans="1:21" ht="38.25">
      <c r="A32" s="3" t="s">
        <v>30</v>
      </c>
      <c r="B32" s="2" t="s">
        <v>5</v>
      </c>
      <c r="C32" s="2" t="s">
        <v>19</v>
      </c>
      <c r="D32" s="2" t="s">
        <v>21</v>
      </c>
      <c r="E32" s="1" t="s">
        <v>204</v>
      </c>
      <c r="F32" s="2"/>
      <c r="G32" s="5">
        <v>19799.527000000002</v>
      </c>
      <c r="H32" s="5">
        <f>H33+H34+H35</f>
        <v>0</v>
      </c>
      <c r="I32" s="5">
        <f t="shared" si="0"/>
        <v>19799.527000000002</v>
      </c>
      <c r="J32" s="5">
        <f>J33+J34+J35</f>
        <v>0</v>
      </c>
      <c r="K32" s="5">
        <f t="shared" si="1"/>
        <v>19799.527000000002</v>
      </c>
      <c r="L32" s="5">
        <f>L33+L34+L35</f>
        <v>-419.02199999999999</v>
      </c>
      <c r="M32" s="5">
        <f t="shared" si="2"/>
        <v>19380.505000000001</v>
      </c>
      <c r="N32" s="5">
        <f>N33+N34+N35</f>
        <v>0</v>
      </c>
      <c r="O32" s="5">
        <f t="shared" si="3"/>
        <v>19380.505000000001</v>
      </c>
      <c r="P32" s="5">
        <f>P33+P34+P35</f>
        <v>0</v>
      </c>
      <c r="Q32" s="5">
        <f t="shared" si="4"/>
        <v>19380.505000000001</v>
      </c>
      <c r="R32" s="5">
        <f>R33+R34+R35</f>
        <v>-30</v>
      </c>
      <c r="S32" s="5">
        <f t="shared" si="5"/>
        <v>19350.505000000001</v>
      </c>
      <c r="T32" s="5">
        <f>T33+T34+T35</f>
        <v>0</v>
      </c>
      <c r="U32" s="5">
        <f t="shared" si="6"/>
        <v>19350.505000000001</v>
      </c>
    </row>
    <row r="33" spans="1:21" ht="76.5">
      <c r="A33" s="3" t="s">
        <v>61</v>
      </c>
      <c r="B33" s="2" t="s">
        <v>5</v>
      </c>
      <c r="C33" s="2" t="s">
        <v>19</v>
      </c>
      <c r="D33" s="2" t="s">
        <v>21</v>
      </c>
      <c r="E33" s="1" t="s">
        <v>204</v>
      </c>
      <c r="F33" s="2">
        <v>100</v>
      </c>
      <c r="G33" s="5">
        <v>19594.201000000001</v>
      </c>
      <c r="H33" s="5"/>
      <c r="I33" s="5">
        <f t="shared" si="0"/>
        <v>19594.201000000001</v>
      </c>
      <c r="J33" s="5"/>
      <c r="K33" s="5">
        <f t="shared" si="1"/>
        <v>19594.201000000001</v>
      </c>
      <c r="L33" s="5">
        <v>-419.02199999999999</v>
      </c>
      <c r="M33" s="5">
        <f t="shared" si="2"/>
        <v>19175.179</v>
      </c>
      <c r="N33" s="5"/>
      <c r="O33" s="5">
        <f t="shared" si="3"/>
        <v>19175.179</v>
      </c>
      <c r="P33" s="5"/>
      <c r="Q33" s="5">
        <f t="shared" si="4"/>
        <v>19175.179</v>
      </c>
      <c r="R33" s="5"/>
      <c r="S33" s="5">
        <f t="shared" si="5"/>
        <v>19175.179</v>
      </c>
      <c r="T33" s="5"/>
      <c r="U33" s="5">
        <f t="shared" si="6"/>
        <v>19175.179</v>
      </c>
    </row>
    <row r="34" spans="1:21" ht="38.25">
      <c r="A34" s="3" t="s">
        <v>31</v>
      </c>
      <c r="B34" s="2" t="s">
        <v>5</v>
      </c>
      <c r="C34" s="2" t="s">
        <v>19</v>
      </c>
      <c r="D34" s="2" t="s">
        <v>21</v>
      </c>
      <c r="E34" s="1" t="s">
        <v>204</v>
      </c>
      <c r="F34" s="2">
        <v>200</v>
      </c>
      <c r="G34" s="5">
        <v>204.32600000000002</v>
      </c>
      <c r="H34" s="5"/>
      <c r="I34" s="5">
        <f t="shared" si="0"/>
        <v>204.32600000000002</v>
      </c>
      <c r="J34" s="5"/>
      <c r="K34" s="5">
        <f t="shared" si="1"/>
        <v>204.32600000000002</v>
      </c>
      <c r="L34" s="5"/>
      <c r="M34" s="5">
        <f t="shared" si="2"/>
        <v>204.32600000000002</v>
      </c>
      <c r="N34" s="5"/>
      <c r="O34" s="5">
        <f t="shared" si="3"/>
        <v>204.32600000000002</v>
      </c>
      <c r="P34" s="5"/>
      <c r="Q34" s="5">
        <f t="shared" si="4"/>
        <v>204.32600000000002</v>
      </c>
      <c r="R34" s="5">
        <v>-30</v>
      </c>
      <c r="S34" s="5">
        <f t="shared" si="5"/>
        <v>174.32600000000002</v>
      </c>
      <c r="T34" s="5"/>
      <c r="U34" s="5">
        <f t="shared" si="6"/>
        <v>174.32600000000002</v>
      </c>
    </row>
    <row r="35" spans="1:21" ht="15.75">
      <c r="A35" s="3" t="s">
        <v>40</v>
      </c>
      <c r="B35" s="2" t="s">
        <v>5</v>
      </c>
      <c r="C35" s="2" t="s">
        <v>19</v>
      </c>
      <c r="D35" s="2" t="s">
        <v>21</v>
      </c>
      <c r="E35" s="1" t="s">
        <v>204</v>
      </c>
      <c r="F35" s="2">
        <v>800</v>
      </c>
      <c r="G35" s="5">
        <v>1</v>
      </c>
      <c r="H35" s="5"/>
      <c r="I35" s="5">
        <f t="shared" si="0"/>
        <v>1</v>
      </c>
      <c r="J35" s="5"/>
      <c r="K35" s="5">
        <f t="shared" si="1"/>
        <v>1</v>
      </c>
      <c r="L35" s="5"/>
      <c r="M35" s="5">
        <f t="shared" si="2"/>
        <v>1</v>
      </c>
      <c r="N35" s="5"/>
      <c r="O35" s="5">
        <f t="shared" si="3"/>
        <v>1</v>
      </c>
      <c r="P35" s="5"/>
      <c r="Q35" s="5">
        <f t="shared" si="4"/>
        <v>1</v>
      </c>
      <c r="R35" s="5"/>
      <c r="S35" s="5">
        <f t="shared" si="5"/>
        <v>1</v>
      </c>
      <c r="T35" s="5"/>
      <c r="U35" s="5">
        <f t="shared" si="6"/>
        <v>1</v>
      </c>
    </row>
    <row r="36" spans="1:21" ht="38.25">
      <c r="A36" s="3" t="s">
        <v>32</v>
      </c>
      <c r="B36" s="2" t="s">
        <v>5</v>
      </c>
      <c r="C36" s="2" t="s">
        <v>19</v>
      </c>
      <c r="D36" s="2" t="s">
        <v>21</v>
      </c>
      <c r="E36" s="1" t="s">
        <v>205</v>
      </c>
      <c r="F36" s="2"/>
      <c r="G36" s="5">
        <v>1148.0663300000001</v>
      </c>
      <c r="H36" s="5">
        <f>H37+H38</f>
        <v>0</v>
      </c>
      <c r="I36" s="5">
        <f t="shared" si="0"/>
        <v>1148.0663300000001</v>
      </c>
      <c r="J36" s="5">
        <f>J37+J38</f>
        <v>0</v>
      </c>
      <c r="K36" s="5">
        <f t="shared" si="1"/>
        <v>1148.0663300000001</v>
      </c>
      <c r="L36" s="5">
        <f>L37+L38</f>
        <v>0</v>
      </c>
      <c r="M36" s="5">
        <f t="shared" si="2"/>
        <v>1148.0663300000001</v>
      </c>
      <c r="N36" s="5">
        <f>N37+N38</f>
        <v>0</v>
      </c>
      <c r="O36" s="5">
        <f t="shared" si="3"/>
        <v>1148.0663300000001</v>
      </c>
      <c r="P36" s="5">
        <f>P37+P38</f>
        <v>0</v>
      </c>
      <c r="Q36" s="5">
        <f t="shared" si="4"/>
        <v>1148.0663300000001</v>
      </c>
      <c r="R36" s="5">
        <f>R37+R38</f>
        <v>0</v>
      </c>
      <c r="S36" s="5">
        <f t="shared" si="5"/>
        <v>1148.0663300000001</v>
      </c>
      <c r="T36" s="5">
        <f>T37+T38</f>
        <v>0</v>
      </c>
      <c r="U36" s="5">
        <f t="shared" si="6"/>
        <v>1148.0663300000001</v>
      </c>
    </row>
    <row r="37" spans="1:21" ht="76.5">
      <c r="A37" s="3" t="s">
        <v>61</v>
      </c>
      <c r="B37" s="2" t="s">
        <v>5</v>
      </c>
      <c r="C37" s="2" t="s">
        <v>19</v>
      </c>
      <c r="D37" s="2" t="s">
        <v>21</v>
      </c>
      <c r="E37" s="1" t="s">
        <v>205</v>
      </c>
      <c r="F37" s="2">
        <v>100</v>
      </c>
      <c r="G37" s="5">
        <v>1109.1329999999998</v>
      </c>
      <c r="H37" s="5"/>
      <c r="I37" s="5">
        <f t="shared" si="0"/>
        <v>1109.1329999999998</v>
      </c>
      <c r="J37" s="5"/>
      <c r="K37" s="5">
        <f t="shared" si="1"/>
        <v>1109.1329999999998</v>
      </c>
      <c r="L37" s="5"/>
      <c r="M37" s="5">
        <f t="shared" si="2"/>
        <v>1109.1329999999998</v>
      </c>
      <c r="N37" s="5"/>
      <c r="O37" s="5">
        <f t="shared" si="3"/>
        <v>1109.1329999999998</v>
      </c>
      <c r="P37" s="5"/>
      <c r="Q37" s="5">
        <f t="shared" si="4"/>
        <v>1109.1329999999998</v>
      </c>
      <c r="R37" s="5"/>
      <c r="S37" s="5">
        <f t="shared" si="5"/>
        <v>1109.1329999999998</v>
      </c>
      <c r="T37" s="5"/>
      <c r="U37" s="5">
        <f t="shared" si="6"/>
        <v>1109.1329999999998</v>
      </c>
    </row>
    <row r="38" spans="1:21" ht="38.25">
      <c r="A38" s="3" t="s">
        <v>31</v>
      </c>
      <c r="B38" s="2" t="s">
        <v>5</v>
      </c>
      <c r="C38" s="2" t="s">
        <v>19</v>
      </c>
      <c r="D38" s="2" t="s">
        <v>21</v>
      </c>
      <c r="E38" s="1" t="s">
        <v>205</v>
      </c>
      <c r="F38" s="2">
        <v>200</v>
      </c>
      <c r="G38" s="5">
        <v>38.933330000000005</v>
      </c>
      <c r="H38" s="5"/>
      <c r="I38" s="5">
        <f t="shared" si="0"/>
        <v>38.933330000000005</v>
      </c>
      <c r="J38" s="5"/>
      <c r="K38" s="5">
        <f t="shared" si="1"/>
        <v>38.933330000000005</v>
      </c>
      <c r="L38" s="5"/>
      <c r="M38" s="5">
        <f t="shared" si="2"/>
        <v>38.933330000000005</v>
      </c>
      <c r="N38" s="5"/>
      <c r="O38" s="5">
        <f t="shared" si="3"/>
        <v>38.933330000000005</v>
      </c>
      <c r="P38" s="5"/>
      <c r="Q38" s="5">
        <f t="shared" si="4"/>
        <v>38.933330000000005</v>
      </c>
      <c r="R38" s="5"/>
      <c r="S38" s="5">
        <f t="shared" si="5"/>
        <v>38.933330000000005</v>
      </c>
      <c r="T38" s="5"/>
      <c r="U38" s="5">
        <f t="shared" si="6"/>
        <v>38.933330000000005</v>
      </c>
    </row>
    <row r="39" spans="1:21" ht="51">
      <c r="A39" s="3" t="s">
        <v>192</v>
      </c>
      <c r="B39" s="10" t="s">
        <v>5</v>
      </c>
      <c r="C39" s="2" t="s">
        <v>19</v>
      </c>
      <c r="D39" s="2" t="s">
        <v>22</v>
      </c>
      <c r="E39" s="1" t="s">
        <v>36</v>
      </c>
      <c r="F39" s="10"/>
      <c r="G39" s="5">
        <v>0.99529000000000023</v>
      </c>
      <c r="H39" s="5">
        <f>H40</f>
        <v>0</v>
      </c>
      <c r="I39" s="5">
        <f t="shared" si="0"/>
        <v>0.99529000000000023</v>
      </c>
      <c r="J39" s="5">
        <f>J40</f>
        <v>0</v>
      </c>
      <c r="K39" s="5">
        <f t="shared" si="1"/>
        <v>0.99529000000000023</v>
      </c>
      <c r="L39" s="5">
        <f>L40</f>
        <v>0</v>
      </c>
      <c r="M39" s="5">
        <f t="shared" si="2"/>
        <v>0.99529000000000023</v>
      </c>
      <c r="N39" s="5">
        <f>N40</f>
        <v>0</v>
      </c>
      <c r="O39" s="5">
        <f t="shared" si="3"/>
        <v>0.99529000000000023</v>
      </c>
      <c r="P39" s="5">
        <f>P40</f>
        <v>-0.86955000000000005</v>
      </c>
      <c r="Q39" s="5">
        <f t="shared" si="4"/>
        <v>0.12574000000000018</v>
      </c>
      <c r="R39" s="5">
        <f>R40</f>
        <v>0</v>
      </c>
      <c r="S39" s="5">
        <f t="shared" si="5"/>
        <v>0.12574000000000018</v>
      </c>
      <c r="T39" s="5">
        <f>T40</f>
        <v>0</v>
      </c>
      <c r="U39" s="5">
        <f t="shared" si="6"/>
        <v>0.12574000000000018</v>
      </c>
    </row>
    <row r="40" spans="1:21" ht="38.25">
      <c r="A40" s="3" t="s">
        <v>31</v>
      </c>
      <c r="B40" s="10" t="s">
        <v>5</v>
      </c>
      <c r="C40" s="10" t="s">
        <v>19</v>
      </c>
      <c r="D40" s="2" t="s">
        <v>22</v>
      </c>
      <c r="E40" s="1" t="s">
        <v>36</v>
      </c>
      <c r="F40" s="2">
        <v>200</v>
      </c>
      <c r="G40" s="5">
        <v>0.99529000000000023</v>
      </c>
      <c r="H40" s="5"/>
      <c r="I40" s="5">
        <f t="shared" si="0"/>
        <v>0.99529000000000023</v>
      </c>
      <c r="J40" s="5"/>
      <c r="K40" s="5">
        <f t="shared" si="1"/>
        <v>0.99529000000000023</v>
      </c>
      <c r="L40" s="5"/>
      <c r="M40" s="5">
        <f t="shared" si="2"/>
        <v>0.99529000000000023</v>
      </c>
      <c r="N40" s="5"/>
      <c r="O40" s="5">
        <f t="shared" si="3"/>
        <v>0.99529000000000023</v>
      </c>
      <c r="P40" s="5">
        <v>-0.86955000000000005</v>
      </c>
      <c r="Q40" s="5">
        <f t="shared" si="4"/>
        <v>0.12574000000000018</v>
      </c>
      <c r="R40" s="5"/>
      <c r="S40" s="5">
        <f t="shared" si="5"/>
        <v>0.12574000000000018</v>
      </c>
      <c r="T40" s="5"/>
      <c r="U40" s="5">
        <f t="shared" si="6"/>
        <v>0.12574000000000018</v>
      </c>
    </row>
    <row r="41" spans="1:21"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337</v>
      </c>
      <c r="Q41" s="5">
        <f t="shared" si="4"/>
        <v>337</v>
      </c>
      <c r="R41" s="5">
        <f>R42</f>
        <v>0</v>
      </c>
      <c r="S41" s="5">
        <f t="shared" si="5"/>
        <v>337</v>
      </c>
      <c r="T41" s="5">
        <f>T42</f>
        <v>0</v>
      </c>
      <c r="U41" s="5">
        <f t="shared" si="6"/>
        <v>337</v>
      </c>
    </row>
    <row r="42" spans="1:21" ht="38.25">
      <c r="A42" s="11" t="s">
        <v>31</v>
      </c>
      <c r="B42" s="2" t="s">
        <v>5</v>
      </c>
      <c r="C42" s="2" t="s">
        <v>19</v>
      </c>
      <c r="D42" s="2" t="s">
        <v>23</v>
      </c>
      <c r="E42" s="1" t="s">
        <v>177</v>
      </c>
      <c r="F42" s="2">
        <v>200</v>
      </c>
      <c r="G42" s="5">
        <v>0</v>
      </c>
      <c r="H42" s="5"/>
      <c r="I42" s="5">
        <f t="shared" si="0"/>
        <v>0</v>
      </c>
      <c r="J42" s="5"/>
      <c r="K42" s="5">
        <f t="shared" si="1"/>
        <v>0</v>
      </c>
      <c r="L42" s="5"/>
      <c r="M42" s="5">
        <f t="shared" si="2"/>
        <v>0</v>
      </c>
      <c r="N42" s="5"/>
      <c r="O42" s="5">
        <f t="shared" si="3"/>
        <v>0</v>
      </c>
      <c r="P42" s="5">
        <v>337</v>
      </c>
      <c r="Q42" s="5">
        <f t="shared" si="4"/>
        <v>337</v>
      </c>
      <c r="R42" s="5"/>
      <c r="S42" s="5">
        <f t="shared" si="5"/>
        <v>337</v>
      </c>
      <c r="T42" s="5"/>
      <c r="U42" s="5">
        <f t="shared" si="6"/>
        <v>337</v>
      </c>
    </row>
    <row r="43" spans="1:21" ht="38.25">
      <c r="A43" s="3" t="s">
        <v>33</v>
      </c>
      <c r="B43" s="2" t="s">
        <v>5</v>
      </c>
      <c r="C43" s="2" t="s">
        <v>19</v>
      </c>
      <c r="D43" s="2">
        <v>13</v>
      </c>
      <c r="E43" s="1" t="s">
        <v>34</v>
      </c>
      <c r="F43" s="2"/>
      <c r="G43" s="5">
        <v>94.869</v>
      </c>
      <c r="H43" s="5">
        <f>H44</f>
        <v>-0.84</v>
      </c>
      <c r="I43" s="5">
        <f t="shared" si="0"/>
        <v>94.028999999999996</v>
      </c>
      <c r="J43" s="5">
        <f>J44</f>
        <v>0</v>
      </c>
      <c r="K43" s="5">
        <f t="shared" si="1"/>
        <v>94.028999999999996</v>
      </c>
      <c r="L43" s="5">
        <f>L44</f>
        <v>0</v>
      </c>
      <c r="M43" s="5">
        <f t="shared" si="2"/>
        <v>94.028999999999996</v>
      </c>
      <c r="N43" s="5">
        <f>N44</f>
        <v>0</v>
      </c>
      <c r="O43" s="5">
        <f t="shared" si="3"/>
        <v>94.028999999999996</v>
      </c>
      <c r="P43" s="5">
        <f>P44</f>
        <v>0</v>
      </c>
      <c r="Q43" s="5">
        <f t="shared" si="4"/>
        <v>94.028999999999996</v>
      </c>
      <c r="R43" s="5">
        <f>R44</f>
        <v>0</v>
      </c>
      <c r="S43" s="5">
        <f t="shared" si="5"/>
        <v>94.028999999999996</v>
      </c>
      <c r="T43" s="5">
        <f>T44</f>
        <v>0</v>
      </c>
      <c r="U43" s="5">
        <f t="shared" si="6"/>
        <v>94.028999999999996</v>
      </c>
    </row>
    <row r="44" spans="1:21" ht="15.75">
      <c r="A44" s="3" t="s">
        <v>40</v>
      </c>
      <c r="B44" s="2" t="s">
        <v>5</v>
      </c>
      <c r="C44" s="2" t="s">
        <v>19</v>
      </c>
      <c r="D44" s="2">
        <v>13</v>
      </c>
      <c r="E44" s="1" t="s">
        <v>34</v>
      </c>
      <c r="F44" s="2">
        <v>800</v>
      </c>
      <c r="G44" s="5">
        <v>94.869</v>
      </c>
      <c r="H44" s="5">
        <v>-0.84</v>
      </c>
      <c r="I44" s="5">
        <f t="shared" si="0"/>
        <v>94.028999999999996</v>
      </c>
      <c r="J44" s="5"/>
      <c r="K44" s="5">
        <f t="shared" si="1"/>
        <v>94.028999999999996</v>
      </c>
      <c r="L44" s="5"/>
      <c r="M44" s="5">
        <f t="shared" si="2"/>
        <v>94.028999999999996</v>
      </c>
      <c r="N44" s="5"/>
      <c r="O44" s="5">
        <f t="shared" si="3"/>
        <v>94.028999999999996</v>
      </c>
      <c r="P44" s="5"/>
      <c r="Q44" s="5">
        <f t="shared" si="4"/>
        <v>94.028999999999996</v>
      </c>
      <c r="R44" s="5"/>
      <c r="S44" s="5">
        <f t="shared" si="5"/>
        <v>94.028999999999996</v>
      </c>
      <c r="T44" s="5"/>
      <c r="U44" s="5">
        <f t="shared" si="6"/>
        <v>94.028999999999996</v>
      </c>
    </row>
    <row r="45" spans="1:21"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f>T46+T47</f>
        <v>0</v>
      </c>
      <c r="U45" s="5">
        <f t="shared" si="6"/>
        <v>25</v>
      </c>
    </row>
    <row r="46" spans="1:21" ht="76.5">
      <c r="A46" s="3" t="s">
        <v>61</v>
      </c>
      <c r="B46" s="2" t="s">
        <v>5</v>
      </c>
      <c r="C46" s="2" t="s">
        <v>19</v>
      </c>
      <c r="D46" s="2">
        <v>13</v>
      </c>
      <c r="E46" s="1" t="s">
        <v>211</v>
      </c>
      <c r="F46" s="2">
        <v>100</v>
      </c>
      <c r="G46" s="5">
        <v>23.5</v>
      </c>
      <c r="H46" s="5"/>
      <c r="I46" s="5">
        <f t="shared" si="0"/>
        <v>23.5</v>
      </c>
      <c r="J46" s="5"/>
      <c r="K46" s="5">
        <f t="shared" si="1"/>
        <v>23.5</v>
      </c>
      <c r="L46" s="5"/>
      <c r="M46" s="5">
        <f t="shared" si="2"/>
        <v>23.5</v>
      </c>
      <c r="N46" s="5"/>
      <c r="O46" s="5">
        <f t="shared" si="3"/>
        <v>23.5</v>
      </c>
      <c r="P46" s="5"/>
      <c r="Q46" s="5">
        <f t="shared" si="4"/>
        <v>23.5</v>
      </c>
      <c r="R46" s="5"/>
      <c r="S46" s="5">
        <f t="shared" si="5"/>
        <v>23.5</v>
      </c>
      <c r="T46" s="5"/>
      <c r="U46" s="5">
        <f t="shared" si="6"/>
        <v>23.5</v>
      </c>
    </row>
    <row r="47" spans="1:21" ht="38.25">
      <c r="A47" s="3" t="s">
        <v>31</v>
      </c>
      <c r="B47" s="2" t="s">
        <v>5</v>
      </c>
      <c r="C47" s="2" t="s">
        <v>19</v>
      </c>
      <c r="D47" s="2">
        <v>13</v>
      </c>
      <c r="E47" s="1" t="s">
        <v>211</v>
      </c>
      <c r="F47" s="2">
        <v>200</v>
      </c>
      <c r="G47" s="5">
        <v>1.5</v>
      </c>
      <c r="H47" s="5"/>
      <c r="I47" s="5">
        <f t="shared" si="0"/>
        <v>1.5</v>
      </c>
      <c r="J47" s="5"/>
      <c r="K47" s="5">
        <f t="shared" si="1"/>
        <v>1.5</v>
      </c>
      <c r="L47" s="5"/>
      <c r="M47" s="5">
        <f t="shared" si="2"/>
        <v>1.5</v>
      </c>
      <c r="N47" s="5"/>
      <c r="O47" s="5">
        <f t="shared" si="3"/>
        <v>1.5</v>
      </c>
      <c r="P47" s="5"/>
      <c r="Q47" s="5">
        <f t="shared" si="4"/>
        <v>1.5</v>
      </c>
      <c r="R47" s="5"/>
      <c r="S47" s="5">
        <f t="shared" si="5"/>
        <v>1.5</v>
      </c>
      <c r="T47" s="5"/>
      <c r="U47" s="5">
        <f t="shared" si="6"/>
        <v>1.5</v>
      </c>
    </row>
    <row r="48" spans="1:21" ht="57" customHeight="1">
      <c r="A48" s="3" t="s">
        <v>241</v>
      </c>
      <c r="B48" s="2" t="s">
        <v>5</v>
      </c>
      <c r="C48" s="2" t="s">
        <v>19</v>
      </c>
      <c r="D48" s="2">
        <v>13</v>
      </c>
      <c r="E48" s="1" t="s">
        <v>242</v>
      </c>
      <c r="F48" s="2"/>
      <c r="G48" s="5"/>
      <c r="H48" s="5"/>
      <c r="I48" s="5"/>
      <c r="J48" s="5"/>
      <c r="K48" s="5">
        <f t="shared" si="1"/>
        <v>0</v>
      </c>
      <c r="L48" s="5">
        <f>L49</f>
        <v>520</v>
      </c>
      <c r="M48" s="5">
        <f t="shared" si="2"/>
        <v>520</v>
      </c>
      <c r="N48" s="5">
        <f>N49</f>
        <v>0</v>
      </c>
      <c r="O48" s="5">
        <f t="shared" si="3"/>
        <v>520</v>
      </c>
      <c r="P48" s="5">
        <f>P49</f>
        <v>0</v>
      </c>
      <c r="Q48" s="5">
        <f t="shared" si="4"/>
        <v>520</v>
      </c>
      <c r="R48" s="5">
        <f>R49</f>
        <v>0</v>
      </c>
      <c r="S48" s="5">
        <f t="shared" si="5"/>
        <v>520</v>
      </c>
      <c r="T48" s="5">
        <f>T49</f>
        <v>130</v>
      </c>
      <c r="U48" s="5">
        <f t="shared" si="6"/>
        <v>650</v>
      </c>
    </row>
    <row r="49" spans="1:21" ht="38.25">
      <c r="A49" s="3" t="s">
        <v>31</v>
      </c>
      <c r="B49" s="2" t="s">
        <v>5</v>
      </c>
      <c r="C49" s="2" t="s">
        <v>19</v>
      </c>
      <c r="D49" s="2">
        <v>13</v>
      </c>
      <c r="E49" s="1" t="s">
        <v>242</v>
      </c>
      <c r="F49" s="2">
        <v>200</v>
      </c>
      <c r="G49" s="5"/>
      <c r="H49" s="5"/>
      <c r="I49" s="5"/>
      <c r="J49" s="5"/>
      <c r="K49" s="5">
        <f t="shared" si="1"/>
        <v>0</v>
      </c>
      <c r="L49" s="5">
        <v>520</v>
      </c>
      <c r="M49" s="5">
        <f t="shared" si="2"/>
        <v>520</v>
      </c>
      <c r="N49" s="5"/>
      <c r="O49" s="5">
        <f t="shared" si="3"/>
        <v>520</v>
      </c>
      <c r="P49" s="5"/>
      <c r="Q49" s="5">
        <f t="shared" si="4"/>
        <v>520</v>
      </c>
      <c r="R49" s="5"/>
      <c r="S49" s="5">
        <f t="shared" si="5"/>
        <v>520</v>
      </c>
      <c r="T49" s="5">
        <f>334-88-100-6-10</f>
        <v>130</v>
      </c>
      <c r="U49" s="5">
        <f t="shared" si="6"/>
        <v>650</v>
      </c>
    </row>
    <row r="50" spans="1:21" ht="38.25">
      <c r="A50" s="3" t="s">
        <v>274</v>
      </c>
      <c r="B50" s="2" t="s">
        <v>5</v>
      </c>
      <c r="C50" s="2" t="s">
        <v>19</v>
      </c>
      <c r="D50" s="2">
        <v>13</v>
      </c>
      <c r="E50" s="1" t="s">
        <v>275</v>
      </c>
      <c r="F50" s="2"/>
      <c r="G50" s="5"/>
      <c r="H50" s="5"/>
      <c r="I50" s="5"/>
      <c r="J50" s="5"/>
      <c r="K50" s="5"/>
      <c r="L50" s="5"/>
      <c r="M50" s="5"/>
      <c r="N50" s="5"/>
      <c r="O50" s="5"/>
      <c r="P50" s="5"/>
      <c r="Q50" s="5"/>
      <c r="R50" s="5"/>
      <c r="S50" s="5">
        <f t="shared" si="5"/>
        <v>0</v>
      </c>
      <c r="T50" s="5">
        <f>T51</f>
        <v>383</v>
      </c>
      <c r="U50" s="5">
        <f t="shared" si="6"/>
        <v>383</v>
      </c>
    </row>
    <row r="51" spans="1:21" ht="38.25">
      <c r="A51" s="3" t="s">
        <v>31</v>
      </c>
      <c r="B51" s="2" t="s">
        <v>5</v>
      </c>
      <c r="C51" s="2" t="s">
        <v>19</v>
      </c>
      <c r="D51" s="2">
        <v>13</v>
      </c>
      <c r="E51" s="1" t="s">
        <v>275</v>
      </c>
      <c r="F51" s="2">
        <v>200</v>
      </c>
      <c r="G51" s="5"/>
      <c r="H51" s="5"/>
      <c r="I51" s="5"/>
      <c r="J51" s="5"/>
      <c r="K51" s="5"/>
      <c r="L51" s="5"/>
      <c r="M51" s="5"/>
      <c r="N51" s="5"/>
      <c r="O51" s="5"/>
      <c r="P51" s="5"/>
      <c r="Q51" s="5"/>
      <c r="R51" s="5"/>
      <c r="S51" s="5">
        <f t="shared" si="5"/>
        <v>0</v>
      </c>
      <c r="T51" s="5">
        <f>295+88</f>
        <v>383</v>
      </c>
      <c r="U51" s="5">
        <f t="shared" si="6"/>
        <v>383</v>
      </c>
    </row>
    <row r="52" spans="1:21" ht="76.5">
      <c r="A52" s="3" t="s">
        <v>218</v>
      </c>
      <c r="B52" s="10" t="s">
        <v>5</v>
      </c>
      <c r="C52" s="2" t="s">
        <v>19</v>
      </c>
      <c r="D52" s="2">
        <v>13</v>
      </c>
      <c r="E52" s="6" t="s">
        <v>135</v>
      </c>
      <c r="F52" s="2"/>
      <c r="G52" s="5">
        <v>0</v>
      </c>
      <c r="H52" s="5">
        <f>H53</f>
        <v>35</v>
      </c>
      <c r="I52" s="5">
        <f t="shared" si="0"/>
        <v>35</v>
      </c>
      <c r="J52" s="5">
        <f>J53</f>
        <v>0</v>
      </c>
      <c r="K52" s="5">
        <f t="shared" si="1"/>
        <v>35</v>
      </c>
      <c r="L52" s="5">
        <f>L53</f>
        <v>0</v>
      </c>
      <c r="M52" s="5">
        <f t="shared" si="2"/>
        <v>35</v>
      </c>
      <c r="N52" s="5">
        <f>N53</f>
        <v>0</v>
      </c>
      <c r="O52" s="5">
        <f t="shared" si="3"/>
        <v>35</v>
      </c>
      <c r="P52" s="5">
        <f>P53</f>
        <v>80.569999999999993</v>
      </c>
      <c r="Q52" s="5">
        <f t="shared" si="4"/>
        <v>115.57</v>
      </c>
      <c r="R52" s="5">
        <f>R53</f>
        <v>0</v>
      </c>
      <c r="S52" s="5">
        <f t="shared" si="5"/>
        <v>115.57</v>
      </c>
      <c r="T52" s="5">
        <f>T53</f>
        <v>51.89</v>
      </c>
      <c r="U52" s="5">
        <f t="shared" si="6"/>
        <v>167.45999999999998</v>
      </c>
    </row>
    <row r="53" spans="1:21" ht="15.75">
      <c r="A53" s="3" t="s">
        <v>40</v>
      </c>
      <c r="B53" s="10" t="s">
        <v>5</v>
      </c>
      <c r="C53" s="2" t="s">
        <v>19</v>
      </c>
      <c r="D53" s="2">
        <v>13</v>
      </c>
      <c r="E53" s="6" t="s">
        <v>135</v>
      </c>
      <c r="F53" s="2">
        <v>800</v>
      </c>
      <c r="G53" s="5">
        <v>0</v>
      </c>
      <c r="H53" s="5">
        <v>35</v>
      </c>
      <c r="I53" s="5">
        <f t="shared" si="0"/>
        <v>35</v>
      </c>
      <c r="J53" s="5"/>
      <c r="K53" s="5">
        <f t="shared" si="1"/>
        <v>35</v>
      </c>
      <c r="L53" s="5"/>
      <c r="M53" s="5">
        <f t="shared" si="2"/>
        <v>35</v>
      </c>
      <c r="N53" s="5"/>
      <c r="O53" s="5">
        <f t="shared" si="3"/>
        <v>35</v>
      </c>
      <c r="P53" s="5">
        <v>80.569999999999993</v>
      </c>
      <c r="Q53" s="5">
        <f t="shared" si="4"/>
        <v>115.57</v>
      </c>
      <c r="R53" s="5"/>
      <c r="S53" s="5">
        <f t="shared" si="5"/>
        <v>115.57</v>
      </c>
      <c r="T53" s="5">
        <f>50+1.89</f>
        <v>51.89</v>
      </c>
      <c r="U53" s="5">
        <f t="shared" si="6"/>
        <v>167.45999999999998</v>
      </c>
    </row>
    <row r="54" spans="1:21" ht="82.5" customHeight="1">
      <c r="A54" s="3" t="s">
        <v>207</v>
      </c>
      <c r="B54" s="2" t="s">
        <v>5</v>
      </c>
      <c r="C54" s="2" t="s">
        <v>19</v>
      </c>
      <c r="D54" s="2">
        <v>13</v>
      </c>
      <c r="E54" s="1" t="s">
        <v>208</v>
      </c>
      <c r="F54" s="2"/>
      <c r="G54" s="5">
        <v>4669.3659500000003</v>
      </c>
      <c r="H54" s="5">
        <f>H55</f>
        <v>0</v>
      </c>
      <c r="I54" s="5">
        <f t="shared" si="0"/>
        <v>4669.3659500000003</v>
      </c>
      <c r="J54" s="5">
        <f>J55</f>
        <v>0</v>
      </c>
      <c r="K54" s="5">
        <f t="shared" si="1"/>
        <v>4669.3659500000003</v>
      </c>
      <c r="L54" s="5">
        <f>L55</f>
        <v>0</v>
      </c>
      <c r="M54" s="5">
        <f t="shared" si="2"/>
        <v>4669.3659500000003</v>
      </c>
      <c r="N54" s="5">
        <f>N55</f>
        <v>0</v>
      </c>
      <c r="O54" s="5">
        <f t="shared" si="3"/>
        <v>4669.3659500000003</v>
      </c>
      <c r="P54" s="5">
        <f>P55</f>
        <v>0</v>
      </c>
      <c r="Q54" s="5">
        <f t="shared" si="4"/>
        <v>4669.3659500000003</v>
      </c>
      <c r="R54" s="5">
        <f>R55</f>
        <v>128</v>
      </c>
      <c r="S54" s="5">
        <f t="shared" si="5"/>
        <v>4797.3659500000003</v>
      </c>
      <c r="T54" s="5">
        <f>T55</f>
        <v>0</v>
      </c>
      <c r="U54" s="5">
        <f t="shared" si="6"/>
        <v>4797.3659500000003</v>
      </c>
    </row>
    <row r="55" spans="1:21" ht="38.25">
      <c r="A55" s="3" t="s">
        <v>44</v>
      </c>
      <c r="B55" s="2" t="s">
        <v>5</v>
      </c>
      <c r="C55" s="2" t="s">
        <v>19</v>
      </c>
      <c r="D55" s="2">
        <v>13</v>
      </c>
      <c r="E55" s="1" t="s">
        <v>208</v>
      </c>
      <c r="F55" s="2">
        <v>600</v>
      </c>
      <c r="G55" s="5">
        <v>4669.3659500000003</v>
      </c>
      <c r="H55" s="5"/>
      <c r="I55" s="5">
        <f t="shared" si="0"/>
        <v>4669.3659500000003</v>
      </c>
      <c r="J55" s="5"/>
      <c r="K55" s="5">
        <f t="shared" si="1"/>
        <v>4669.3659500000003</v>
      </c>
      <c r="L55" s="5"/>
      <c r="M55" s="5">
        <f t="shared" si="2"/>
        <v>4669.3659500000003</v>
      </c>
      <c r="N55" s="5"/>
      <c r="O55" s="5">
        <f t="shared" si="3"/>
        <v>4669.3659500000003</v>
      </c>
      <c r="P55" s="5"/>
      <c r="Q55" s="5">
        <f t="shared" si="4"/>
        <v>4669.3659500000003</v>
      </c>
      <c r="R55" s="5">
        <v>128</v>
      </c>
      <c r="S55" s="5">
        <f t="shared" si="5"/>
        <v>4797.3659500000003</v>
      </c>
      <c r="T55" s="5"/>
      <c r="U55" s="5">
        <f t="shared" si="6"/>
        <v>4797.3659500000003</v>
      </c>
    </row>
    <row r="56" spans="1:21" ht="54.75" customHeight="1">
      <c r="A56" s="3" t="s">
        <v>285</v>
      </c>
      <c r="B56" s="2" t="s">
        <v>5</v>
      </c>
      <c r="C56" s="2" t="s">
        <v>19</v>
      </c>
      <c r="D56" s="2">
        <v>13</v>
      </c>
      <c r="E56" s="1" t="s">
        <v>209</v>
      </c>
      <c r="F56" s="2"/>
      <c r="G56" s="5">
        <v>1277.884</v>
      </c>
      <c r="H56" s="5">
        <f>H57</f>
        <v>0</v>
      </c>
      <c r="I56" s="5">
        <f t="shared" si="0"/>
        <v>1277.884</v>
      </c>
      <c r="J56" s="5">
        <f>J57</f>
        <v>0</v>
      </c>
      <c r="K56" s="5">
        <f t="shared" si="1"/>
        <v>1277.884</v>
      </c>
      <c r="L56" s="5">
        <f>L57</f>
        <v>0</v>
      </c>
      <c r="M56" s="5">
        <f t="shared" si="2"/>
        <v>1277.884</v>
      </c>
      <c r="N56" s="5">
        <f>N57</f>
        <v>0</v>
      </c>
      <c r="O56" s="5">
        <f t="shared" si="3"/>
        <v>1277.884</v>
      </c>
      <c r="P56" s="5">
        <f>P57</f>
        <v>0</v>
      </c>
      <c r="Q56" s="5">
        <f t="shared" si="4"/>
        <v>1277.884</v>
      </c>
      <c r="R56" s="5">
        <f>R57</f>
        <v>0</v>
      </c>
      <c r="S56" s="5">
        <f t="shared" si="5"/>
        <v>1277.884</v>
      </c>
      <c r="T56" s="5">
        <f>T57</f>
        <v>0</v>
      </c>
      <c r="U56" s="5">
        <f t="shared" si="6"/>
        <v>1277.884</v>
      </c>
    </row>
    <row r="57" spans="1:21" ht="38.25">
      <c r="A57" s="3" t="s">
        <v>44</v>
      </c>
      <c r="B57" s="2" t="s">
        <v>5</v>
      </c>
      <c r="C57" s="2" t="s">
        <v>19</v>
      </c>
      <c r="D57" s="2">
        <v>13</v>
      </c>
      <c r="E57" s="1" t="s">
        <v>209</v>
      </c>
      <c r="F57" s="2">
        <v>600</v>
      </c>
      <c r="G57" s="5">
        <v>1277.884</v>
      </c>
      <c r="H57" s="5"/>
      <c r="I57" s="5">
        <f t="shared" si="0"/>
        <v>1277.884</v>
      </c>
      <c r="J57" s="5"/>
      <c r="K57" s="5">
        <f t="shared" si="1"/>
        <v>1277.884</v>
      </c>
      <c r="L57" s="5"/>
      <c r="M57" s="5">
        <f t="shared" si="2"/>
        <v>1277.884</v>
      </c>
      <c r="N57" s="5"/>
      <c r="O57" s="5">
        <f t="shared" si="3"/>
        <v>1277.884</v>
      </c>
      <c r="P57" s="5"/>
      <c r="Q57" s="5">
        <f t="shared" si="4"/>
        <v>1277.884</v>
      </c>
      <c r="R57" s="5"/>
      <c r="S57" s="5">
        <f t="shared" si="5"/>
        <v>1277.884</v>
      </c>
      <c r="T57" s="5"/>
      <c r="U57" s="5">
        <f t="shared" si="6"/>
        <v>1277.884</v>
      </c>
    </row>
    <row r="58" spans="1:21" ht="38.25">
      <c r="A58" s="3" t="s">
        <v>120</v>
      </c>
      <c r="B58" s="2" t="s">
        <v>5</v>
      </c>
      <c r="C58" s="2" t="s">
        <v>19</v>
      </c>
      <c r="D58" s="2">
        <v>13</v>
      </c>
      <c r="E58" s="1" t="s">
        <v>212</v>
      </c>
      <c r="F58" s="2"/>
      <c r="G58" s="5">
        <v>15249.665950000002</v>
      </c>
      <c r="H58" s="5">
        <f>H59+H60+H61</f>
        <v>0</v>
      </c>
      <c r="I58" s="5">
        <f t="shared" si="0"/>
        <v>15249.665950000002</v>
      </c>
      <c r="J58" s="5">
        <f>J59+J60+J61</f>
        <v>0</v>
      </c>
      <c r="K58" s="5">
        <f t="shared" si="1"/>
        <v>15249.665950000002</v>
      </c>
      <c r="L58" s="5">
        <f>L59+L60+L61</f>
        <v>0</v>
      </c>
      <c r="M58" s="5">
        <f t="shared" si="2"/>
        <v>15249.665950000002</v>
      </c>
      <c r="N58" s="5">
        <f>N59+N60+N61</f>
        <v>0</v>
      </c>
      <c r="O58" s="5">
        <f t="shared" si="3"/>
        <v>15249.665950000002</v>
      </c>
      <c r="P58" s="5">
        <f>P59+P60+P61</f>
        <v>0</v>
      </c>
      <c r="Q58" s="5">
        <f t="shared" si="4"/>
        <v>15249.665950000002</v>
      </c>
      <c r="R58" s="5">
        <f>R59+R60+R61</f>
        <v>-130</v>
      </c>
      <c r="S58" s="5">
        <f t="shared" si="5"/>
        <v>15119.665950000002</v>
      </c>
      <c r="T58" s="5">
        <f>T59+T60+T61</f>
        <v>0</v>
      </c>
      <c r="U58" s="5">
        <f t="shared" si="6"/>
        <v>15119.665950000002</v>
      </c>
    </row>
    <row r="59" spans="1:21" ht="76.5">
      <c r="A59" s="3" t="s">
        <v>61</v>
      </c>
      <c r="B59" s="2" t="s">
        <v>5</v>
      </c>
      <c r="C59" s="2" t="s">
        <v>19</v>
      </c>
      <c r="D59" s="2">
        <v>13</v>
      </c>
      <c r="E59" s="1" t="s">
        <v>212</v>
      </c>
      <c r="F59" s="2">
        <v>100</v>
      </c>
      <c r="G59" s="5">
        <v>9347.4157599999999</v>
      </c>
      <c r="H59" s="5"/>
      <c r="I59" s="5">
        <f t="shared" si="0"/>
        <v>9347.4157599999999</v>
      </c>
      <c r="J59" s="5"/>
      <c r="K59" s="5">
        <f t="shared" si="1"/>
        <v>9347.4157599999999</v>
      </c>
      <c r="L59" s="5"/>
      <c r="M59" s="5">
        <f t="shared" si="2"/>
        <v>9347.4157599999999</v>
      </c>
      <c r="N59" s="5"/>
      <c r="O59" s="5">
        <f t="shared" si="3"/>
        <v>9347.4157599999999</v>
      </c>
      <c r="P59" s="5"/>
      <c r="Q59" s="5">
        <f t="shared" si="4"/>
        <v>9347.4157599999999</v>
      </c>
      <c r="R59" s="5"/>
      <c r="S59" s="5">
        <f t="shared" si="5"/>
        <v>9347.4157599999999</v>
      </c>
      <c r="T59" s="5"/>
      <c r="U59" s="5">
        <f t="shared" si="6"/>
        <v>9347.4157599999999</v>
      </c>
    </row>
    <row r="60" spans="1:21" ht="38.25">
      <c r="A60" s="3" t="s">
        <v>31</v>
      </c>
      <c r="B60" s="2" t="s">
        <v>5</v>
      </c>
      <c r="C60" s="2" t="s">
        <v>19</v>
      </c>
      <c r="D60" s="2">
        <v>13</v>
      </c>
      <c r="E60" s="1" t="s">
        <v>212</v>
      </c>
      <c r="F60" s="2">
        <v>200</v>
      </c>
      <c r="G60" s="5">
        <v>5837.1491900000001</v>
      </c>
      <c r="H60" s="5"/>
      <c r="I60" s="5">
        <f t="shared" si="0"/>
        <v>5837.1491900000001</v>
      </c>
      <c r="J60" s="5"/>
      <c r="K60" s="5">
        <f t="shared" si="1"/>
        <v>5837.1491900000001</v>
      </c>
      <c r="L60" s="5"/>
      <c r="M60" s="5">
        <f t="shared" si="2"/>
        <v>5837.1491900000001</v>
      </c>
      <c r="N60" s="5"/>
      <c r="O60" s="5">
        <f t="shared" si="3"/>
        <v>5837.1491900000001</v>
      </c>
      <c r="P60" s="5"/>
      <c r="Q60" s="5">
        <f t="shared" si="4"/>
        <v>5837.1491900000001</v>
      </c>
      <c r="R60" s="5">
        <f>-50-80</f>
        <v>-130</v>
      </c>
      <c r="S60" s="5">
        <f t="shared" si="5"/>
        <v>5707.1491900000001</v>
      </c>
      <c r="T60" s="5"/>
      <c r="U60" s="5">
        <f t="shared" si="6"/>
        <v>5707.1491900000001</v>
      </c>
    </row>
    <row r="61" spans="1:21" ht="15.75">
      <c r="A61" s="3" t="s">
        <v>40</v>
      </c>
      <c r="B61" s="2" t="s">
        <v>5</v>
      </c>
      <c r="C61" s="2" t="s">
        <v>19</v>
      </c>
      <c r="D61" s="2">
        <v>13</v>
      </c>
      <c r="E61" s="1" t="s">
        <v>212</v>
      </c>
      <c r="F61" s="2">
        <v>800</v>
      </c>
      <c r="G61" s="5">
        <v>65.100999999999985</v>
      </c>
      <c r="H61" s="5"/>
      <c r="I61" s="5">
        <f t="shared" si="0"/>
        <v>65.100999999999985</v>
      </c>
      <c r="J61" s="5"/>
      <c r="K61" s="5">
        <f t="shared" si="1"/>
        <v>65.100999999999985</v>
      </c>
      <c r="L61" s="5"/>
      <c r="M61" s="5">
        <f t="shared" si="2"/>
        <v>65.100999999999985</v>
      </c>
      <c r="N61" s="5"/>
      <c r="O61" s="5">
        <f t="shared" si="3"/>
        <v>65.100999999999985</v>
      </c>
      <c r="P61" s="5"/>
      <c r="Q61" s="5">
        <f t="shared" si="4"/>
        <v>65.100999999999985</v>
      </c>
      <c r="R61" s="5"/>
      <c r="S61" s="5">
        <f t="shared" si="5"/>
        <v>65.100999999999985</v>
      </c>
      <c r="T61" s="5"/>
      <c r="U61" s="5">
        <f t="shared" si="6"/>
        <v>65.100999999999985</v>
      </c>
    </row>
    <row r="62" spans="1:21" ht="38.25">
      <c r="A62" s="3" t="s">
        <v>35</v>
      </c>
      <c r="B62" s="2" t="s">
        <v>5</v>
      </c>
      <c r="C62" s="2" t="s">
        <v>19</v>
      </c>
      <c r="D62" s="2">
        <v>13</v>
      </c>
      <c r="E62" s="1" t="s">
        <v>213</v>
      </c>
      <c r="F62" s="2"/>
      <c r="G62" s="5">
        <v>15.671499999999998</v>
      </c>
      <c r="H62" s="5">
        <f>H63</f>
        <v>0</v>
      </c>
      <c r="I62" s="5">
        <f t="shared" si="0"/>
        <v>15.671499999999998</v>
      </c>
      <c r="J62" s="5">
        <f>J63</f>
        <v>0</v>
      </c>
      <c r="K62" s="5">
        <f t="shared" si="1"/>
        <v>15.671499999999998</v>
      </c>
      <c r="L62" s="5">
        <f>L63</f>
        <v>0</v>
      </c>
      <c r="M62" s="5">
        <f t="shared" si="2"/>
        <v>15.671499999999998</v>
      </c>
      <c r="N62" s="5">
        <f>N63</f>
        <v>0</v>
      </c>
      <c r="O62" s="5">
        <f t="shared" si="3"/>
        <v>15.671499999999998</v>
      </c>
      <c r="P62" s="5">
        <f>P63</f>
        <v>0</v>
      </c>
      <c r="Q62" s="5">
        <f t="shared" si="4"/>
        <v>15.671499999999998</v>
      </c>
      <c r="R62" s="5">
        <f>R63</f>
        <v>0</v>
      </c>
      <c r="S62" s="5">
        <f t="shared" si="5"/>
        <v>15.671499999999998</v>
      </c>
      <c r="T62" s="5">
        <f>T63</f>
        <v>0</v>
      </c>
      <c r="U62" s="5">
        <f t="shared" si="6"/>
        <v>15.671499999999998</v>
      </c>
    </row>
    <row r="63" spans="1:21" ht="38.25">
      <c r="A63" s="3" t="s">
        <v>31</v>
      </c>
      <c r="B63" s="2" t="s">
        <v>5</v>
      </c>
      <c r="C63" s="2" t="s">
        <v>19</v>
      </c>
      <c r="D63" s="2">
        <v>13</v>
      </c>
      <c r="E63" s="1" t="s">
        <v>213</v>
      </c>
      <c r="F63" s="2">
        <v>200</v>
      </c>
      <c r="G63" s="5">
        <v>15.671499999999998</v>
      </c>
      <c r="H63" s="5"/>
      <c r="I63" s="5">
        <f t="shared" si="0"/>
        <v>15.671499999999998</v>
      </c>
      <c r="J63" s="5"/>
      <c r="K63" s="5">
        <f t="shared" si="1"/>
        <v>15.671499999999998</v>
      </c>
      <c r="L63" s="5"/>
      <c r="M63" s="5">
        <f t="shared" si="2"/>
        <v>15.671499999999998</v>
      </c>
      <c r="N63" s="5"/>
      <c r="O63" s="5">
        <f t="shared" si="3"/>
        <v>15.671499999999998</v>
      </c>
      <c r="P63" s="5"/>
      <c r="Q63" s="5">
        <f t="shared" si="4"/>
        <v>15.671499999999998</v>
      </c>
      <c r="R63" s="5"/>
      <c r="S63" s="5">
        <f t="shared" si="5"/>
        <v>15.671499999999998</v>
      </c>
      <c r="T63" s="5"/>
      <c r="U63" s="5">
        <f t="shared" si="6"/>
        <v>15.671499999999998</v>
      </c>
    </row>
    <row r="64" spans="1:21" ht="25.5">
      <c r="A64" s="3" t="s">
        <v>214</v>
      </c>
      <c r="B64" s="10" t="s">
        <v>5</v>
      </c>
      <c r="C64" s="10" t="s">
        <v>19</v>
      </c>
      <c r="D64" s="2">
        <v>13</v>
      </c>
      <c r="E64" s="1" t="s">
        <v>215</v>
      </c>
      <c r="F64" s="2"/>
      <c r="G64" s="5">
        <v>450.14100000000002</v>
      </c>
      <c r="H64" s="5">
        <f>H65</f>
        <v>0</v>
      </c>
      <c r="I64" s="5">
        <f t="shared" si="0"/>
        <v>450.14100000000002</v>
      </c>
      <c r="J64" s="5">
        <f>J65</f>
        <v>0</v>
      </c>
      <c r="K64" s="5">
        <f t="shared" si="1"/>
        <v>450.14100000000002</v>
      </c>
      <c r="L64" s="5">
        <f>L65</f>
        <v>0</v>
      </c>
      <c r="M64" s="5">
        <f t="shared" si="2"/>
        <v>450.14100000000002</v>
      </c>
      <c r="N64" s="5">
        <f>N65</f>
        <v>0</v>
      </c>
      <c r="O64" s="5">
        <f t="shared" si="3"/>
        <v>450.14100000000002</v>
      </c>
      <c r="P64" s="5">
        <f>P65</f>
        <v>0</v>
      </c>
      <c r="Q64" s="5">
        <f t="shared" si="4"/>
        <v>450.14100000000002</v>
      </c>
      <c r="R64" s="5">
        <f>R65</f>
        <v>150</v>
      </c>
      <c r="S64" s="5">
        <f t="shared" si="5"/>
        <v>600.14100000000008</v>
      </c>
      <c r="T64" s="5">
        <f>T65</f>
        <v>-79.5</v>
      </c>
      <c r="U64" s="5">
        <f t="shared" si="6"/>
        <v>520.64100000000008</v>
      </c>
    </row>
    <row r="65" spans="1:21" ht="38.25">
      <c r="A65" s="3" t="s">
        <v>31</v>
      </c>
      <c r="B65" s="10" t="s">
        <v>5</v>
      </c>
      <c r="C65" s="10" t="s">
        <v>19</v>
      </c>
      <c r="D65" s="2">
        <v>13</v>
      </c>
      <c r="E65" s="1" t="s">
        <v>215</v>
      </c>
      <c r="F65" s="2">
        <v>200</v>
      </c>
      <c r="G65" s="5">
        <v>450.14100000000002</v>
      </c>
      <c r="H65" s="5"/>
      <c r="I65" s="5">
        <f t="shared" si="0"/>
        <v>450.14100000000002</v>
      </c>
      <c r="J65" s="5"/>
      <c r="K65" s="5">
        <f t="shared" si="1"/>
        <v>450.14100000000002</v>
      </c>
      <c r="L65" s="5"/>
      <c r="M65" s="5">
        <f t="shared" si="2"/>
        <v>450.14100000000002</v>
      </c>
      <c r="N65" s="5"/>
      <c r="O65" s="5">
        <f t="shared" si="3"/>
        <v>450.14100000000002</v>
      </c>
      <c r="P65" s="5"/>
      <c r="Q65" s="5">
        <f t="shared" si="4"/>
        <v>450.14100000000002</v>
      </c>
      <c r="R65" s="5">
        <f>50+100</f>
        <v>150</v>
      </c>
      <c r="S65" s="5">
        <f t="shared" si="5"/>
        <v>600.14100000000008</v>
      </c>
      <c r="T65" s="5">
        <f>-70.8-8.7</f>
        <v>-79.5</v>
      </c>
      <c r="U65" s="5">
        <f t="shared" si="6"/>
        <v>520.64100000000008</v>
      </c>
    </row>
    <row r="66" spans="1:21" ht="51">
      <c r="A66" s="3" t="s">
        <v>216</v>
      </c>
      <c r="B66" s="10" t="s">
        <v>5</v>
      </c>
      <c r="C66" s="10" t="s">
        <v>19</v>
      </c>
      <c r="D66" s="2">
        <v>13</v>
      </c>
      <c r="E66" s="1" t="s">
        <v>217</v>
      </c>
      <c r="F66" s="2"/>
      <c r="G66" s="5">
        <v>70</v>
      </c>
      <c r="H66" s="5">
        <f>H67</f>
        <v>0</v>
      </c>
      <c r="I66" s="5">
        <f t="shared" si="0"/>
        <v>70</v>
      </c>
      <c r="J66" s="5">
        <f>J67</f>
        <v>0</v>
      </c>
      <c r="K66" s="5">
        <f t="shared" si="1"/>
        <v>70</v>
      </c>
      <c r="L66" s="5">
        <f>L67</f>
        <v>0</v>
      </c>
      <c r="M66" s="5">
        <f t="shared" si="2"/>
        <v>70</v>
      </c>
      <c r="N66" s="5">
        <f>N67</f>
        <v>0</v>
      </c>
      <c r="O66" s="5">
        <f t="shared" si="3"/>
        <v>70</v>
      </c>
      <c r="P66" s="5">
        <f>P67</f>
        <v>0</v>
      </c>
      <c r="Q66" s="5">
        <f t="shared" si="4"/>
        <v>70</v>
      </c>
      <c r="R66" s="5">
        <f>R67</f>
        <v>0</v>
      </c>
      <c r="S66" s="5">
        <f t="shared" si="5"/>
        <v>70</v>
      </c>
      <c r="T66" s="5">
        <f>T67</f>
        <v>0</v>
      </c>
      <c r="U66" s="5">
        <f t="shared" si="6"/>
        <v>70</v>
      </c>
    </row>
    <row r="67" spans="1:21" ht="38.25">
      <c r="A67" s="3" t="s">
        <v>31</v>
      </c>
      <c r="B67" s="10" t="s">
        <v>5</v>
      </c>
      <c r="C67" s="10" t="s">
        <v>19</v>
      </c>
      <c r="D67" s="2">
        <v>13</v>
      </c>
      <c r="E67" s="1" t="s">
        <v>217</v>
      </c>
      <c r="F67" s="2">
        <v>200</v>
      </c>
      <c r="G67" s="5">
        <v>70</v>
      </c>
      <c r="H67" s="5"/>
      <c r="I67" s="5">
        <f t="shared" si="0"/>
        <v>70</v>
      </c>
      <c r="J67" s="5"/>
      <c r="K67" s="5">
        <f t="shared" si="1"/>
        <v>70</v>
      </c>
      <c r="L67" s="5"/>
      <c r="M67" s="5">
        <f t="shared" si="2"/>
        <v>70</v>
      </c>
      <c r="N67" s="5"/>
      <c r="O67" s="5">
        <f t="shared" si="3"/>
        <v>70</v>
      </c>
      <c r="P67" s="5"/>
      <c r="Q67" s="5">
        <f t="shared" si="4"/>
        <v>70</v>
      </c>
      <c r="R67" s="5"/>
      <c r="S67" s="5">
        <f t="shared" si="5"/>
        <v>70</v>
      </c>
      <c r="T67" s="5"/>
      <c r="U67" s="5">
        <f t="shared" si="6"/>
        <v>70</v>
      </c>
    </row>
    <row r="68" spans="1:21" ht="33" customHeight="1">
      <c r="A68" s="3" t="s">
        <v>119</v>
      </c>
      <c r="B68" s="2" t="s">
        <v>5</v>
      </c>
      <c r="C68" s="2" t="s">
        <v>20</v>
      </c>
      <c r="D68" s="2" t="s">
        <v>27</v>
      </c>
      <c r="E68" s="1" t="s">
        <v>37</v>
      </c>
      <c r="F68" s="2"/>
      <c r="G68" s="5">
        <v>2768.6674200000002</v>
      </c>
      <c r="H68" s="5">
        <f>H69+H70+H71</f>
        <v>0</v>
      </c>
      <c r="I68" s="5">
        <f t="shared" si="0"/>
        <v>2768.6674200000002</v>
      </c>
      <c r="J68" s="5">
        <f>J69+J70+J71</f>
        <v>0</v>
      </c>
      <c r="K68" s="5">
        <f t="shared" si="1"/>
        <v>2768.6674200000002</v>
      </c>
      <c r="L68" s="5">
        <f>L69+L70+L71</f>
        <v>0</v>
      </c>
      <c r="M68" s="5">
        <f t="shared" si="2"/>
        <v>2768.6674200000002</v>
      </c>
      <c r="N68" s="5">
        <f>N69+N70+N71</f>
        <v>0</v>
      </c>
      <c r="O68" s="5">
        <f t="shared" si="3"/>
        <v>2768.6674200000002</v>
      </c>
      <c r="P68" s="5">
        <f>P69+P70+P71</f>
        <v>0</v>
      </c>
      <c r="Q68" s="5">
        <f t="shared" si="4"/>
        <v>2768.6674200000002</v>
      </c>
      <c r="R68" s="5">
        <f>R69+R70+R71</f>
        <v>0</v>
      </c>
      <c r="S68" s="5">
        <f t="shared" si="5"/>
        <v>2768.6674200000002</v>
      </c>
      <c r="T68" s="5">
        <f>T69+T70+T71</f>
        <v>48.917999999999999</v>
      </c>
      <c r="U68" s="5">
        <f t="shared" si="6"/>
        <v>2817.5854200000003</v>
      </c>
    </row>
    <row r="69" spans="1:21" ht="76.5">
      <c r="A69" s="3" t="s">
        <v>61</v>
      </c>
      <c r="B69" s="2" t="s">
        <v>5</v>
      </c>
      <c r="C69" s="2" t="s">
        <v>20</v>
      </c>
      <c r="D69" s="2" t="s">
        <v>27</v>
      </c>
      <c r="E69" s="1" t="s">
        <v>37</v>
      </c>
      <c r="F69" s="2">
        <v>100</v>
      </c>
      <c r="G69" s="5">
        <v>1903.25342</v>
      </c>
      <c r="H69" s="5"/>
      <c r="I69" s="5">
        <f t="shared" si="0"/>
        <v>1903.25342</v>
      </c>
      <c r="J69" s="5"/>
      <c r="K69" s="5">
        <f t="shared" si="1"/>
        <v>1903.25342</v>
      </c>
      <c r="L69" s="5"/>
      <c r="M69" s="5">
        <f t="shared" si="2"/>
        <v>1903.25342</v>
      </c>
      <c r="N69" s="5"/>
      <c r="O69" s="5">
        <f t="shared" si="3"/>
        <v>1903.25342</v>
      </c>
      <c r="P69" s="5"/>
      <c r="Q69" s="5">
        <f t="shared" si="4"/>
        <v>1903.25342</v>
      </c>
      <c r="R69" s="5"/>
      <c r="S69" s="5">
        <f t="shared" si="5"/>
        <v>1903.25342</v>
      </c>
      <c r="T69" s="5"/>
      <c r="U69" s="5">
        <f t="shared" si="6"/>
        <v>1903.25342</v>
      </c>
    </row>
    <row r="70" spans="1:21" ht="38.25">
      <c r="A70" s="3" t="s">
        <v>31</v>
      </c>
      <c r="B70" s="2" t="s">
        <v>5</v>
      </c>
      <c r="C70" s="2" t="s">
        <v>20</v>
      </c>
      <c r="D70" s="2" t="s">
        <v>27</v>
      </c>
      <c r="E70" s="1" t="s">
        <v>37</v>
      </c>
      <c r="F70" s="2">
        <v>200</v>
      </c>
      <c r="G70" s="5">
        <v>865.31400000000008</v>
      </c>
      <c r="H70" s="5"/>
      <c r="I70" s="5">
        <f t="shared" si="0"/>
        <v>865.31400000000008</v>
      </c>
      <c r="J70" s="5"/>
      <c r="K70" s="5">
        <f t="shared" si="1"/>
        <v>865.31400000000008</v>
      </c>
      <c r="L70" s="5"/>
      <c r="M70" s="5">
        <f t="shared" si="2"/>
        <v>865.31400000000008</v>
      </c>
      <c r="N70" s="5"/>
      <c r="O70" s="5">
        <f t="shared" si="3"/>
        <v>865.31400000000008</v>
      </c>
      <c r="P70" s="5"/>
      <c r="Q70" s="5">
        <f t="shared" si="4"/>
        <v>865.31400000000008</v>
      </c>
      <c r="R70" s="5"/>
      <c r="S70" s="5">
        <f t="shared" si="5"/>
        <v>865.31400000000008</v>
      </c>
      <c r="T70" s="5">
        <v>48.917999999999999</v>
      </c>
      <c r="U70" s="5">
        <f t="shared" si="6"/>
        <v>914.23200000000008</v>
      </c>
    </row>
    <row r="71" spans="1:21" ht="15.75">
      <c r="A71" s="3" t="s">
        <v>40</v>
      </c>
      <c r="B71" s="2" t="s">
        <v>5</v>
      </c>
      <c r="C71" s="2" t="s">
        <v>20</v>
      </c>
      <c r="D71" s="2" t="s">
        <v>27</v>
      </c>
      <c r="E71" s="1" t="s">
        <v>37</v>
      </c>
      <c r="F71" s="2">
        <v>800</v>
      </c>
      <c r="G71" s="5">
        <v>0.10000000000000009</v>
      </c>
      <c r="H71" s="5"/>
      <c r="I71" s="5">
        <f t="shared" si="0"/>
        <v>0.10000000000000009</v>
      </c>
      <c r="J71" s="5"/>
      <c r="K71" s="5">
        <f t="shared" si="1"/>
        <v>0.10000000000000009</v>
      </c>
      <c r="L71" s="5"/>
      <c r="M71" s="5">
        <f t="shared" si="2"/>
        <v>0.10000000000000009</v>
      </c>
      <c r="N71" s="5"/>
      <c r="O71" s="5">
        <f t="shared" si="3"/>
        <v>0.10000000000000009</v>
      </c>
      <c r="P71" s="5"/>
      <c r="Q71" s="5">
        <f t="shared" si="4"/>
        <v>0.10000000000000009</v>
      </c>
      <c r="R71" s="5"/>
      <c r="S71" s="5">
        <f t="shared" si="5"/>
        <v>0.10000000000000009</v>
      </c>
      <c r="T71" s="5"/>
      <c r="U71" s="5">
        <f t="shared" si="6"/>
        <v>0.10000000000000009</v>
      </c>
    </row>
    <row r="72" spans="1:21" ht="38.25">
      <c r="A72" s="3" t="s">
        <v>219</v>
      </c>
      <c r="B72" s="2" t="s">
        <v>5</v>
      </c>
      <c r="C72" s="2" t="s">
        <v>20</v>
      </c>
      <c r="D72" s="2" t="s">
        <v>27</v>
      </c>
      <c r="E72" s="1" t="s">
        <v>220</v>
      </c>
      <c r="F72" s="2"/>
      <c r="G72" s="5">
        <v>0</v>
      </c>
      <c r="H72" s="5">
        <f>H73</f>
        <v>0</v>
      </c>
      <c r="I72" s="5">
        <f t="shared" si="0"/>
        <v>0</v>
      </c>
      <c r="J72" s="5">
        <f>J73</f>
        <v>0</v>
      </c>
      <c r="K72" s="5">
        <f t="shared" si="1"/>
        <v>0</v>
      </c>
      <c r="L72" s="5">
        <f>L73</f>
        <v>0</v>
      </c>
      <c r="M72" s="5">
        <f t="shared" si="2"/>
        <v>0</v>
      </c>
      <c r="N72" s="5">
        <f>N73</f>
        <v>0</v>
      </c>
      <c r="O72" s="5">
        <f t="shared" si="3"/>
        <v>0</v>
      </c>
      <c r="P72" s="5">
        <f>P73</f>
        <v>0</v>
      </c>
      <c r="Q72" s="5">
        <f t="shared" si="4"/>
        <v>0</v>
      </c>
      <c r="R72" s="5">
        <f>R73</f>
        <v>0</v>
      </c>
      <c r="S72" s="5">
        <f t="shared" si="5"/>
        <v>0</v>
      </c>
      <c r="T72" s="5">
        <f>T73</f>
        <v>0</v>
      </c>
      <c r="U72" s="5">
        <f t="shared" si="6"/>
        <v>0</v>
      </c>
    </row>
    <row r="73" spans="1:21" ht="38.25">
      <c r="A73" s="3" t="s">
        <v>31</v>
      </c>
      <c r="B73" s="2" t="s">
        <v>5</v>
      </c>
      <c r="C73" s="2" t="s">
        <v>20</v>
      </c>
      <c r="D73" s="2" t="s">
        <v>27</v>
      </c>
      <c r="E73" s="1" t="s">
        <v>220</v>
      </c>
      <c r="F73" s="2">
        <v>200</v>
      </c>
      <c r="G73" s="5">
        <v>0</v>
      </c>
      <c r="H73" s="5"/>
      <c r="I73" s="5">
        <f t="shared" si="0"/>
        <v>0</v>
      </c>
      <c r="J73" s="5"/>
      <c r="K73" s="5">
        <f t="shared" si="1"/>
        <v>0</v>
      </c>
      <c r="L73" s="5"/>
      <c r="M73" s="5">
        <f t="shared" si="2"/>
        <v>0</v>
      </c>
      <c r="N73" s="5"/>
      <c r="O73" s="5">
        <f t="shared" si="3"/>
        <v>0</v>
      </c>
      <c r="P73" s="5"/>
      <c r="Q73" s="5">
        <f t="shared" si="4"/>
        <v>0</v>
      </c>
      <c r="R73" s="5"/>
      <c r="S73" s="5">
        <f t="shared" si="5"/>
        <v>0</v>
      </c>
      <c r="T73" s="5"/>
      <c r="U73" s="5">
        <f t="shared" si="6"/>
        <v>0</v>
      </c>
    </row>
    <row r="74" spans="1:21" ht="42.75" customHeight="1">
      <c r="A74" s="3" t="s">
        <v>367</v>
      </c>
      <c r="B74" s="2" t="s">
        <v>5</v>
      </c>
      <c r="C74" s="2" t="s">
        <v>20</v>
      </c>
      <c r="D74" s="2" t="s">
        <v>27</v>
      </c>
      <c r="E74" s="1" t="s">
        <v>368</v>
      </c>
      <c r="F74" s="2"/>
      <c r="G74" s="5"/>
      <c r="H74" s="5"/>
      <c r="I74" s="5"/>
      <c r="J74" s="5"/>
      <c r="K74" s="5"/>
      <c r="L74" s="5"/>
      <c r="M74" s="5"/>
      <c r="N74" s="5"/>
      <c r="O74" s="5"/>
      <c r="P74" s="5"/>
      <c r="Q74" s="5">
        <f t="shared" si="4"/>
        <v>0</v>
      </c>
      <c r="R74" s="5">
        <f>R75</f>
        <v>100</v>
      </c>
      <c r="S74" s="5">
        <f t="shared" si="5"/>
        <v>100</v>
      </c>
      <c r="T74" s="5">
        <f>T75</f>
        <v>0</v>
      </c>
      <c r="U74" s="5">
        <f t="shared" si="6"/>
        <v>100</v>
      </c>
    </row>
    <row r="75" spans="1:21" ht="38.25">
      <c r="A75" s="3" t="s">
        <v>31</v>
      </c>
      <c r="B75" s="2" t="s">
        <v>5</v>
      </c>
      <c r="C75" s="2" t="s">
        <v>20</v>
      </c>
      <c r="D75" s="2" t="s">
        <v>27</v>
      </c>
      <c r="E75" s="1" t="s">
        <v>368</v>
      </c>
      <c r="F75" s="2">
        <v>200</v>
      </c>
      <c r="G75" s="5"/>
      <c r="H75" s="5"/>
      <c r="I75" s="5"/>
      <c r="J75" s="5"/>
      <c r="K75" s="5"/>
      <c r="L75" s="5"/>
      <c r="M75" s="5"/>
      <c r="N75" s="5"/>
      <c r="O75" s="5"/>
      <c r="P75" s="5"/>
      <c r="Q75" s="5">
        <f t="shared" si="4"/>
        <v>0</v>
      </c>
      <c r="R75" s="5">
        <v>100</v>
      </c>
      <c r="S75" s="5">
        <f t="shared" si="5"/>
        <v>100</v>
      </c>
      <c r="T75" s="5"/>
      <c r="U75" s="5">
        <f t="shared" si="6"/>
        <v>100</v>
      </c>
    </row>
    <row r="76" spans="1:21" ht="63.75">
      <c r="A76" s="3" t="s">
        <v>193</v>
      </c>
      <c r="B76" s="2" t="s">
        <v>5</v>
      </c>
      <c r="C76" s="2" t="s">
        <v>21</v>
      </c>
      <c r="D76" s="2" t="s">
        <v>22</v>
      </c>
      <c r="E76" s="1" t="s">
        <v>221</v>
      </c>
      <c r="F76" s="2"/>
      <c r="G76" s="5">
        <v>210.48588000000001</v>
      </c>
      <c r="H76" s="5">
        <f>H77</f>
        <v>0</v>
      </c>
      <c r="I76" s="5">
        <f t="shared" si="0"/>
        <v>210.48588000000001</v>
      </c>
      <c r="J76" s="5">
        <f>J77</f>
        <v>0</v>
      </c>
      <c r="K76" s="5">
        <f t="shared" si="1"/>
        <v>210.48588000000001</v>
      </c>
      <c r="L76" s="5">
        <f>L77</f>
        <v>0</v>
      </c>
      <c r="M76" s="5">
        <f t="shared" si="2"/>
        <v>210.48588000000001</v>
      </c>
      <c r="N76" s="5">
        <f>N77</f>
        <v>0</v>
      </c>
      <c r="O76" s="5">
        <f t="shared" si="3"/>
        <v>210.48588000000001</v>
      </c>
      <c r="P76" s="5">
        <f>P77</f>
        <v>0</v>
      </c>
      <c r="Q76" s="5">
        <f t="shared" si="4"/>
        <v>210.48588000000001</v>
      </c>
      <c r="R76" s="5">
        <f>R77</f>
        <v>0</v>
      </c>
      <c r="S76" s="5">
        <f t="shared" si="5"/>
        <v>210.48588000000001</v>
      </c>
      <c r="T76" s="5">
        <f>T77</f>
        <v>0</v>
      </c>
      <c r="U76" s="5">
        <f t="shared" si="6"/>
        <v>210.48588000000001</v>
      </c>
    </row>
    <row r="77" spans="1:21" ht="38.25">
      <c r="A77" s="3" t="s">
        <v>44</v>
      </c>
      <c r="B77" s="2" t="s">
        <v>5</v>
      </c>
      <c r="C77" s="2" t="s">
        <v>21</v>
      </c>
      <c r="D77" s="2" t="s">
        <v>22</v>
      </c>
      <c r="E77" s="1" t="s">
        <v>221</v>
      </c>
      <c r="F77" s="2">
        <v>600</v>
      </c>
      <c r="G77" s="5">
        <v>210.48588000000001</v>
      </c>
      <c r="H77" s="5"/>
      <c r="I77" s="5">
        <f t="shared" si="0"/>
        <v>210.48588000000001</v>
      </c>
      <c r="J77" s="5"/>
      <c r="K77" s="5">
        <f t="shared" si="1"/>
        <v>210.48588000000001</v>
      </c>
      <c r="L77" s="5"/>
      <c r="M77" s="5">
        <f t="shared" si="2"/>
        <v>210.48588000000001</v>
      </c>
      <c r="N77" s="5"/>
      <c r="O77" s="5">
        <f t="shared" si="3"/>
        <v>210.48588000000001</v>
      </c>
      <c r="P77" s="5"/>
      <c r="Q77" s="5">
        <f t="shared" si="4"/>
        <v>210.48588000000001</v>
      </c>
      <c r="R77" s="5"/>
      <c r="S77" s="5">
        <f t="shared" si="5"/>
        <v>210.48588000000001</v>
      </c>
      <c r="T77" s="5"/>
      <c r="U77" s="5">
        <f t="shared" si="6"/>
        <v>210.48588000000001</v>
      </c>
    </row>
    <row r="78" spans="1:21" ht="25.5">
      <c r="A78" s="3" t="s">
        <v>38</v>
      </c>
      <c r="B78" s="2" t="s">
        <v>5</v>
      </c>
      <c r="C78" s="2" t="s">
        <v>21</v>
      </c>
      <c r="D78" s="2" t="s">
        <v>27</v>
      </c>
      <c r="E78" s="1" t="s">
        <v>168</v>
      </c>
      <c r="F78" s="2"/>
      <c r="G78" s="5">
        <v>400</v>
      </c>
      <c r="H78" s="5">
        <f>H80+H79</f>
        <v>2890.9285300000001</v>
      </c>
      <c r="I78" s="5">
        <f t="shared" si="0"/>
        <v>3290.9285300000001</v>
      </c>
      <c r="J78" s="5">
        <f>J80+J79</f>
        <v>0</v>
      </c>
      <c r="K78" s="5">
        <f t="shared" si="1"/>
        <v>3290.9285300000001</v>
      </c>
      <c r="L78" s="5">
        <f>L80+L79</f>
        <v>4364.6796899999999</v>
      </c>
      <c r="M78" s="5">
        <f t="shared" si="2"/>
        <v>7655.6082200000001</v>
      </c>
      <c r="N78" s="5">
        <f>N80+N79</f>
        <v>-3828.6167399999999</v>
      </c>
      <c r="O78" s="5">
        <f t="shared" si="3"/>
        <v>3826.9914800000001</v>
      </c>
      <c r="P78" s="5">
        <f>P80+P79</f>
        <v>180.858</v>
      </c>
      <c r="Q78" s="5">
        <f t="shared" si="4"/>
        <v>4007.8494800000003</v>
      </c>
      <c r="R78" s="5">
        <f>R80+R79</f>
        <v>0</v>
      </c>
      <c r="S78" s="5">
        <f t="shared" si="5"/>
        <v>4007.8494800000003</v>
      </c>
      <c r="T78" s="5">
        <f>T80+T79</f>
        <v>333.19405</v>
      </c>
      <c r="U78" s="5">
        <f t="shared" si="6"/>
        <v>4341.0435299999999</v>
      </c>
    </row>
    <row r="79" spans="1:21" ht="38.25">
      <c r="A79" s="3" t="s">
        <v>31</v>
      </c>
      <c r="B79" s="2" t="s">
        <v>5</v>
      </c>
      <c r="C79" s="2" t="s">
        <v>21</v>
      </c>
      <c r="D79" s="2" t="s">
        <v>27</v>
      </c>
      <c r="E79" s="1" t="s">
        <v>168</v>
      </c>
      <c r="F79" s="2">
        <v>200</v>
      </c>
      <c r="G79" s="5">
        <v>400</v>
      </c>
      <c r="H79" s="5">
        <v>-300</v>
      </c>
      <c r="I79" s="5">
        <f t="shared" si="0"/>
        <v>100</v>
      </c>
      <c r="J79" s="5"/>
      <c r="K79" s="5">
        <f t="shared" si="1"/>
        <v>100</v>
      </c>
      <c r="L79" s="5">
        <f>3190.92853+4364.67969</f>
        <v>7555.6082200000001</v>
      </c>
      <c r="M79" s="5">
        <f t="shared" si="2"/>
        <v>7655.6082200000001</v>
      </c>
      <c r="N79" s="5">
        <v>-3828.6167399999999</v>
      </c>
      <c r="O79" s="5">
        <f t="shared" si="3"/>
        <v>3826.9914800000001</v>
      </c>
      <c r="P79" s="5">
        <v>180.858</v>
      </c>
      <c r="Q79" s="5">
        <f t="shared" si="4"/>
        <v>4007.8494800000003</v>
      </c>
      <c r="R79" s="5"/>
      <c r="S79" s="5">
        <f t="shared" si="5"/>
        <v>4007.8494800000003</v>
      </c>
      <c r="T79" s="5">
        <f>200+133.19405</f>
        <v>333.19405</v>
      </c>
      <c r="U79" s="5">
        <f t="shared" si="6"/>
        <v>4341.0435299999999</v>
      </c>
    </row>
    <row r="80" spans="1:21" ht="38.25">
      <c r="A80" s="3" t="s">
        <v>44</v>
      </c>
      <c r="B80" s="2" t="s">
        <v>5</v>
      </c>
      <c r="C80" s="2" t="s">
        <v>21</v>
      </c>
      <c r="D80" s="2" t="s">
        <v>27</v>
      </c>
      <c r="E80" s="1" t="s">
        <v>168</v>
      </c>
      <c r="F80" s="2">
        <v>600</v>
      </c>
      <c r="G80" s="5">
        <v>0</v>
      </c>
      <c r="H80" s="5">
        <f>1708.45238+300+1182.47615</f>
        <v>3190.9285300000001</v>
      </c>
      <c r="I80" s="5">
        <f t="shared" si="0"/>
        <v>3190.9285300000001</v>
      </c>
      <c r="J80" s="5"/>
      <c r="K80" s="5">
        <f t="shared" si="1"/>
        <v>3190.9285300000001</v>
      </c>
      <c r="L80" s="5">
        <v>-3190.9285300000001</v>
      </c>
      <c r="M80" s="5">
        <f t="shared" si="2"/>
        <v>0</v>
      </c>
      <c r="N80" s="5"/>
      <c r="O80" s="5">
        <f t="shared" si="3"/>
        <v>0</v>
      </c>
      <c r="P80" s="5"/>
      <c r="Q80" s="5">
        <f t="shared" si="4"/>
        <v>0</v>
      </c>
      <c r="R80" s="5"/>
      <c r="S80" s="5">
        <f t="shared" si="5"/>
        <v>0</v>
      </c>
      <c r="T80" s="5"/>
      <c r="U80" s="5">
        <f t="shared" si="6"/>
        <v>0</v>
      </c>
    </row>
    <row r="81" spans="1:21" ht="25.5">
      <c r="A81" s="3" t="s">
        <v>38</v>
      </c>
      <c r="B81" s="2" t="s">
        <v>5</v>
      </c>
      <c r="C81" s="2" t="s">
        <v>21</v>
      </c>
      <c r="D81" s="2" t="s">
        <v>27</v>
      </c>
      <c r="E81" s="1" t="s">
        <v>39</v>
      </c>
      <c r="F81" s="2"/>
      <c r="G81" s="5">
        <v>13371</v>
      </c>
      <c r="H81" s="5">
        <f>H82</f>
        <v>0</v>
      </c>
      <c r="I81" s="5">
        <f t="shared" si="0"/>
        <v>13371</v>
      </c>
      <c r="J81" s="5">
        <f>J82</f>
        <v>0</v>
      </c>
      <c r="K81" s="5">
        <f t="shared" si="1"/>
        <v>13371</v>
      </c>
      <c r="L81" s="5">
        <f>L82</f>
        <v>0</v>
      </c>
      <c r="M81" s="5">
        <f t="shared" si="2"/>
        <v>13371</v>
      </c>
      <c r="N81" s="5">
        <f>N82</f>
        <v>1553</v>
      </c>
      <c r="O81" s="5">
        <f t="shared" si="3"/>
        <v>14924</v>
      </c>
      <c r="P81" s="5">
        <f>P82</f>
        <v>0</v>
      </c>
      <c r="Q81" s="5">
        <f t="shared" si="4"/>
        <v>14924</v>
      </c>
      <c r="R81" s="5">
        <f>R82</f>
        <v>0</v>
      </c>
      <c r="S81" s="5">
        <f t="shared" si="5"/>
        <v>14924</v>
      </c>
      <c r="T81" s="5">
        <f>T82</f>
        <v>3050</v>
      </c>
      <c r="U81" s="5">
        <f t="shared" si="6"/>
        <v>17974</v>
      </c>
    </row>
    <row r="82" spans="1:21" ht="38.25">
      <c r="A82" s="3" t="s">
        <v>44</v>
      </c>
      <c r="B82" s="2" t="s">
        <v>5</v>
      </c>
      <c r="C82" s="2" t="s">
        <v>21</v>
      </c>
      <c r="D82" s="2" t="s">
        <v>27</v>
      </c>
      <c r="E82" s="1" t="s">
        <v>39</v>
      </c>
      <c r="F82" s="2">
        <v>600</v>
      </c>
      <c r="G82" s="5">
        <v>13371</v>
      </c>
      <c r="H82" s="5"/>
      <c r="I82" s="5">
        <f t="shared" si="0"/>
        <v>13371</v>
      </c>
      <c r="J82" s="5"/>
      <c r="K82" s="5">
        <f t="shared" si="1"/>
        <v>13371</v>
      </c>
      <c r="L82" s="5"/>
      <c r="M82" s="5">
        <f t="shared" si="2"/>
        <v>13371</v>
      </c>
      <c r="N82" s="5">
        <v>1553</v>
      </c>
      <c r="O82" s="5">
        <f t="shared" si="3"/>
        <v>14924</v>
      </c>
      <c r="P82" s="5"/>
      <c r="Q82" s="5">
        <f t="shared" si="4"/>
        <v>14924</v>
      </c>
      <c r="R82" s="5"/>
      <c r="S82" s="5">
        <f t="shared" si="5"/>
        <v>14924</v>
      </c>
      <c r="T82" s="5">
        <f>1500+550+1000</f>
        <v>3050</v>
      </c>
      <c r="U82" s="5">
        <f t="shared" si="6"/>
        <v>17974</v>
      </c>
    </row>
    <row r="83" spans="1:21" ht="89.25">
      <c r="A83" s="3" t="s">
        <v>196</v>
      </c>
      <c r="B83" s="2" t="s">
        <v>5</v>
      </c>
      <c r="C83" s="2" t="s">
        <v>21</v>
      </c>
      <c r="D83" s="2" t="s">
        <v>27</v>
      </c>
      <c r="E83" s="1" t="s">
        <v>130</v>
      </c>
      <c r="F83" s="2"/>
      <c r="G83" s="5">
        <v>42263.21385</v>
      </c>
      <c r="H83" s="5">
        <f>H85</f>
        <v>-1708.4523799999999</v>
      </c>
      <c r="I83" s="5">
        <f t="shared" si="0"/>
        <v>40554.761469999998</v>
      </c>
      <c r="J83" s="5">
        <f>J85+J84</f>
        <v>0</v>
      </c>
      <c r="K83" s="5">
        <f t="shared" si="1"/>
        <v>40554.761469999998</v>
      </c>
      <c r="L83" s="5">
        <f>L85+L84</f>
        <v>0</v>
      </c>
      <c r="M83" s="5">
        <f t="shared" si="2"/>
        <v>40554.761469999998</v>
      </c>
      <c r="N83" s="5">
        <f>N85+N84</f>
        <v>0</v>
      </c>
      <c r="O83" s="5">
        <f t="shared" si="3"/>
        <v>40554.761469999998</v>
      </c>
      <c r="P83" s="5">
        <f>P85+P84</f>
        <v>0</v>
      </c>
      <c r="Q83" s="5">
        <f t="shared" si="4"/>
        <v>40554.761469999998</v>
      </c>
      <c r="R83" s="5">
        <f>R85+R84</f>
        <v>0</v>
      </c>
      <c r="S83" s="5">
        <f t="shared" si="5"/>
        <v>40554.761469999998</v>
      </c>
      <c r="T83" s="5">
        <f>T85+T84</f>
        <v>0</v>
      </c>
      <c r="U83" s="5">
        <f t="shared" si="6"/>
        <v>40554.761469999998</v>
      </c>
    </row>
    <row r="84" spans="1:21" ht="38.25">
      <c r="A84" s="3" t="s">
        <v>31</v>
      </c>
      <c r="B84" s="2" t="s">
        <v>5</v>
      </c>
      <c r="C84" s="2" t="s">
        <v>21</v>
      </c>
      <c r="D84" s="2" t="s">
        <v>27</v>
      </c>
      <c r="E84" s="1" t="s">
        <v>130</v>
      </c>
      <c r="F84" s="2">
        <v>200</v>
      </c>
      <c r="G84" s="5"/>
      <c r="H84" s="5"/>
      <c r="I84" s="5">
        <f t="shared" si="0"/>
        <v>0</v>
      </c>
      <c r="J84" s="5"/>
      <c r="K84" s="5">
        <f t="shared" si="1"/>
        <v>0</v>
      </c>
      <c r="L84" s="5">
        <v>40554.761469999998</v>
      </c>
      <c r="M84" s="5">
        <f t="shared" si="2"/>
        <v>40554.761469999998</v>
      </c>
      <c r="N84" s="5"/>
      <c r="O84" s="5">
        <f t="shared" si="3"/>
        <v>40554.761469999998</v>
      </c>
      <c r="P84" s="5"/>
      <c r="Q84" s="5">
        <f t="shared" si="4"/>
        <v>40554.761469999998</v>
      </c>
      <c r="R84" s="5"/>
      <c r="S84" s="5">
        <f t="shared" si="5"/>
        <v>40554.761469999998</v>
      </c>
      <c r="T84" s="5"/>
      <c r="U84" s="5">
        <f t="shared" si="6"/>
        <v>40554.761469999998</v>
      </c>
    </row>
    <row r="85" spans="1:21" ht="38.25">
      <c r="A85" s="3" t="s">
        <v>44</v>
      </c>
      <c r="B85" s="2" t="s">
        <v>5</v>
      </c>
      <c r="C85" s="2" t="s">
        <v>21</v>
      </c>
      <c r="D85" s="2" t="s">
        <v>27</v>
      </c>
      <c r="E85" s="1" t="s">
        <v>130</v>
      </c>
      <c r="F85" s="2">
        <v>600</v>
      </c>
      <c r="G85" s="5">
        <v>42263.21385</v>
      </c>
      <c r="H85" s="5">
        <v>-1708.4523799999999</v>
      </c>
      <c r="I85" s="5">
        <f t="shared" si="0"/>
        <v>40554.761469999998</v>
      </c>
      <c r="J85" s="5"/>
      <c r="K85" s="5">
        <f t="shared" si="1"/>
        <v>40554.761469999998</v>
      </c>
      <c r="L85" s="5">
        <v>-40554.761469999998</v>
      </c>
      <c r="M85" s="5">
        <f t="shared" si="2"/>
        <v>0</v>
      </c>
      <c r="N85" s="5"/>
      <c r="O85" s="5">
        <f t="shared" si="3"/>
        <v>0</v>
      </c>
      <c r="P85" s="5"/>
      <c r="Q85" s="5">
        <f t="shared" si="4"/>
        <v>0</v>
      </c>
      <c r="R85" s="5"/>
      <c r="S85" s="5">
        <f t="shared" si="5"/>
        <v>0</v>
      </c>
      <c r="T85" s="5"/>
      <c r="U85" s="5">
        <f t="shared" si="6"/>
        <v>0</v>
      </c>
    </row>
    <row r="86" spans="1:21" ht="38.25">
      <c r="A86" s="3" t="s">
        <v>287</v>
      </c>
      <c r="B86" s="2" t="s">
        <v>5</v>
      </c>
      <c r="C86" s="2" t="s">
        <v>21</v>
      </c>
      <c r="D86" s="2" t="s">
        <v>27</v>
      </c>
      <c r="E86" s="1" t="s">
        <v>288</v>
      </c>
      <c r="F86" s="2"/>
      <c r="G86" s="5">
        <v>914.88337999999999</v>
      </c>
      <c r="H86" s="5">
        <f>H87</f>
        <v>-914.88337999999999</v>
      </c>
      <c r="I86" s="5">
        <f t="shared" si="0"/>
        <v>0</v>
      </c>
      <c r="J86" s="5">
        <f>J87</f>
        <v>0</v>
      </c>
      <c r="K86" s="5">
        <f t="shared" si="1"/>
        <v>0</v>
      </c>
      <c r="L86" s="5">
        <f>L87</f>
        <v>0</v>
      </c>
      <c r="M86" s="5">
        <f t="shared" si="2"/>
        <v>0</v>
      </c>
      <c r="N86" s="5">
        <f>N87</f>
        <v>0</v>
      </c>
      <c r="O86" s="5">
        <f t="shared" si="3"/>
        <v>0</v>
      </c>
      <c r="P86" s="5">
        <f>P87</f>
        <v>0</v>
      </c>
      <c r="Q86" s="5">
        <f t="shared" si="4"/>
        <v>0</v>
      </c>
      <c r="R86" s="5">
        <f>R87</f>
        <v>0</v>
      </c>
      <c r="S86" s="5">
        <f t="shared" si="5"/>
        <v>0</v>
      </c>
      <c r="T86" s="5">
        <f>T87</f>
        <v>0</v>
      </c>
      <c r="U86" s="5">
        <f t="shared" si="6"/>
        <v>0</v>
      </c>
    </row>
    <row r="87" spans="1:21" ht="38.25">
      <c r="A87" s="3" t="s">
        <v>44</v>
      </c>
      <c r="B87" s="2" t="s">
        <v>5</v>
      </c>
      <c r="C87" s="2" t="s">
        <v>21</v>
      </c>
      <c r="D87" s="2" t="s">
        <v>27</v>
      </c>
      <c r="E87" s="1" t="s">
        <v>288</v>
      </c>
      <c r="F87" s="2">
        <v>600</v>
      </c>
      <c r="G87" s="5">
        <v>914.88337999999999</v>
      </c>
      <c r="H87" s="5">
        <v>-914.88337999999999</v>
      </c>
      <c r="I87" s="5">
        <f t="shared" si="0"/>
        <v>0</v>
      </c>
      <c r="J87" s="5"/>
      <c r="K87" s="5">
        <f t="shared" si="1"/>
        <v>0</v>
      </c>
      <c r="L87" s="5"/>
      <c r="M87" s="5">
        <f t="shared" si="2"/>
        <v>0</v>
      </c>
      <c r="N87" s="5"/>
      <c r="O87" s="5">
        <f t="shared" si="3"/>
        <v>0</v>
      </c>
      <c r="P87" s="5"/>
      <c r="Q87" s="5">
        <f t="shared" si="4"/>
        <v>0</v>
      </c>
      <c r="R87" s="5"/>
      <c r="S87" s="5">
        <f t="shared" si="5"/>
        <v>0</v>
      </c>
      <c r="T87" s="5"/>
      <c r="U87" s="5">
        <f t="shared" si="6"/>
        <v>0</v>
      </c>
    </row>
    <row r="88" spans="1:21" ht="43.5" customHeight="1">
      <c r="A88" s="3" t="s">
        <v>318</v>
      </c>
      <c r="B88" s="2" t="s">
        <v>5</v>
      </c>
      <c r="C88" s="2" t="s">
        <v>21</v>
      </c>
      <c r="D88" s="2" t="s">
        <v>27</v>
      </c>
      <c r="E88" s="1" t="s">
        <v>319</v>
      </c>
      <c r="F88" s="2"/>
      <c r="G88" s="5">
        <v>0</v>
      </c>
      <c r="H88" s="5">
        <f>H90</f>
        <v>1399.8989999999999</v>
      </c>
      <c r="I88" s="5">
        <f t="shared" si="0"/>
        <v>1399.8989999999999</v>
      </c>
      <c r="J88" s="5">
        <f>J90+J89</f>
        <v>0</v>
      </c>
      <c r="K88" s="5">
        <f t="shared" si="1"/>
        <v>1399.8989999999999</v>
      </c>
      <c r="L88" s="5">
        <f>L90+L89</f>
        <v>26598.080679999999</v>
      </c>
      <c r="M88" s="5">
        <f t="shared" si="2"/>
        <v>27997.97968</v>
      </c>
      <c r="N88" s="5">
        <f>N90+N89</f>
        <v>0</v>
      </c>
      <c r="O88" s="5">
        <f t="shared" si="3"/>
        <v>27997.97968</v>
      </c>
      <c r="P88" s="5">
        <f>P90+P89</f>
        <v>0</v>
      </c>
      <c r="Q88" s="5">
        <f t="shared" si="4"/>
        <v>27997.97968</v>
      </c>
      <c r="R88" s="5">
        <f>R90+R89</f>
        <v>0</v>
      </c>
      <c r="S88" s="5">
        <f t="shared" si="5"/>
        <v>27997.97968</v>
      </c>
      <c r="T88" s="5">
        <f>T90+T89</f>
        <v>0</v>
      </c>
      <c r="U88" s="5">
        <f t="shared" si="6"/>
        <v>27997.97968</v>
      </c>
    </row>
    <row r="89" spans="1:21" ht="43.5" customHeight="1">
      <c r="A89" s="3" t="s">
        <v>31</v>
      </c>
      <c r="B89" s="2" t="s">
        <v>5</v>
      </c>
      <c r="C89" s="2" t="s">
        <v>21</v>
      </c>
      <c r="D89" s="2" t="s">
        <v>27</v>
      </c>
      <c r="E89" s="1" t="s">
        <v>319</v>
      </c>
      <c r="F89" s="2">
        <v>200</v>
      </c>
      <c r="G89" s="5"/>
      <c r="H89" s="5"/>
      <c r="I89" s="5">
        <f t="shared" si="0"/>
        <v>0</v>
      </c>
      <c r="J89" s="5"/>
      <c r="K89" s="5">
        <f t="shared" si="1"/>
        <v>0</v>
      </c>
      <c r="L89" s="5">
        <f>1399.899+26598.08068</f>
        <v>27997.97968</v>
      </c>
      <c r="M89" s="5">
        <f t="shared" si="2"/>
        <v>27997.97968</v>
      </c>
      <c r="N89" s="5"/>
      <c r="O89" s="5">
        <f t="shared" si="3"/>
        <v>27997.97968</v>
      </c>
      <c r="P89" s="5"/>
      <c r="Q89" s="5">
        <f t="shared" si="4"/>
        <v>27997.97968</v>
      </c>
      <c r="R89" s="5"/>
      <c r="S89" s="5">
        <f t="shared" si="5"/>
        <v>27997.97968</v>
      </c>
      <c r="T89" s="5"/>
      <c r="U89" s="5">
        <f t="shared" si="6"/>
        <v>27997.97968</v>
      </c>
    </row>
    <row r="90" spans="1:21" ht="38.25">
      <c r="A90" s="3" t="s">
        <v>44</v>
      </c>
      <c r="B90" s="2" t="s">
        <v>5</v>
      </c>
      <c r="C90" s="2" t="s">
        <v>21</v>
      </c>
      <c r="D90" s="2" t="s">
        <v>27</v>
      </c>
      <c r="E90" s="1" t="s">
        <v>319</v>
      </c>
      <c r="F90" s="2">
        <v>600</v>
      </c>
      <c r="G90" s="5">
        <v>0</v>
      </c>
      <c r="H90" s="5">
        <f>914.88338+485.01562</f>
        <v>1399.8989999999999</v>
      </c>
      <c r="I90" s="5">
        <f t="shared" si="0"/>
        <v>1399.8989999999999</v>
      </c>
      <c r="J90" s="5"/>
      <c r="K90" s="5">
        <f t="shared" si="1"/>
        <v>1399.8989999999999</v>
      </c>
      <c r="L90" s="5">
        <v>-1399.8989999999999</v>
      </c>
      <c r="M90" s="5">
        <f t="shared" si="2"/>
        <v>0</v>
      </c>
      <c r="N90" s="5"/>
      <c r="O90" s="5">
        <f t="shared" si="3"/>
        <v>0</v>
      </c>
      <c r="P90" s="5"/>
      <c r="Q90" s="5">
        <f t="shared" si="4"/>
        <v>0</v>
      </c>
      <c r="R90" s="5"/>
      <c r="S90" s="5">
        <f t="shared" si="5"/>
        <v>0</v>
      </c>
      <c r="T90" s="5"/>
      <c r="U90" s="5">
        <f t="shared" si="6"/>
        <v>0</v>
      </c>
    </row>
    <row r="91" spans="1:21" ht="25.5">
      <c r="A91" s="3" t="s">
        <v>151</v>
      </c>
      <c r="B91" s="2" t="s">
        <v>5</v>
      </c>
      <c r="C91" s="2" t="s">
        <v>21</v>
      </c>
      <c r="D91" s="2">
        <v>12</v>
      </c>
      <c r="E91" s="1" t="s">
        <v>152</v>
      </c>
      <c r="F91" s="2"/>
      <c r="G91" s="5">
        <v>556.92700000000013</v>
      </c>
      <c r="H91" s="5">
        <f>H92</f>
        <v>0</v>
      </c>
      <c r="I91" s="5">
        <f t="shared" si="0"/>
        <v>556.92700000000013</v>
      </c>
      <c r="J91" s="5">
        <f>J92</f>
        <v>0</v>
      </c>
      <c r="K91" s="5">
        <f t="shared" si="1"/>
        <v>556.92700000000013</v>
      </c>
      <c r="L91" s="5">
        <f>L92</f>
        <v>-556.92700000000002</v>
      </c>
      <c r="M91" s="5">
        <f t="shared" si="2"/>
        <v>0</v>
      </c>
      <c r="N91" s="5">
        <f>N92</f>
        <v>0</v>
      </c>
      <c r="O91" s="5">
        <f t="shared" si="3"/>
        <v>0</v>
      </c>
      <c r="P91" s="5">
        <f>P92</f>
        <v>0</v>
      </c>
      <c r="Q91" s="5">
        <f t="shared" si="4"/>
        <v>0</v>
      </c>
      <c r="R91" s="5">
        <f>R92</f>
        <v>0</v>
      </c>
      <c r="S91" s="5">
        <f t="shared" si="5"/>
        <v>0</v>
      </c>
      <c r="T91" s="5">
        <f>T92</f>
        <v>0</v>
      </c>
      <c r="U91" s="5">
        <f t="shared" si="6"/>
        <v>0</v>
      </c>
    </row>
    <row r="92" spans="1:21" ht="15.75">
      <c r="A92" s="3" t="s">
        <v>40</v>
      </c>
      <c r="B92" s="2" t="s">
        <v>5</v>
      </c>
      <c r="C92" s="2" t="s">
        <v>21</v>
      </c>
      <c r="D92" s="2">
        <v>12</v>
      </c>
      <c r="E92" s="1" t="s">
        <v>152</v>
      </c>
      <c r="F92" s="2">
        <v>800</v>
      </c>
      <c r="G92" s="5">
        <v>556.92700000000013</v>
      </c>
      <c r="H92" s="5"/>
      <c r="I92" s="5">
        <f t="shared" si="0"/>
        <v>556.92700000000013</v>
      </c>
      <c r="J92" s="5"/>
      <c r="K92" s="5">
        <f t="shared" si="1"/>
        <v>556.92700000000013</v>
      </c>
      <c r="L92" s="5">
        <v>-556.92700000000002</v>
      </c>
      <c r="M92" s="5">
        <f t="shared" si="2"/>
        <v>0</v>
      </c>
      <c r="N92" s="5"/>
      <c r="O92" s="5">
        <f t="shared" si="3"/>
        <v>0</v>
      </c>
      <c r="P92" s="5"/>
      <c r="Q92" s="5">
        <f t="shared" si="4"/>
        <v>0</v>
      </c>
      <c r="R92" s="5"/>
      <c r="S92" s="5">
        <f t="shared" si="5"/>
        <v>0</v>
      </c>
      <c r="T92" s="5"/>
      <c r="U92" s="5">
        <f t="shared" si="6"/>
        <v>0</v>
      </c>
    </row>
    <row r="93" spans="1:21" ht="41.25" customHeight="1">
      <c r="A93" s="3" t="s">
        <v>294</v>
      </c>
      <c r="B93" s="2" t="s">
        <v>5</v>
      </c>
      <c r="C93" s="2" t="s">
        <v>21</v>
      </c>
      <c r="D93" s="2">
        <v>12</v>
      </c>
      <c r="E93" s="1" t="s">
        <v>295</v>
      </c>
      <c r="F93" s="2"/>
      <c r="G93" s="5"/>
      <c r="H93" s="5"/>
      <c r="I93" s="5"/>
      <c r="J93" s="5"/>
      <c r="K93" s="5"/>
      <c r="L93" s="5"/>
      <c r="M93" s="5"/>
      <c r="N93" s="5"/>
      <c r="O93" s="5"/>
      <c r="P93" s="5"/>
      <c r="Q93" s="5">
        <f t="shared" si="4"/>
        <v>0</v>
      </c>
      <c r="R93" s="5">
        <f>R94</f>
        <v>580</v>
      </c>
      <c r="S93" s="5">
        <f t="shared" si="5"/>
        <v>580</v>
      </c>
      <c r="T93" s="5">
        <f>T94</f>
        <v>0</v>
      </c>
      <c r="U93" s="5">
        <f t="shared" si="6"/>
        <v>580</v>
      </c>
    </row>
    <row r="94" spans="1:21" ht="38.25">
      <c r="A94" s="3" t="s">
        <v>31</v>
      </c>
      <c r="B94" s="2" t="s">
        <v>5</v>
      </c>
      <c r="C94" s="2" t="s">
        <v>21</v>
      </c>
      <c r="D94" s="2">
        <v>12</v>
      </c>
      <c r="E94" s="1" t="s">
        <v>295</v>
      </c>
      <c r="F94" s="2">
        <v>200</v>
      </c>
      <c r="G94" s="5"/>
      <c r="H94" s="5"/>
      <c r="I94" s="5"/>
      <c r="J94" s="5"/>
      <c r="K94" s="5"/>
      <c r="L94" s="5"/>
      <c r="M94" s="5"/>
      <c r="N94" s="5"/>
      <c r="O94" s="5"/>
      <c r="P94" s="5"/>
      <c r="Q94" s="5">
        <f t="shared" si="4"/>
        <v>0</v>
      </c>
      <c r="R94" s="5">
        <v>580</v>
      </c>
      <c r="S94" s="5">
        <f t="shared" si="5"/>
        <v>580</v>
      </c>
      <c r="T94" s="5"/>
      <c r="U94" s="5">
        <f t="shared" ref="U94:U157" si="7">S94+T94</f>
        <v>580</v>
      </c>
    </row>
    <row r="95" spans="1:21" ht="38.25">
      <c r="A95" s="3" t="s">
        <v>358</v>
      </c>
      <c r="B95" s="2" t="s">
        <v>5</v>
      </c>
      <c r="C95" s="2" t="s">
        <v>21</v>
      </c>
      <c r="D95" s="2">
        <v>12</v>
      </c>
      <c r="E95" s="1" t="s">
        <v>359</v>
      </c>
      <c r="F95" s="2"/>
      <c r="G95" s="5"/>
      <c r="H95" s="5"/>
      <c r="I95" s="5"/>
      <c r="J95" s="5"/>
      <c r="K95" s="5"/>
      <c r="L95" s="5"/>
      <c r="M95" s="5"/>
      <c r="N95" s="5"/>
      <c r="O95" s="5">
        <f t="shared" si="3"/>
        <v>0</v>
      </c>
      <c r="P95" s="5">
        <f>P96</f>
        <v>56.622999999999998</v>
      </c>
      <c r="Q95" s="5">
        <f t="shared" si="4"/>
        <v>56.622999999999998</v>
      </c>
      <c r="R95" s="5">
        <f>R96</f>
        <v>0</v>
      </c>
      <c r="S95" s="5">
        <f t="shared" si="5"/>
        <v>56.622999999999998</v>
      </c>
      <c r="T95" s="5">
        <f>T96</f>
        <v>283.37700000000001</v>
      </c>
      <c r="U95" s="5">
        <f t="shared" si="7"/>
        <v>340</v>
      </c>
    </row>
    <row r="96" spans="1:21" ht="38.25">
      <c r="A96" s="3" t="s">
        <v>31</v>
      </c>
      <c r="B96" s="2" t="s">
        <v>5</v>
      </c>
      <c r="C96" s="2" t="s">
        <v>21</v>
      </c>
      <c r="D96" s="2">
        <v>12</v>
      </c>
      <c r="E96" s="1" t="s">
        <v>359</v>
      </c>
      <c r="F96" s="2">
        <v>200</v>
      </c>
      <c r="G96" s="5"/>
      <c r="H96" s="5"/>
      <c r="I96" s="5"/>
      <c r="J96" s="5"/>
      <c r="K96" s="5"/>
      <c r="L96" s="5"/>
      <c r="M96" s="5"/>
      <c r="N96" s="5"/>
      <c r="O96" s="5">
        <f t="shared" si="3"/>
        <v>0</v>
      </c>
      <c r="P96" s="5">
        <v>56.622999999999998</v>
      </c>
      <c r="Q96" s="5">
        <f t="shared" si="4"/>
        <v>56.622999999999998</v>
      </c>
      <c r="R96" s="5"/>
      <c r="S96" s="5">
        <f t="shared" si="5"/>
        <v>56.622999999999998</v>
      </c>
      <c r="T96" s="5">
        <v>283.37700000000001</v>
      </c>
      <c r="U96" s="5">
        <f t="shared" si="7"/>
        <v>340</v>
      </c>
    </row>
    <row r="97" spans="1:21" ht="15.75">
      <c r="A97" s="3" t="s">
        <v>132</v>
      </c>
      <c r="B97" s="2" t="s">
        <v>5</v>
      </c>
      <c r="C97" s="2" t="s">
        <v>22</v>
      </c>
      <c r="D97" s="2" t="s">
        <v>19</v>
      </c>
      <c r="E97" s="1" t="s">
        <v>281</v>
      </c>
      <c r="F97" s="2"/>
      <c r="G97" s="5">
        <v>0</v>
      </c>
      <c r="H97" s="5">
        <f>H98</f>
        <v>0</v>
      </c>
      <c r="I97" s="5">
        <f t="shared" si="0"/>
        <v>0</v>
      </c>
      <c r="J97" s="5">
        <f>J98</f>
        <v>0</v>
      </c>
      <c r="K97" s="5">
        <f t="shared" si="1"/>
        <v>0</v>
      </c>
      <c r="L97" s="5">
        <f>L98</f>
        <v>0</v>
      </c>
      <c r="M97" s="5">
        <f t="shared" si="2"/>
        <v>0</v>
      </c>
      <c r="N97" s="5">
        <f>N98</f>
        <v>0</v>
      </c>
      <c r="O97" s="5">
        <f t="shared" si="3"/>
        <v>0</v>
      </c>
      <c r="P97" s="5">
        <f>P98</f>
        <v>0</v>
      </c>
      <c r="Q97" s="5">
        <f t="shared" si="4"/>
        <v>0</v>
      </c>
      <c r="R97" s="5">
        <f>R98</f>
        <v>0</v>
      </c>
      <c r="S97" s="5">
        <f t="shared" si="5"/>
        <v>0</v>
      </c>
      <c r="T97" s="5">
        <f>T98</f>
        <v>0</v>
      </c>
      <c r="U97" s="5">
        <f t="shared" si="7"/>
        <v>0</v>
      </c>
    </row>
    <row r="98" spans="1:21" ht="38.25">
      <c r="A98" s="3" t="s">
        <v>31</v>
      </c>
      <c r="B98" s="2" t="s">
        <v>5</v>
      </c>
      <c r="C98" s="2" t="s">
        <v>22</v>
      </c>
      <c r="D98" s="2" t="s">
        <v>19</v>
      </c>
      <c r="E98" s="1" t="s">
        <v>281</v>
      </c>
      <c r="F98" s="2">
        <v>200</v>
      </c>
      <c r="G98" s="5">
        <v>0</v>
      </c>
      <c r="H98" s="5"/>
      <c r="I98" s="5">
        <f t="shared" si="0"/>
        <v>0</v>
      </c>
      <c r="J98" s="5"/>
      <c r="K98" s="5">
        <f t="shared" si="1"/>
        <v>0</v>
      </c>
      <c r="L98" s="5"/>
      <c r="M98" s="5">
        <f t="shared" si="2"/>
        <v>0</v>
      </c>
      <c r="N98" s="5"/>
      <c r="O98" s="5">
        <f t="shared" si="3"/>
        <v>0</v>
      </c>
      <c r="P98" s="5"/>
      <c r="Q98" s="5">
        <f t="shared" si="4"/>
        <v>0</v>
      </c>
      <c r="R98" s="5"/>
      <c r="S98" s="5">
        <f t="shared" ref="S98:S165" si="8">Q98+R98</f>
        <v>0</v>
      </c>
      <c r="T98" s="5"/>
      <c r="U98" s="5">
        <f t="shared" si="7"/>
        <v>0</v>
      </c>
    </row>
    <row r="99" spans="1:21" ht="102">
      <c r="A99" s="3" t="s">
        <v>222</v>
      </c>
      <c r="B99" s="2" t="s">
        <v>5</v>
      </c>
      <c r="C99" s="2" t="s">
        <v>22</v>
      </c>
      <c r="D99" s="2" t="s">
        <v>25</v>
      </c>
      <c r="E99" s="6" t="s">
        <v>150</v>
      </c>
      <c r="F99" s="2"/>
      <c r="G99" s="5">
        <v>1928.7799999999997</v>
      </c>
      <c r="H99" s="5">
        <f>H100</f>
        <v>0</v>
      </c>
      <c r="I99" s="5">
        <f t="shared" si="0"/>
        <v>1928.7799999999997</v>
      </c>
      <c r="J99" s="5">
        <f>J100</f>
        <v>0</v>
      </c>
      <c r="K99" s="5">
        <f t="shared" si="1"/>
        <v>1928.7799999999997</v>
      </c>
      <c r="L99" s="5">
        <f>L100</f>
        <v>0</v>
      </c>
      <c r="M99" s="5">
        <f t="shared" si="2"/>
        <v>1928.7799999999997</v>
      </c>
      <c r="N99" s="5">
        <f>N100</f>
        <v>0</v>
      </c>
      <c r="O99" s="5">
        <f t="shared" si="3"/>
        <v>1928.7799999999997</v>
      </c>
      <c r="P99" s="5">
        <f>P100</f>
        <v>0</v>
      </c>
      <c r="Q99" s="5">
        <f t="shared" si="4"/>
        <v>1928.7799999999997</v>
      </c>
      <c r="R99" s="5">
        <f>R100</f>
        <v>0</v>
      </c>
      <c r="S99" s="5">
        <f t="shared" si="8"/>
        <v>1928.7799999999997</v>
      </c>
      <c r="T99" s="5">
        <f>T100</f>
        <v>0</v>
      </c>
      <c r="U99" s="5">
        <f t="shared" si="7"/>
        <v>1928.7799999999997</v>
      </c>
    </row>
    <row r="100" spans="1:21" ht="15.75">
      <c r="A100" s="3" t="s">
        <v>40</v>
      </c>
      <c r="B100" s="2" t="s">
        <v>5</v>
      </c>
      <c r="C100" s="2" t="s">
        <v>22</v>
      </c>
      <c r="D100" s="2" t="s">
        <v>25</v>
      </c>
      <c r="E100" s="6" t="s">
        <v>150</v>
      </c>
      <c r="F100" s="2">
        <v>800</v>
      </c>
      <c r="G100" s="5">
        <v>1928.7799999999997</v>
      </c>
      <c r="H100" s="5"/>
      <c r="I100" s="5">
        <f t="shared" si="0"/>
        <v>1928.7799999999997</v>
      </c>
      <c r="J100" s="5"/>
      <c r="K100" s="5">
        <f t="shared" si="1"/>
        <v>1928.7799999999997</v>
      </c>
      <c r="L100" s="5"/>
      <c r="M100" s="5">
        <f t="shared" si="2"/>
        <v>1928.7799999999997</v>
      </c>
      <c r="N100" s="5"/>
      <c r="O100" s="5">
        <f t="shared" ref="O100:O172" si="9">M100+N100</f>
        <v>1928.7799999999997</v>
      </c>
      <c r="P100" s="5"/>
      <c r="Q100" s="5">
        <f t="shared" ref="Q100:Q170" si="10">O100+P100</f>
        <v>1928.7799999999997</v>
      </c>
      <c r="R100" s="5"/>
      <c r="S100" s="5">
        <f t="shared" si="8"/>
        <v>1928.7799999999997</v>
      </c>
      <c r="T100" s="5"/>
      <c r="U100" s="5">
        <f t="shared" si="7"/>
        <v>1928.7799999999997</v>
      </c>
    </row>
    <row r="101" spans="1:21" ht="25.5">
      <c r="A101" s="3" t="s">
        <v>172</v>
      </c>
      <c r="B101" s="2" t="s">
        <v>5</v>
      </c>
      <c r="C101" s="2" t="s">
        <v>22</v>
      </c>
      <c r="D101" s="2" t="s">
        <v>25</v>
      </c>
      <c r="E101" s="1" t="s">
        <v>223</v>
      </c>
      <c r="F101" s="2"/>
      <c r="G101" s="5">
        <v>0</v>
      </c>
      <c r="H101" s="5">
        <f>H102</f>
        <v>0</v>
      </c>
      <c r="I101" s="5">
        <f t="shared" si="0"/>
        <v>0</v>
      </c>
      <c r="J101" s="5">
        <f>J102</f>
        <v>0</v>
      </c>
      <c r="K101" s="5">
        <f t="shared" si="1"/>
        <v>0</v>
      </c>
      <c r="L101" s="5">
        <f>L102</f>
        <v>0</v>
      </c>
      <c r="M101" s="5">
        <f t="shared" si="2"/>
        <v>0</v>
      </c>
      <c r="N101" s="5">
        <f>N102</f>
        <v>0</v>
      </c>
      <c r="O101" s="5">
        <f t="shared" si="9"/>
        <v>0</v>
      </c>
      <c r="P101" s="5">
        <f>P102</f>
        <v>0</v>
      </c>
      <c r="Q101" s="5">
        <f t="shared" si="10"/>
        <v>0</v>
      </c>
      <c r="R101" s="5">
        <f>R102</f>
        <v>0</v>
      </c>
      <c r="S101" s="5">
        <f t="shared" si="8"/>
        <v>0</v>
      </c>
      <c r="T101" s="5">
        <f>T102</f>
        <v>0</v>
      </c>
      <c r="U101" s="5">
        <f t="shared" si="7"/>
        <v>0</v>
      </c>
    </row>
    <row r="102" spans="1:21" ht="39.75" customHeight="1">
      <c r="A102" s="3" t="s">
        <v>31</v>
      </c>
      <c r="B102" s="2" t="s">
        <v>5</v>
      </c>
      <c r="C102" s="2" t="s">
        <v>22</v>
      </c>
      <c r="D102" s="2" t="s">
        <v>25</v>
      </c>
      <c r="E102" s="1" t="s">
        <v>223</v>
      </c>
      <c r="F102" s="2">
        <v>200</v>
      </c>
      <c r="G102" s="5">
        <v>0</v>
      </c>
      <c r="H102" s="5"/>
      <c r="I102" s="5">
        <f t="shared" si="0"/>
        <v>0</v>
      </c>
      <c r="J102" s="5"/>
      <c r="K102" s="5">
        <f t="shared" ref="K102:K174" si="11">I102+J102</f>
        <v>0</v>
      </c>
      <c r="L102" s="5"/>
      <c r="M102" s="5">
        <f t="shared" ref="M102:M174" si="12">K102+L102</f>
        <v>0</v>
      </c>
      <c r="N102" s="5"/>
      <c r="O102" s="5">
        <f t="shared" si="9"/>
        <v>0</v>
      </c>
      <c r="P102" s="5"/>
      <c r="Q102" s="5">
        <f t="shared" si="10"/>
        <v>0</v>
      </c>
      <c r="R102" s="5"/>
      <c r="S102" s="5">
        <f t="shared" si="8"/>
        <v>0</v>
      </c>
      <c r="T102" s="5"/>
      <c r="U102" s="5">
        <f t="shared" si="7"/>
        <v>0</v>
      </c>
    </row>
    <row r="103" spans="1:21" ht="20.25" customHeight="1">
      <c r="A103" s="3" t="s">
        <v>347</v>
      </c>
      <c r="B103" s="2" t="s">
        <v>5</v>
      </c>
      <c r="C103" s="2" t="s">
        <v>22</v>
      </c>
      <c r="D103" s="2" t="s">
        <v>25</v>
      </c>
      <c r="E103" s="1" t="s">
        <v>348</v>
      </c>
      <c r="F103" s="2"/>
      <c r="G103" s="5"/>
      <c r="H103" s="5"/>
      <c r="I103" s="5">
        <f t="shared" si="0"/>
        <v>0</v>
      </c>
      <c r="J103" s="5">
        <f>J104</f>
        <v>4000</v>
      </c>
      <c r="K103" s="5">
        <f t="shared" si="11"/>
        <v>4000</v>
      </c>
      <c r="L103" s="5">
        <f>L104</f>
        <v>0</v>
      </c>
      <c r="M103" s="5">
        <f t="shared" si="12"/>
        <v>4000</v>
      </c>
      <c r="N103" s="5">
        <f>N104</f>
        <v>0</v>
      </c>
      <c r="O103" s="5">
        <f t="shared" si="9"/>
        <v>4000</v>
      </c>
      <c r="P103" s="5">
        <f>P104</f>
        <v>0</v>
      </c>
      <c r="Q103" s="5">
        <f t="shared" si="10"/>
        <v>4000</v>
      </c>
      <c r="R103" s="5">
        <f>R104</f>
        <v>-4000</v>
      </c>
      <c r="S103" s="5">
        <f t="shared" si="8"/>
        <v>0</v>
      </c>
      <c r="T103" s="5">
        <f>T104</f>
        <v>0</v>
      </c>
      <c r="U103" s="5">
        <f t="shared" si="7"/>
        <v>0</v>
      </c>
    </row>
    <row r="104" spans="1:21" ht="39.75" customHeight="1">
      <c r="A104" s="3" t="s">
        <v>117</v>
      </c>
      <c r="B104" s="2" t="s">
        <v>5</v>
      </c>
      <c r="C104" s="2" t="s">
        <v>22</v>
      </c>
      <c r="D104" s="2" t="s">
        <v>25</v>
      </c>
      <c r="E104" s="1" t="s">
        <v>348</v>
      </c>
      <c r="F104" s="2">
        <v>400</v>
      </c>
      <c r="G104" s="5"/>
      <c r="H104" s="5"/>
      <c r="I104" s="5">
        <f t="shared" ref="I104" si="13">G104+H104</f>
        <v>0</v>
      </c>
      <c r="J104" s="5">
        <v>4000</v>
      </c>
      <c r="K104" s="5">
        <f t="shared" si="11"/>
        <v>4000</v>
      </c>
      <c r="L104" s="5"/>
      <c r="M104" s="5">
        <f t="shared" si="12"/>
        <v>4000</v>
      </c>
      <c r="N104" s="5"/>
      <c r="O104" s="5">
        <f t="shared" si="9"/>
        <v>4000</v>
      </c>
      <c r="P104" s="5">
        <f>-388.64889+388.64889</f>
        <v>0</v>
      </c>
      <c r="Q104" s="5">
        <f t="shared" si="10"/>
        <v>4000</v>
      </c>
      <c r="R104" s="5">
        <v>-4000</v>
      </c>
      <c r="S104" s="5">
        <f t="shared" si="8"/>
        <v>0</v>
      </c>
      <c r="T104" s="5"/>
      <c r="U104" s="5">
        <f t="shared" si="7"/>
        <v>0</v>
      </c>
    </row>
    <row r="105" spans="1:21" ht="16.5" customHeight="1">
      <c r="A105" s="3" t="s">
        <v>365</v>
      </c>
      <c r="B105" s="2" t="s">
        <v>5</v>
      </c>
      <c r="C105" s="2" t="s">
        <v>22</v>
      </c>
      <c r="D105" s="2" t="s">
        <v>25</v>
      </c>
      <c r="E105" s="1" t="s">
        <v>366</v>
      </c>
      <c r="F105" s="2"/>
      <c r="G105" s="5"/>
      <c r="H105" s="5"/>
      <c r="I105" s="5"/>
      <c r="J105" s="5"/>
      <c r="K105" s="5"/>
      <c r="L105" s="5"/>
      <c r="M105" s="5"/>
      <c r="N105" s="5"/>
      <c r="O105" s="5"/>
      <c r="P105" s="5"/>
      <c r="Q105" s="5">
        <f t="shared" si="10"/>
        <v>0</v>
      </c>
      <c r="R105" s="5">
        <f>R106</f>
        <v>3999.9419800000001</v>
      </c>
      <c r="S105" s="5">
        <f t="shared" si="8"/>
        <v>3999.9419800000001</v>
      </c>
      <c r="T105" s="5">
        <f>T106</f>
        <v>-79.998840000000001</v>
      </c>
      <c r="U105" s="5">
        <f t="shared" si="7"/>
        <v>3919.9431399999999</v>
      </c>
    </row>
    <row r="106" spans="1:21" ht="39.75" customHeight="1">
      <c r="A106" s="11" t="s">
        <v>31</v>
      </c>
      <c r="B106" s="2" t="s">
        <v>5</v>
      </c>
      <c r="C106" s="2" t="s">
        <v>22</v>
      </c>
      <c r="D106" s="2" t="s">
        <v>25</v>
      </c>
      <c r="E106" s="1" t="s">
        <v>366</v>
      </c>
      <c r="F106" s="2">
        <v>200</v>
      </c>
      <c r="G106" s="5"/>
      <c r="H106" s="5"/>
      <c r="I106" s="5"/>
      <c r="J106" s="5"/>
      <c r="K106" s="5"/>
      <c r="L106" s="5"/>
      <c r="M106" s="5"/>
      <c r="N106" s="5"/>
      <c r="O106" s="5"/>
      <c r="P106" s="5"/>
      <c r="Q106" s="5">
        <f t="shared" si="10"/>
        <v>0</v>
      </c>
      <c r="R106" s="5">
        <v>3999.9419800000001</v>
      </c>
      <c r="S106" s="5">
        <f t="shared" si="8"/>
        <v>3999.9419800000001</v>
      </c>
      <c r="T106" s="5">
        <v>-79.998840000000001</v>
      </c>
      <c r="U106" s="5">
        <f t="shared" si="7"/>
        <v>3919.9431399999999</v>
      </c>
    </row>
    <row r="107" spans="1:21" ht="32.25" customHeight="1">
      <c r="A107" s="3" t="s">
        <v>163</v>
      </c>
      <c r="B107" s="2" t="s">
        <v>5</v>
      </c>
      <c r="C107" s="2" t="s">
        <v>22</v>
      </c>
      <c r="D107" s="2" t="s">
        <v>25</v>
      </c>
      <c r="E107" s="1" t="s">
        <v>289</v>
      </c>
      <c r="F107" s="2"/>
      <c r="G107" s="5">
        <v>1684.211</v>
      </c>
      <c r="H107" s="5">
        <f>H108</f>
        <v>0</v>
      </c>
      <c r="I107" s="5">
        <f t="shared" ref="I107:I206" si="14">G107+H107</f>
        <v>1684.211</v>
      </c>
      <c r="J107" s="5">
        <f>J108</f>
        <v>-519.09423000000004</v>
      </c>
      <c r="K107" s="5">
        <f t="shared" si="11"/>
        <v>1165.1167700000001</v>
      </c>
      <c r="L107" s="5">
        <f>L108</f>
        <v>-1165.1167700000001</v>
      </c>
      <c r="M107" s="5">
        <f t="shared" si="12"/>
        <v>0</v>
      </c>
      <c r="N107" s="5">
        <f>N108</f>
        <v>0</v>
      </c>
      <c r="O107" s="5">
        <f t="shared" si="9"/>
        <v>0</v>
      </c>
      <c r="P107" s="5">
        <f>P108</f>
        <v>0</v>
      </c>
      <c r="Q107" s="5">
        <f t="shared" si="10"/>
        <v>0</v>
      </c>
      <c r="R107" s="5">
        <f>R108</f>
        <v>0</v>
      </c>
      <c r="S107" s="5">
        <f t="shared" si="8"/>
        <v>0</v>
      </c>
      <c r="T107" s="5">
        <f>T108</f>
        <v>0</v>
      </c>
      <c r="U107" s="5">
        <f t="shared" si="7"/>
        <v>0</v>
      </c>
    </row>
    <row r="108" spans="1:21" ht="39.75" customHeight="1">
      <c r="A108" s="11" t="s">
        <v>31</v>
      </c>
      <c r="B108" s="2" t="s">
        <v>5</v>
      </c>
      <c r="C108" s="2" t="s">
        <v>22</v>
      </c>
      <c r="D108" s="2" t="s">
        <v>25</v>
      </c>
      <c r="E108" s="1" t="s">
        <v>289</v>
      </c>
      <c r="F108" s="2">
        <v>200</v>
      </c>
      <c r="G108" s="5">
        <v>1684.211</v>
      </c>
      <c r="H108" s="5"/>
      <c r="I108" s="5">
        <f t="shared" si="14"/>
        <v>1684.211</v>
      </c>
      <c r="J108" s="5">
        <v>-519.09423000000004</v>
      </c>
      <c r="K108" s="5">
        <f t="shared" si="11"/>
        <v>1165.1167700000001</v>
      </c>
      <c r="L108" s="5">
        <v>-1165.1167700000001</v>
      </c>
      <c r="M108" s="5">
        <f t="shared" si="12"/>
        <v>0</v>
      </c>
      <c r="N108" s="5"/>
      <c r="O108" s="5">
        <f t="shared" si="9"/>
        <v>0</v>
      </c>
      <c r="P108" s="5"/>
      <c r="Q108" s="5">
        <f t="shared" si="10"/>
        <v>0</v>
      </c>
      <c r="R108" s="5"/>
      <c r="S108" s="5">
        <f t="shared" si="8"/>
        <v>0</v>
      </c>
      <c r="T108" s="5"/>
      <c r="U108" s="5">
        <f t="shared" si="7"/>
        <v>0</v>
      </c>
    </row>
    <row r="109" spans="1:21" ht="56.25" customHeight="1">
      <c r="A109" s="3" t="s">
        <v>296</v>
      </c>
      <c r="B109" s="2" t="s">
        <v>5</v>
      </c>
      <c r="C109" s="2" t="s">
        <v>22</v>
      </c>
      <c r="D109" s="2" t="s">
        <v>25</v>
      </c>
      <c r="E109" s="1" t="s">
        <v>297</v>
      </c>
      <c r="F109" s="2"/>
      <c r="G109" s="5">
        <v>1000</v>
      </c>
      <c r="H109" s="5">
        <f>H110</f>
        <v>0</v>
      </c>
      <c r="I109" s="5">
        <f t="shared" si="14"/>
        <v>1000</v>
      </c>
      <c r="J109" s="5">
        <f>J110</f>
        <v>0</v>
      </c>
      <c r="K109" s="5">
        <f t="shared" si="11"/>
        <v>1000</v>
      </c>
      <c r="L109" s="5">
        <f>L110</f>
        <v>0</v>
      </c>
      <c r="M109" s="5">
        <f t="shared" si="12"/>
        <v>1000</v>
      </c>
      <c r="N109" s="5">
        <f>N110</f>
        <v>0</v>
      </c>
      <c r="O109" s="5">
        <f t="shared" si="9"/>
        <v>1000</v>
      </c>
      <c r="P109" s="5">
        <f>P110</f>
        <v>-180.858</v>
      </c>
      <c r="Q109" s="5">
        <f t="shared" si="10"/>
        <v>819.14200000000005</v>
      </c>
      <c r="R109" s="5">
        <f>R110</f>
        <v>0</v>
      </c>
      <c r="S109" s="5">
        <f t="shared" si="8"/>
        <v>819.14200000000005</v>
      </c>
      <c r="T109" s="5">
        <f>T110</f>
        <v>180.858</v>
      </c>
      <c r="U109" s="5">
        <f t="shared" si="7"/>
        <v>1000</v>
      </c>
    </row>
    <row r="110" spans="1:21" ht="17.25" customHeight="1">
      <c r="A110" s="3" t="s">
        <v>40</v>
      </c>
      <c r="B110" s="2" t="s">
        <v>5</v>
      </c>
      <c r="C110" s="2" t="s">
        <v>22</v>
      </c>
      <c r="D110" s="2" t="s">
        <v>25</v>
      </c>
      <c r="E110" s="1" t="s">
        <v>297</v>
      </c>
      <c r="F110" s="2">
        <v>800</v>
      </c>
      <c r="G110" s="5">
        <v>1000</v>
      </c>
      <c r="H110" s="5"/>
      <c r="I110" s="5">
        <f t="shared" si="14"/>
        <v>1000</v>
      </c>
      <c r="J110" s="5"/>
      <c r="K110" s="5">
        <f t="shared" si="11"/>
        <v>1000</v>
      </c>
      <c r="L110" s="5"/>
      <c r="M110" s="5">
        <f t="shared" si="12"/>
        <v>1000</v>
      </c>
      <c r="N110" s="5"/>
      <c r="O110" s="5">
        <f t="shared" si="9"/>
        <v>1000</v>
      </c>
      <c r="P110" s="5">
        <v>-180.858</v>
      </c>
      <c r="Q110" s="5">
        <f t="shared" si="10"/>
        <v>819.14200000000005</v>
      </c>
      <c r="R110" s="5"/>
      <c r="S110" s="5">
        <f t="shared" si="8"/>
        <v>819.14200000000005</v>
      </c>
      <c r="T110" s="5">
        <v>180.858</v>
      </c>
      <c r="U110" s="5">
        <f t="shared" si="7"/>
        <v>1000</v>
      </c>
    </row>
    <row r="111" spans="1:21" ht="105" customHeight="1">
      <c r="A111" s="3" t="s">
        <v>356</v>
      </c>
      <c r="B111" s="2" t="s">
        <v>5</v>
      </c>
      <c r="C111" s="2" t="s">
        <v>22</v>
      </c>
      <c r="D111" s="2" t="s">
        <v>25</v>
      </c>
      <c r="E111" s="1" t="s">
        <v>357</v>
      </c>
      <c r="F111" s="2"/>
      <c r="G111" s="5"/>
      <c r="H111" s="5"/>
      <c r="I111" s="5"/>
      <c r="J111" s="5"/>
      <c r="K111" s="5"/>
      <c r="L111" s="5"/>
      <c r="M111" s="5"/>
      <c r="N111" s="5"/>
      <c r="O111" s="5">
        <f t="shared" si="9"/>
        <v>0</v>
      </c>
      <c r="P111" s="5">
        <f>P112</f>
        <v>5380.36132</v>
      </c>
      <c r="Q111" s="5">
        <f t="shared" si="10"/>
        <v>5380.36132</v>
      </c>
      <c r="R111" s="5">
        <f>R112</f>
        <v>1986.2316599999999</v>
      </c>
      <c r="S111" s="5">
        <f t="shared" si="8"/>
        <v>7366.5929799999994</v>
      </c>
      <c r="T111" s="5">
        <f>T112</f>
        <v>0</v>
      </c>
      <c r="U111" s="5">
        <f t="shared" si="7"/>
        <v>7366.5929799999994</v>
      </c>
    </row>
    <row r="112" spans="1:21" ht="17.25" customHeight="1">
      <c r="A112" s="3" t="s">
        <v>40</v>
      </c>
      <c r="B112" s="2" t="s">
        <v>5</v>
      </c>
      <c r="C112" s="2" t="s">
        <v>22</v>
      </c>
      <c r="D112" s="2" t="s">
        <v>25</v>
      </c>
      <c r="E112" s="1" t="s">
        <v>357</v>
      </c>
      <c r="F112" s="2">
        <v>800</v>
      </c>
      <c r="G112" s="5"/>
      <c r="H112" s="5"/>
      <c r="I112" s="5"/>
      <c r="J112" s="5"/>
      <c r="K112" s="5"/>
      <c r="L112" s="5"/>
      <c r="M112" s="5"/>
      <c r="N112" s="5"/>
      <c r="O112" s="5">
        <f t="shared" si="9"/>
        <v>0</v>
      </c>
      <c r="P112" s="5">
        <v>5380.36132</v>
      </c>
      <c r="Q112" s="5">
        <f t="shared" si="10"/>
        <v>5380.36132</v>
      </c>
      <c r="R112" s="5">
        <v>1986.2316599999999</v>
      </c>
      <c r="S112" s="5">
        <f t="shared" si="8"/>
        <v>7366.5929799999994</v>
      </c>
      <c r="T112" s="5"/>
      <c r="U112" s="5">
        <f t="shared" si="7"/>
        <v>7366.5929799999994</v>
      </c>
    </row>
    <row r="113" spans="1:21" ht="34.5" customHeight="1">
      <c r="A113" s="3" t="s">
        <v>133</v>
      </c>
      <c r="B113" s="2" t="s">
        <v>5</v>
      </c>
      <c r="C113" s="2" t="s">
        <v>22</v>
      </c>
      <c r="D113" s="2" t="s">
        <v>25</v>
      </c>
      <c r="E113" s="1" t="s">
        <v>134</v>
      </c>
      <c r="F113" s="2"/>
      <c r="G113" s="5">
        <v>0</v>
      </c>
      <c r="H113" s="5">
        <f>H114</f>
        <v>0</v>
      </c>
      <c r="I113" s="5">
        <f t="shared" si="14"/>
        <v>0</v>
      </c>
      <c r="J113" s="5">
        <f>J114</f>
        <v>0</v>
      </c>
      <c r="K113" s="5">
        <f t="shared" si="11"/>
        <v>0</v>
      </c>
      <c r="L113" s="5">
        <f>L114</f>
        <v>0</v>
      </c>
      <c r="M113" s="5">
        <f t="shared" si="12"/>
        <v>0</v>
      </c>
      <c r="N113" s="5">
        <f>N114</f>
        <v>0</v>
      </c>
      <c r="O113" s="5">
        <f t="shared" si="9"/>
        <v>0</v>
      </c>
      <c r="P113" s="5">
        <f>P114</f>
        <v>100</v>
      </c>
      <c r="Q113" s="5">
        <f t="shared" si="10"/>
        <v>100</v>
      </c>
      <c r="R113" s="5">
        <f>R114</f>
        <v>0</v>
      </c>
      <c r="S113" s="5">
        <f t="shared" si="8"/>
        <v>100</v>
      </c>
      <c r="T113" s="5">
        <f>T114</f>
        <v>-30</v>
      </c>
      <c r="U113" s="5">
        <f t="shared" si="7"/>
        <v>70</v>
      </c>
    </row>
    <row r="114" spans="1:21" ht="38.25">
      <c r="A114" s="3" t="s">
        <v>31</v>
      </c>
      <c r="B114" s="2" t="s">
        <v>5</v>
      </c>
      <c r="C114" s="2" t="s">
        <v>22</v>
      </c>
      <c r="D114" s="2" t="s">
        <v>25</v>
      </c>
      <c r="E114" s="1" t="s">
        <v>134</v>
      </c>
      <c r="F114" s="2">
        <v>200</v>
      </c>
      <c r="G114" s="5">
        <v>0</v>
      </c>
      <c r="H114" s="5"/>
      <c r="I114" s="5">
        <f t="shared" si="14"/>
        <v>0</v>
      </c>
      <c r="J114" s="5"/>
      <c r="K114" s="5">
        <f t="shared" si="11"/>
        <v>0</v>
      </c>
      <c r="L114" s="5"/>
      <c r="M114" s="5">
        <f t="shared" si="12"/>
        <v>0</v>
      </c>
      <c r="N114" s="5"/>
      <c r="O114" s="5">
        <f t="shared" si="9"/>
        <v>0</v>
      </c>
      <c r="P114" s="5">
        <v>100</v>
      </c>
      <c r="Q114" s="5">
        <f t="shared" si="10"/>
        <v>100</v>
      </c>
      <c r="R114" s="5"/>
      <c r="S114" s="5">
        <f t="shared" si="8"/>
        <v>100</v>
      </c>
      <c r="T114" s="5">
        <v>-30</v>
      </c>
      <c r="U114" s="5">
        <f t="shared" si="7"/>
        <v>70</v>
      </c>
    </row>
    <row r="115" spans="1:21" ht="51">
      <c r="A115" s="3" t="s">
        <v>116</v>
      </c>
      <c r="B115" s="2" t="s">
        <v>5</v>
      </c>
      <c r="C115" s="2" t="s">
        <v>22</v>
      </c>
      <c r="D115" s="2" t="s">
        <v>20</v>
      </c>
      <c r="E115" s="6" t="s">
        <v>224</v>
      </c>
      <c r="F115" s="2"/>
      <c r="G115" s="5">
        <v>2618.3780000000002</v>
      </c>
      <c r="H115" s="5">
        <f>H116</f>
        <v>0</v>
      </c>
      <c r="I115" s="5">
        <f t="shared" si="14"/>
        <v>2618.3780000000002</v>
      </c>
      <c r="J115" s="5">
        <f>J116</f>
        <v>0</v>
      </c>
      <c r="K115" s="5">
        <f t="shared" si="11"/>
        <v>2618.3780000000002</v>
      </c>
      <c r="L115" s="5">
        <f>L116</f>
        <v>0</v>
      </c>
      <c r="M115" s="5">
        <f t="shared" si="12"/>
        <v>2618.3780000000002</v>
      </c>
      <c r="N115" s="5">
        <f>N116</f>
        <v>0</v>
      </c>
      <c r="O115" s="5">
        <f t="shared" si="9"/>
        <v>2618.3780000000002</v>
      </c>
      <c r="P115" s="5">
        <f>P116</f>
        <v>0</v>
      </c>
      <c r="Q115" s="5">
        <f t="shared" si="10"/>
        <v>2618.3780000000002</v>
      </c>
      <c r="R115" s="5">
        <f>R116</f>
        <v>0</v>
      </c>
      <c r="S115" s="5">
        <f t="shared" si="8"/>
        <v>2618.3780000000002</v>
      </c>
      <c r="T115" s="5">
        <f>T116</f>
        <v>0</v>
      </c>
      <c r="U115" s="5">
        <f t="shared" si="7"/>
        <v>2618.3780000000002</v>
      </c>
    </row>
    <row r="116" spans="1:21" ht="15.75">
      <c r="A116" s="3" t="s">
        <v>40</v>
      </c>
      <c r="B116" s="2" t="s">
        <v>5</v>
      </c>
      <c r="C116" s="2" t="s">
        <v>22</v>
      </c>
      <c r="D116" s="2" t="s">
        <v>20</v>
      </c>
      <c r="E116" s="6" t="s">
        <v>224</v>
      </c>
      <c r="F116" s="2">
        <v>800</v>
      </c>
      <c r="G116" s="5">
        <v>2618.3780000000002</v>
      </c>
      <c r="H116" s="5"/>
      <c r="I116" s="5">
        <f t="shared" si="14"/>
        <v>2618.3780000000002</v>
      </c>
      <c r="J116" s="5"/>
      <c r="K116" s="5">
        <f t="shared" si="11"/>
        <v>2618.3780000000002</v>
      </c>
      <c r="L116" s="5"/>
      <c r="M116" s="5">
        <f t="shared" si="12"/>
        <v>2618.3780000000002</v>
      </c>
      <c r="N116" s="5"/>
      <c r="O116" s="5">
        <f t="shared" si="9"/>
        <v>2618.3780000000002</v>
      </c>
      <c r="P116" s="5"/>
      <c r="Q116" s="5">
        <f t="shared" si="10"/>
        <v>2618.3780000000002</v>
      </c>
      <c r="R116" s="5"/>
      <c r="S116" s="5">
        <f t="shared" si="8"/>
        <v>2618.3780000000002</v>
      </c>
      <c r="T116" s="5"/>
      <c r="U116" s="5">
        <f t="shared" si="7"/>
        <v>2618.3780000000002</v>
      </c>
    </row>
    <row r="117" spans="1:21" ht="15.75">
      <c r="A117" s="3" t="s">
        <v>298</v>
      </c>
      <c r="B117" s="2" t="s">
        <v>5</v>
      </c>
      <c r="C117" s="2" t="s">
        <v>22</v>
      </c>
      <c r="D117" s="2" t="s">
        <v>20</v>
      </c>
      <c r="E117" s="6" t="s">
        <v>286</v>
      </c>
      <c r="F117" s="2"/>
      <c r="G117" s="5">
        <v>20846.866190000001</v>
      </c>
      <c r="H117" s="5">
        <f>H118</f>
        <v>0</v>
      </c>
      <c r="I117" s="5">
        <f t="shared" si="14"/>
        <v>20846.866190000001</v>
      </c>
      <c r="J117" s="5">
        <f>J118</f>
        <v>0</v>
      </c>
      <c r="K117" s="5">
        <f t="shared" si="11"/>
        <v>20846.866190000001</v>
      </c>
      <c r="L117" s="5">
        <f>L118</f>
        <v>0</v>
      </c>
      <c r="M117" s="5">
        <f t="shared" si="12"/>
        <v>20846.866190000001</v>
      </c>
      <c r="N117" s="5">
        <f>N118</f>
        <v>0</v>
      </c>
      <c r="O117" s="5">
        <f t="shared" si="9"/>
        <v>20846.866190000001</v>
      </c>
      <c r="P117" s="5">
        <f>P118</f>
        <v>0</v>
      </c>
      <c r="Q117" s="5">
        <f t="shared" si="10"/>
        <v>20846.866190000001</v>
      </c>
      <c r="R117" s="5">
        <f>R118</f>
        <v>0</v>
      </c>
      <c r="S117" s="5">
        <f t="shared" si="8"/>
        <v>20846.866190000001</v>
      </c>
      <c r="T117" s="5">
        <f>T118</f>
        <v>0</v>
      </c>
      <c r="U117" s="5">
        <f t="shared" si="7"/>
        <v>20846.866190000001</v>
      </c>
    </row>
    <row r="118" spans="1:21" ht="38.25">
      <c r="A118" s="3" t="s">
        <v>44</v>
      </c>
      <c r="B118" s="2" t="s">
        <v>5</v>
      </c>
      <c r="C118" s="2" t="s">
        <v>22</v>
      </c>
      <c r="D118" s="2" t="s">
        <v>20</v>
      </c>
      <c r="E118" s="6" t="s">
        <v>286</v>
      </c>
      <c r="F118" s="2">
        <v>600</v>
      </c>
      <c r="G118" s="5">
        <v>20846.866190000001</v>
      </c>
      <c r="H118" s="5"/>
      <c r="I118" s="5">
        <f t="shared" si="14"/>
        <v>20846.866190000001</v>
      </c>
      <c r="J118" s="5"/>
      <c r="K118" s="5">
        <f t="shared" si="11"/>
        <v>20846.866190000001</v>
      </c>
      <c r="L118" s="5"/>
      <c r="M118" s="5">
        <f t="shared" si="12"/>
        <v>20846.866190000001</v>
      </c>
      <c r="N118" s="5"/>
      <c r="O118" s="5">
        <f t="shared" si="9"/>
        <v>20846.866190000001</v>
      </c>
      <c r="P118" s="5"/>
      <c r="Q118" s="5">
        <f t="shared" si="10"/>
        <v>20846.866190000001</v>
      </c>
      <c r="R118" s="5"/>
      <c r="S118" s="5">
        <f t="shared" si="8"/>
        <v>20846.866190000001</v>
      </c>
      <c r="T118" s="5"/>
      <c r="U118" s="5">
        <f t="shared" si="7"/>
        <v>20846.866190000001</v>
      </c>
    </row>
    <row r="119" spans="1:21" ht="15.75">
      <c r="A119" s="3" t="s">
        <v>194</v>
      </c>
      <c r="B119" s="2" t="s">
        <v>5</v>
      </c>
      <c r="C119" s="2" t="s">
        <v>22</v>
      </c>
      <c r="D119" s="2" t="s">
        <v>20</v>
      </c>
      <c r="E119" s="6" t="s">
        <v>225</v>
      </c>
      <c r="F119" s="2"/>
      <c r="G119" s="5">
        <v>2036.84284</v>
      </c>
      <c r="H119" s="5">
        <f>H120</f>
        <v>0</v>
      </c>
      <c r="I119" s="5">
        <f t="shared" si="14"/>
        <v>2036.84284</v>
      </c>
      <c r="J119" s="5">
        <f>J120</f>
        <v>0</v>
      </c>
      <c r="K119" s="5">
        <f t="shared" si="11"/>
        <v>2036.84284</v>
      </c>
      <c r="L119" s="5">
        <f>L120</f>
        <v>0</v>
      </c>
      <c r="M119" s="5">
        <f t="shared" si="12"/>
        <v>2036.84284</v>
      </c>
      <c r="N119" s="5">
        <f>N120</f>
        <v>0</v>
      </c>
      <c r="O119" s="5">
        <f t="shared" si="9"/>
        <v>2036.84284</v>
      </c>
      <c r="P119" s="5">
        <f>P120</f>
        <v>0</v>
      </c>
      <c r="Q119" s="5">
        <f t="shared" si="10"/>
        <v>2036.84284</v>
      </c>
      <c r="R119" s="5">
        <f>R120</f>
        <v>0</v>
      </c>
      <c r="S119" s="5">
        <f t="shared" si="8"/>
        <v>2036.84284</v>
      </c>
      <c r="T119" s="5">
        <f>T120</f>
        <v>0</v>
      </c>
      <c r="U119" s="5">
        <f t="shared" si="7"/>
        <v>2036.84284</v>
      </c>
    </row>
    <row r="120" spans="1:21" ht="38.25">
      <c r="A120" s="3" t="s">
        <v>31</v>
      </c>
      <c r="B120" s="2" t="s">
        <v>5</v>
      </c>
      <c r="C120" s="2" t="s">
        <v>22</v>
      </c>
      <c r="D120" s="2" t="s">
        <v>20</v>
      </c>
      <c r="E120" s="6" t="s">
        <v>225</v>
      </c>
      <c r="F120" s="2">
        <v>200</v>
      </c>
      <c r="G120" s="5">
        <v>2036.84284</v>
      </c>
      <c r="H120" s="5"/>
      <c r="I120" s="5">
        <f t="shared" si="14"/>
        <v>2036.84284</v>
      </c>
      <c r="J120" s="5"/>
      <c r="K120" s="5">
        <f t="shared" si="11"/>
        <v>2036.84284</v>
      </c>
      <c r="L120" s="5"/>
      <c r="M120" s="5">
        <f t="shared" si="12"/>
        <v>2036.84284</v>
      </c>
      <c r="N120" s="5"/>
      <c r="O120" s="5">
        <f t="shared" si="9"/>
        <v>2036.84284</v>
      </c>
      <c r="P120" s="5"/>
      <c r="Q120" s="5">
        <f t="shared" si="10"/>
        <v>2036.84284</v>
      </c>
      <c r="R120" s="5"/>
      <c r="S120" s="5">
        <f t="shared" si="8"/>
        <v>2036.84284</v>
      </c>
      <c r="T120" s="5"/>
      <c r="U120" s="5">
        <f t="shared" si="7"/>
        <v>2036.84284</v>
      </c>
    </row>
    <row r="121" spans="1:21" ht="31.5" customHeight="1">
      <c r="A121" s="3" t="s">
        <v>363</v>
      </c>
      <c r="B121" s="2" t="s">
        <v>5</v>
      </c>
      <c r="C121" s="2" t="s">
        <v>22</v>
      </c>
      <c r="D121" s="2" t="s">
        <v>20</v>
      </c>
      <c r="E121" s="6" t="s">
        <v>364</v>
      </c>
      <c r="F121" s="2"/>
      <c r="G121" s="5"/>
      <c r="H121" s="5"/>
      <c r="I121" s="5"/>
      <c r="J121" s="5"/>
      <c r="K121" s="5"/>
      <c r="L121" s="5"/>
      <c r="M121" s="5"/>
      <c r="N121" s="5"/>
      <c r="O121" s="5"/>
      <c r="P121" s="5"/>
      <c r="Q121" s="5">
        <f t="shared" si="10"/>
        <v>0</v>
      </c>
      <c r="R121" s="5">
        <f>R122</f>
        <v>474.59778999999997</v>
      </c>
      <c r="S121" s="5">
        <f t="shared" si="8"/>
        <v>474.59778999999997</v>
      </c>
      <c r="T121" s="5">
        <f>T122</f>
        <v>0</v>
      </c>
      <c r="U121" s="5">
        <f t="shared" si="7"/>
        <v>474.59778999999997</v>
      </c>
    </row>
    <row r="122" spans="1:21" ht="38.25">
      <c r="A122" s="3" t="s">
        <v>31</v>
      </c>
      <c r="B122" s="2" t="s">
        <v>5</v>
      </c>
      <c r="C122" s="2" t="s">
        <v>22</v>
      </c>
      <c r="D122" s="2" t="s">
        <v>20</v>
      </c>
      <c r="E122" s="6" t="s">
        <v>364</v>
      </c>
      <c r="F122" s="2">
        <v>200</v>
      </c>
      <c r="G122" s="5"/>
      <c r="H122" s="5"/>
      <c r="I122" s="5"/>
      <c r="J122" s="5"/>
      <c r="K122" s="5"/>
      <c r="L122" s="5"/>
      <c r="M122" s="5"/>
      <c r="N122" s="5"/>
      <c r="O122" s="5"/>
      <c r="P122" s="5"/>
      <c r="Q122" s="5">
        <f t="shared" si="10"/>
        <v>0</v>
      </c>
      <c r="R122" s="5">
        <v>474.59778999999997</v>
      </c>
      <c r="S122" s="5">
        <f t="shared" si="8"/>
        <v>474.59778999999997</v>
      </c>
      <c r="T122" s="5"/>
      <c r="U122" s="5">
        <f t="shared" si="7"/>
        <v>474.59778999999997</v>
      </c>
    </row>
    <row r="123" spans="1:21" ht="44.25" customHeight="1">
      <c r="A123" s="3" t="s">
        <v>311</v>
      </c>
      <c r="B123" s="2" t="s">
        <v>5</v>
      </c>
      <c r="C123" s="2" t="s">
        <v>22</v>
      </c>
      <c r="D123" s="2" t="s">
        <v>20</v>
      </c>
      <c r="E123" s="1" t="s">
        <v>312</v>
      </c>
      <c r="F123" s="2"/>
      <c r="G123" s="5">
        <v>0</v>
      </c>
      <c r="H123" s="5">
        <f>H124</f>
        <v>12.207269999999999</v>
      </c>
      <c r="I123" s="5">
        <f t="shared" si="14"/>
        <v>12.207269999999999</v>
      </c>
      <c r="J123" s="5">
        <f>J124</f>
        <v>0</v>
      </c>
      <c r="K123" s="5">
        <f t="shared" si="11"/>
        <v>12.207269999999999</v>
      </c>
      <c r="L123" s="5">
        <f>L124</f>
        <v>3487.7927300000001</v>
      </c>
      <c r="M123" s="5">
        <f t="shared" si="12"/>
        <v>3500</v>
      </c>
      <c r="N123" s="5">
        <f>N124</f>
        <v>0</v>
      </c>
      <c r="O123" s="5">
        <f t="shared" si="9"/>
        <v>3500</v>
      </c>
      <c r="P123" s="5">
        <f>P124</f>
        <v>0</v>
      </c>
      <c r="Q123" s="5">
        <f t="shared" si="10"/>
        <v>3500</v>
      </c>
      <c r="R123" s="5">
        <f>R124</f>
        <v>0</v>
      </c>
      <c r="S123" s="5">
        <f t="shared" si="8"/>
        <v>3500</v>
      </c>
      <c r="T123" s="5">
        <f>T124</f>
        <v>0</v>
      </c>
      <c r="U123" s="5">
        <f t="shared" si="7"/>
        <v>3500</v>
      </c>
    </row>
    <row r="124" spans="1:21" ht="38.25">
      <c r="A124" s="3" t="s">
        <v>31</v>
      </c>
      <c r="B124" s="2" t="s">
        <v>5</v>
      </c>
      <c r="C124" s="2" t="s">
        <v>22</v>
      </c>
      <c r="D124" s="2" t="s">
        <v>20</v>
      </c>
      <c r="E124" s="1" t="s">
        <v>312</v>
      </c>
      <c r="F124" s="2">
        <v>200</v>
      </c>
      <c r="G124" s="5">
        <v>0</v>
      </c>
      <c r="H124" s="5">
        <v>12.207269999999999</v>
      </c>
      <c r="I124" s="5">
        <f t="shared" si="14"/>
        <v>12.207269999999999</v>
      </c>
      <c r="J124" s="5"/>
      <c r="K124" s="5">
        <f t="shared" si="11"/>
        <v>12.207269999999999</v>
      </c>
      <c r="L124" s="5">
        <f>0.64013+3487.1526</f>
        <v>3487.7927300000001</v>
      </c>
      <c r="M124" s="5">
        <f t="shared" si="12"/>
        <v>3500</v>
      </c>
      <c r="N124" s="5"/>
      <c r="O124" s="5">
        <f t="shared" si="9"/>
        <v>3500</v>
      </c>
      <c r="P124" s="5"/>
      <c r="Q124" s="5">
        <f t="shared" si="10"/>
        <v>3500</v>
      </c>
      <c r="R124" s="5"/>
      <c r="S124" s="5">
        <f t="shared" si="8"/>
        <v>3500</v>
      </c>
      <c r="T124" s="5"/>
      <c r="U124" s="5">
        <f t="shared" si="7"/>
        <v>3500</v>
      </c>
    </row>
    <row r="125" spans="1:21" ht="71.25" customHeight="1">
      <c r="A125" s="3" t="s">
        <v>313</v>
      </c>
      <c r="B125" s="2" t="s">
        <v>5</v>
      </c>
      <c r="C125" s="2" t="s">
        <v>22</v>
      </c>
      <c r="D125" s="2" t="s">
        <v>20</v>
      </c>
      <c r="E125" s="1" t="s">
        <v>314</v>
      </c>
      <c r="F125" s="2"/>
      <c r="G125" s="5">
        <v>0</v>
      </c>
      <c r="H125" s="5">
        <f>H126</f>
        <v>60</v>
      </c>
      <c r="I125" s="5">
        <f t="shared" si="14"/>
        <v>60</v>
      </c>
      <c r="J125" s="5">
        <f>J126</f>
        <v>0</v>
      </c>
      <c r="K125" s="5">
        <f t="shared" si="11"/>
        <v>60</v>
      </c>
      <c r="L125" s="5">
        <f>L126</f>
        <v>-46.512</v>
      </c>
      <c r="M125" s="5">
        <f t="shared" si="12"/>
        <v>13.488</v>
      </c>
      <c r="N125" s="5">
        <f>N126</f>
        <v>0</v>
      </c>
      <c r="O125" s="5">
        <f t="shared" si="9"/>
        <v>13.488</v>
      </c>
      <c r="P125" s="5">
        <f>P126</f>
        <v>0</v>
      </c>
      <c r="Q125" s="5">
        <f t="shared" si="10"/>
        <v>13.488</v>
      </c>
      <c r="R125" s="5">
        <f>R126</f>
        <v>5.2308000000000003</v>
      </c>
      <c r="S125" s="5">
        <f t="shared" si="8"/>
        <v>18.718800000000002</v>
      </c>
      <c r="T125" s="5">
        <f>T126</f>
        <v>0</v>
      </c>
      <c r="U125" s="5">
        <f t="shared" si="7"/>
        <v>18.718800000000002</v>
      </c>
    </row>
    <row r="126" spans="1:21" ht="38.25">
      <c r="A126" s="3" t="s">
        <v>31</v>
      </c>
      <c r="B126" s="2" t="s">
        <v>5</v>
      </c>
      <c r="C126" s="2" t="s">
        <v>22</v>
      </c>
      <c r="D126" s="2" t="s">
        <v>20</v>
      </c>
      <c r="E126" s="1" t="s">
        <v>314</v>
      </c>
      <c r="F126" s="2">
        <v>200</v>
      </c>
      <c r="G126" s="5">
        <v>0</v>
      </c>
      <c r="H126" s="5">
        <v>60</v>
      </c>
      <c r="I126" s="5">
        <f t="shared" si="14"/>
        <v>60</v>
      </c>
      <c r="J126" s="5"/>
      <c r="K126" s="5">
        <f t="shared" si="11"/>
        <v>60</v>
      </c>
      <c r="L126" s="5">
        <f>-45.87187-0.64013</f>
        <v>-46.512</v>
      </c>
      <c r="M126" s="5">
        <f t="shared" si="12"/>
        <v>13.488</v>
      </c>
      <c r="N126" s="5"/>
      <c r="O126" s="5">
        <f t="shared" si="9"/>
        <v>13.488</v>
      </c>
      <c r="P126" s="5"/>
      <c r="Q126" s="5">
        <f t="shared" si="10"/>
        <v>13.488</v>
      </c>
      <c r="R126" s="5">
        <v>5.2308000000000003</v>
      </c>
      <c r="S126" s="5">
        <f t="shared" si="8"/>
        <v>18.718800000000002</v>
      </c>
      <c r="T126" s="5"/>
      <c r="U126" s="5">
        <f t="shared" si="7"/>
        <v>18.718800000000002</v>
      </c>
    </row>
    <row r="127" spans="1:21" ht="25.5">
      <c r="A127" s="3" t="s">
        <v>127</v>
      </c>
      <c r="B127" s="2" t="s">
        <v>5</v>
      </c>
      <c r="C127" s="2" t="s">
        <v>22</v>
      </c>
      <c r="D127" s="2" t="s">
        <v>20</v>
      </c>
      <c r="E127" s="1" t="s">
        <v>276</v>
      </c>
      <c r="F127" s="2"/>
      <c r="G127" s="5">
        <v>10836.383</v>
      </c>
      <c r="H127" s="5">
        <f>H128</f>
        <v>0</v>
      </c>
      <c r="I127" s="5">
        <f t="shared" si="14"/>
        <v>10836.383</v>
      </c>
      <c r="J127" s="5">
        <f>J128</f>
        <v>0</v>
      </c>
      <c r="K127" s="5">
        <f t="shared" si="11"/>
        <v>10836.383</v>
      </c>
      <c r="L127" s="5">
        <f>L128</f>
        <v>0</v>
      </c>
      <c r="M127" s="5">
        <f t="shared" si="12"/>
        <v>10836.383</v>
      </c>
      <c r="N127" s="5">
        <f>N128</f>
        <v>0</v>
      </c>
      <c r="O127" s="5">
        <f t="shared" si="9"/>
        <v>10836.383</v>
      </c>
      <c r="P127" s="5">
        <f>P128</f>
        <v>0</v>
      </c>
      <c r="Q127" s="5">
        <f t="shared" si="10"/>
        <v>10836.383</v>
      </c>
      <c r="R127" s="5">
        <f>R128</f>
        <v>0</v>
      </c>
      <c r="S127" s="5">
        <f t="shared" si="8"/>
        <v>10836.383</v>
      </c>
      <c r="T127" s="5">
        <f>T128</f>
        <v>0</v>
      </c>
      <c r="U127" s="5">
        <f t="shared" si="7"/>
        <v>10836.383</v>
      </c>
    </row>
    <row r="128" spans="1:21" ht="38.25">
      <c r="A128" s="3" t="s">
        <v>31</v>
      </c>
      <c r="B128" s="2" t="s">
        <v>5</v>
      </c>
      <c r="C128" s="2" t="s">
        <v>22</v>
      </c>
      <c r="D128" s="2" t="s">
        <v>20</v>
      </c>
      <c r="E128" s="1" t="s">
        <v>276</v>
      </c>
      <c r="F128" s="2">
        <v>200</v>
      </c>
      <c r="G128" s="5">
        <v>10836.383</v>
      </c>
      <c r="H128" s="5"/>
      <c r="I128" s="5">
        <f t="shared" si="14"/>
        <v>10836.383</v>
      </c>
      <c r="J128" s="5"/>
      <c r="K128" s="5">
        <f t="shared" si="11"/>
        <v>10836.383</v>
      </c>
      <c r="L128" s="5"/>
      <c r="M128" s="5">
        <f t="shared" si="12"/>
        <v>10836.383</v>
      </c>
      <c r="N128" s="5"/>
      <c r="O128" s="5">
        <f t="shared" si="9"/>
        <v>10836.383</v>
      </c>
      <c r="P128" s="5"/>
      <c r="Q128" s="5">
        <f t="shared" si="10"/>
        <v>10836.383</v>
      </c>
      <c r="R128" s="5"/>
      <c r="S128" s="5">
        <f t="shared" si="8"/>
        <v>10836.383</v>
      </c>
      <c r="T128" s="5"/>
      <c r="U128" s="5">
        <f t="shared" si="7"/>
        <v>10836.383</v>
      </c>
    </row>
    <row r="129" spans="1:21" ht="51">
      <c r="A129" s="3" t="s">
        <v>128</v>
      </c>
      <c r="B129" s="2" t="s">
        <v>5</v>
      </c>
      <c r="C129" s="2" t="s">
        <v>22</v>
      </c>
      <c r="D129" s="2" t="s">
        <v>20</v>
      </c>
      <c r="E129" s="1" t="s">
        <v>277</v>
      </c>
      <c r="F129" s="2"/>
      <c r="G129" s="5">
        <v>0</v>
      </c>
      <c r="H129" s="5">
        <f>H130</f>
        <v>0</v>
      </c>
      <c r="I129" s="5">
        <f t="shared" si="14"/>
        <v>0</v>
      </c>
      <c r="J129" s="5">
        <f>J130</f>
        <v>0</v>
      </c>
      <c r="K129" s="5">
        <f t="shared" si="11"/>
        <v>0</v>
      </c>
      <c r="L129" s="5">
        <f>L130</f>
        <v>0</v>
      </c>
      <c r="M129" s="5">
        <f t="shared" si="12"/>
        <v>0</v>
      </c>
      <c r="N129" s="5">
        <f>N130</f>
        <v>0</v>
      </c>
      <c r="O129" s="5">
        <f t="shared" si="9"/>
        <v>0</v>
      </c>
      <c r="P129" s="5">
        <f>P130</f>
        <v>0</v>
      </c>
      <c r="Q129" s="5">
        <f t="shared" si="10"/>
        <v>0</v>
      </c>
      <c r="R129" s="5">
        <f>R130</f>
        <v>0</v>
      </c>
      <c r="S129" s="5">
        <f t="shared" si="8"/>
        <v>0</v>
      </c>
      <c r="T129" s="5">
        <f>T130</f>
        <v>0</v>
      </c>
      <c r="U129" s="5">
        <f t="shared" si="7"/>
        <v>0</v>
      </c>
    </row>
    <row r="130" spans="1:21" ht="38.25">
      <c r="A130" s="3" t="s">
        <v>31</v>
      </c>
      <c r="B130" s="2" t="s">
        <v>5</v>
      </c>
      <c r="C130" s="2" t="s">
        <v>22</v>
      </c>
      <c r="D130" s="2" t="s">
        <v>20</v>
      </c>
      <c r="E130" s="1" t="s">
        <v>277</v>
      </c>
      <c r="F130" s="2">
        <v>200</v>
      </c>
      <c r="G130" s="5">
        <v>0</v>
      </c>
      <c r="H130" s="5"/>
      <c r="I130" s="5">
        <f t="shared" si="14"/>
        <v>0</v>
      </c>
      <c r="J130" s="5"/>
      <c r="K130" s="5">
        <f t="shared" si="11"/>
        <v>0</v>
      </c>
      <c r="L130" s="5"/>
      <c r="M130" s="5">
        <f t="shared" si="12"/>
        <v>0</v>
      </c>
      <c r="N130" s="5"/>
      <c r="O130" s="5">
        <f t="shared" si="9"/>
        <v>0</v>
      </c>
      <c r="P130" s="5"/>
      <c r="Q130" s="5">
        <f t="shared" si="10"/>
        <v>0</v>
      </c>
      <c r="R130" s="5"/>
      <c r="S130" s="5">
        <f t="shared" si="8"/>
        <v>0</v>
      </c>
      <c r="T130" s="5"/>
      <c r="U130" s="5">
        <f t="shared" si="7"/>
        <v>0</v>
      </c>
    </row>
    <row r="131" spans="1:21" ht="25.5">
      <c r="A131" s="12" t="s">
        <v>291</v>
      </c>
      <c r="B131" s="2" t="s">
        <v>5</v>
      </c>
      <c r="C131" s="2" t="s">
        <v>22</v>
      </c>
      <c r="D131" s="2" t="s">
        <v>20</v>
      </c>
      <c r="E131" s="1" t="s">
        <v>292</v>
      </c>
      <c r="F131" s="2"/>
      <c r="G131" s="5">
        <v>210</v>
      </c>
      <c r="H131" s="5">
        <f>H132</f>
        <v>0</v>
      </c>
      <c r="I131" s="5">
        <f t="shared" si="14"/>
        <v>210</v>
      </c>
      <c r="J131" s="5">
        <f>J132</f>
        <v>0</v>
      </c>
      <c r="K131" s="5">
        <f t="shared" si="11"/>
        <v>210</v>
      </c>
      <c r="L131" s="5">
        <f>L132</f>
        <v>0</v>
      </c>
      <c r="M131" s="5">
        <f t="shared" si="12"/>
        <v>210</v>
      </c>
      <c r="N131" s="5">
        <f>N132</f>
        <v>0</v>
      </c>
      <c r="O131" s="5">
        <f t="shared" si="9"/>
        <v>210</v>
      </c>
      <c r="P131" s="5">
        <f>P132</f>
        <v>-30</v>
      </c>
      <c r="Q131" s="5">
        <f t="shared" si="10"/>
        <v>180</v>
      </c>
      <c r="R131" s="5">
        <f>R132</f>
        <v>0</v>
      </c>
      <c r="S131" s="5">
        <f t="shared" si="8"/>
        <v>180</v>
      </c>
      <c r="T131" s="5">
        <f>T132</f>
        <v>0</v>
      </c>
      <c r="U131" s="5">
        <f t="shared" si="7"/>
        <v>180</v>
      </c>
    </row>
    <row r="132" spans="1:21" ht="38.25">
      <c r="A132" s="3" t="s">
        <v>31</v>
      </c>
      <c r="B132" s="2" t="s">
        <v>5</v>
      </c>
      <c r="C132" s="2" t="s">
        <v>22</v>
      </c>
      <c r="D132" s="2" t="s">
        <v>20</v>
      </c>
      <c r="E132" s="1" t="s">
        <v>292</v>
      </c>
      <c r="F132" s="2">
        <v>200</v>
      </c>
      <c r="G132" s="5">
        <v>210</v>
      </c>
      <c r="H132" s="5"/>
      <c r="I132" s="5">
        <f t="shared" si="14"/>
        <v>210</v>
      </c>
      <c r="J132" s="5"/>
      <c r="K132" s="5">
        <f t="shared" si="11"/>
        <v>210</v>
      </c>
      <c r="L132" s="5"/>
      <c r="M132" s="5">
        <f t="shared" si="12"/>
        <v>210</v>
      </c>
      <c r="N132" s="5"/>
      <c r="O132" s="5">
        <f t="shared" si="9"/>
        <v>210</v>
      </c>
      <c r="P132" s="5">
        <v>-30</v>
      </c>
      <c r="Q132" s="5">
        <f t="shared" si="10"/>
        <v>180</v>
      </c>
      <c r="R132" s="5"/>
      <c r="S132" s="5">
        <f t="shared" si="8"/>
        <v>180</v>
      </c>
      <c r="T132" s="5"/>
      <c r="U132" s="5">
        <f t="shared" si="7"/>
        <v>180</v>
      </c>
    </row>
    <row r="133" spans="1:21" ht="25.5">
      <c r="A133" s="3" t="s">
        <v>171</v>
      </c>
      <c r="B133" s="2" t="s">
        <v>5</v>
      </c>
      <c r="C133" s="2" t="s">
        <v>22</v>
      </c>
      <c r="D133" s="2" t="s">
        <v>20</v>
      </c>
      <c r="E133" s="1" t="s">
        <v>278</v>
      </c>
      <c r="F133" s="2"/>
      <c r="G133" s="5">
        <v>7074.4284900000002</v>
      </c>
      <c r="H133" s="5">
        <f>H134</f>
        <v>0</v>
      </c>
      <c r="I133" s="5">
        <f t="shared" si="14"/>
        <v>7074.4284900000002</v>
      </c>
      <c r="J133" s="5">
        <f>J134</f>
        <v>0</v>
      </c>
      <c r="K133" s="5">
        <f t="shared" si="11"/>
        <v>7074.4284900000002</v>
      </c>
      <c r="L133" s="5">
        <f>L134</f>
        <v>0</v>
      </c>
      <c r="M133" s="5">
        <f t="shared" si="12"/>
        <v>7074.4284900000002</v>
      </c>
      <c r="N133" s="5">
        <f>N134</f>
        <v>0</v>
      </c>
      <c r="O133" s="5">
        <f t="shared" si="9"/>
        <v>7074.4284900000002</v>
      </c>
      <c r="P133" s="5">
        <f>P134</f>
        <v>0</v>
      </c>
      <c r="Q133" s="5">
        <f t="shared" si="10"/>
        <v>7074.4284900000002</v>
      </c>
      <c r="R133" s="5">
        <f>R134</f>
        <v>0</v>
      </c>
      <c r="S133" s="5">
        <f t="shared" si="8"/>
        <v>7074.4284900000002</v>
      </c>
      <c r="T133" s="5">
        <f>T134</f>
        <v>0</v>
      </c>
      <c r="U133" s="5">
        <f t="shared" si="7"/>
        <v>7074.4284900000002</v>
      </c>
    </row>
    <row r="134" spans="1:21" ht="38.25">
      <c r="A134" s="3" t="s">
        <v>31</v>
      </c>
      <c r="B134" s="2" t="s">
        <v>5</v>
      </c>
      <c r="C134" s="2" t="s">
        <v>22</v>
      </c>
      <c r="D134" s="2" t="s">
        <v>20</v>
      </c>
      <c r="E134" s="1" t="s">
        <v>278</v>
      </c>
      <c r="F134" s="2">
        <v>200</v>
      </c>
      <c r="G134" s="5">
        <v>7074.4284900000002</v>
      </c>
      <c r="H134" s="5"/>
      <c r="I134" s="5">
        <f t="shared" si="14"/>
        <v>7074.4284900000002</v>
      </c>
      <c r="J134" s="5"/>
      <c r="K134" s="5">
        <f t="shared" si="11"/>
        <v>7074.4284900000002</v>
      </c>
      <c r="L134" s="5"/>
      <c r="M134" s="5">
        <f t="shared" si="12"/>
        <v>7074.4284900000002</v>
      </c>
      <c r="N134" s="5"/>
      <c r="O134" s="5">
        <f t="shared" si="9"/>
        <v>7074.4284900000002</v>
      </c>
      <c r="P134" s="5"/>
      <c r="Q134" s="5">
        <f t="shared" si="10"/>
        <v>7074.4284900000002</v>
      </c>
      <c r="R134" s="5"/>
      <c r="S134" s="5">
        <f t="shared" si="8"/>
        <v>7074.4284900000002</v>
      </c>
      <c r="T134" s="5"/>
      <c r="U134" s="5">
        <f t="shared" si="7"/>
        <v>7074.4284900000002</v>
      </c>
    </row>
    <row r="135" spans="1:21" ht="38.25">
      <c r="A135" s="11" t="s">
        <v>290</v>
      </c>
      <c r="B135" s="2" t="s">
        <v>5</v>
      </c>
      <c r="C135" s="2" t="s">
        <v>22</v>
      </c>
      <c r="D135" s="2" t="s">
        <v>20</v>
      </c>
      <c r="E135" s="1" t="s">
        <v>293</v>
      </c>
      <c r="F135" s="2"/>
      <c r="G135" s="5">
        <v>3700</v>
      </c>
      <c r="H135" s="5">
        <f>H136</f>
        <v>-3700</v>
      </c>
      <c r="I135" s="5">
        <f t="shared" si="14"/>
        <v>0</v>
      </c>
      <c r="J135" s="5">
        <f>J136</f>
        <v>0</v>
      </c>
      <c r="K135" s="5">
        <f t="shared" si="11"/>
        <v>0</v>
      </c>
      <c r="L135" s="5">
        <f>L136</f>
        <v>0</v>
      </c>
      <c r="M135" s="5">
        <f t="shared" si="12"/>
        <v>0</v>
      </c>
      <c r="N135" s="5">
        <f>N136</f>
        <v>0</v>
      </c>
      <c r="O135" s="5">
        <f t="shared" si="9"/>
        <v>0</v>
      </c>
      <c r="P135" s="5">
        <f>P136</f>
        <v>0</v>
      </c>
      <c r="Q135" s="5">
        <f t="shared" si="10"/>
        <v>0</v>
      </c>
      <c r="R135" s="5">
        <f>R136</f>
        <v>0</v>
      </c>
      <c r="S135" s="5">
        <f t="shared" si="8"/>
        <v>0</v>
      </c>
      <c r="T135" s="5">
        <f>T136</f>
        <v>0</v>
      </c>
      <c r="U135" s="5">
        <f t="shared" si="7"/>
        <v>0</v>
      </c>
    </row>
    <row r="136" spans="1:21" ht="38.25">
      <c r="A136" s="3" t="s">
        <v>31</v>
      </c>
      <c r="B136" s="2" t="s">
        <v>5</v>
      </c>
      <c r="C136" s="2" t="s">
        <v>22</v>
      </c>
      <c r="D136" s="2" t="s">
        <v>20</v>
      </c>
      <c r="E136" s="1" t="s">
        <v>293</v>
      </c>
      <c r="F136" s="2">
        <v>200</v>
      </c>
      <c r="G136" s="5">
        <v>3700</v>
      </c>
      <c r="H136" s="5">
        <f>-1905.97848-1794.02152</f>
        <v>-3700</v>
      </c>
      <c r="I136" s="5">
        <f t="shared" si="14"/>
        <v>0</v>
      </c>
      <c r="J136" s="5"/>
      <c r="K136" s="5">
        <f t="shared" si="11"/>
        <v>0</v>
      </c>
      <c r="L136" s="5"/>
      <c r="M136" s="5">
        <f t="shared" si="12"/>
        <v>0</v>
      </c>
      <c r="N136" s="5"/>
      <c r="O136" s="5">
        <f t="shared" si="9"/>
        <v>0</v>
      </c>
      <c r="P136" s="5"/>
      <c r="Q136" s="5">
        <f t="shared" si="10"/>
        <v>0</v>
      </c>
      <c r="R136" s="5"/>
      <c r="S136" s="5">
        <f t="shared" si="8"/>
        <v>0</v>
      </c>
      <c r="T136" s="5"/>
      <c r="U136" s="5">
        <f t="shared" si="7"/>
        <v>0</v>
      </c>
    </row>
    <row r="137" spans="1:21" ht="102">
      <c r="A137" s="3" t="s">
        <v>321</v>
      </c>
      <c r="B137" s="2" t="s">
        <v>5</v>
      </c>
      <c r="C137" s="2" t="s">
        <v>22</v>
      </c>
      <c r="D137" s="2" t="s">
        <v>20</v>
      </c>
      <c r="E137" s="1" t="s">
        <v>322</v>
      </c>
      <c r="F137" s="2"/>
      <c r="G137" s="5">
        <v>0</v>
      </c>
      <c r="H137" s="5">
        <f>H138</f>
        <v>1200.3720000000001</v>
      </c>
      <c r="I137" s="5">
        <f t="shared" si="14"/>
        <v>1200.3720000000001</v>
      </c>
      <c r="J137" s="5">
        <f>J138</f>
        <v>0</v>
      </c>
      <c r="K137" s="5">
        <f t="shared" si="11"/>
        <v>1200.3720000000001</v>
      </c>
      <c r="L137" s="5">
        <f>L138</f>
        <v>0</v>
      </c>
      <c r="M137" s="5">
        <f t="shared" si="12"/>
        <v>1200.3720000000001</v>
      </c>
      <c r="N137" s="5">
        <f>N138</f>
        <v>0</v>
      </c>
      <c r="O137" s="5">
        <f t="shared" si="9"/>
        <v>1200.3720000000001</v>
      </c>
      <c r="P137" s="5">
        <f>P138</f>
        <v>0</v>
      </c>
      <c r="Q137" s="5">
        <f t="shared" si="10"/>
        <v>1200.3720000000001</v>
      </c>
      <c r="R137" s="5">
        <f>R138</f>
        <v>0</v>
      </c>
      <c r="S137" s="5">
        <f t="shared" si="8"/>
        <v>1200.3720000000001</v>
      </c>
      <c r="T137" s="5">
        <f>T138</f>
        <v>0</v>
      </c>
      <c r="U137" s="5">
        <f t="shared" si="7"/>
        <v>1200.3720000000001</v>
      </c>
    </row>
    <row r="138" spans="1:21" ht="38.25">
      <c r="A138" s="3" t="s">
        <v>31</v>
      </c>
      <c r="B138" s="2" t="s">
        <v>5</v>
      </c>
      <c r="C138" s="2" t="s">
        <v>22</v>
      </c>
      <c r="D138" s="2" t="s">
        <v>20</v>
      </c>
      <c r="E138" s="1" t="s">
        <v>322</v>
      </c>
      <c r="F138" s="2">
        <v>200</v>
      </c>
      <c r="G138" s="5">
        <v>0</v>
      </c>
      <c r="H138" s="5">
        <v>1200.3720000000001</v>
      </c>
      <c r="I138" s="5">
        <f t="shared" si="14"/>
        <v>1200.3720000000001</v>
      </c>
      <c r="J138" s="5"/>
      <c r="K138" s="5">
        <f t="shared" si="11"/>
        <v>1200.3720000000001</v>
      </c>
      <c r="L138" s="5"/>
      <c r="M138" s="5">
        <f t="shared" si="12"/>
        <v>1200.3720000000001</v>
      </c>
      <c r="N138" s="5"/>
      <c r="O138" s="5">
        <f t="shared" si="9"/>
        <v>1200.3720000000001</v>
      </c>
      <c r="P138" s="5"/>
      <c r="Q138" s="5">
        <f t="shared" si="10"/>
        <v>1200.3720000000001</v>
      </c>
      <c r="R138" s="5"/>
      <c r="S138" s="5">
        <f t="shared" si="8"/>
        <v>1200.3720000000001</v>
      </c>
      <c r="T138" s="5"/>
      <c r="U138" s="5">
        <f t="shared" si="7"/>
        <v>1200.3720000000001</v>
      </c>
    </row>
    <row r="139" spans="1:21" ht="96" customHeight="1">
      <c r="A139" s="3" t="s">
        <v>323</v>
      </c>
      <c r="B139" s="2" t="s">
        <v>5</v>
      </c>
      <c r="C139" s="2" t="s">
        <v>22</v>
      </c>
      <c r="D139" s="2" t="s">
        <v>20</v>
      </c>
      <c r="E139" s="1" t="s">
        <v>324</v>
      </c>
      <c r="F139" s="2"/>
      <c r="G139" s="5">
        <v>0</v>
      </c>
      <c r="H139" s="5">
        <f>H140</f>
        <v>1051.6908000000001</v>
      </c>
      <c r="I139" s="5">
        <f t="shared" si="14"/>
        <v>1051.6908000000001</v>
      </c>
      <c r="J139" s="5">
        <f>J140</f>
        <v>0</v>
      </c>
      <c r="K139" s="5">
        <f t="shared" si="11"/>
        <v>1051.6908000000001</v>
      </c>
      <c r="L139" s="5">
        <f>L140</f>
        <v>0</v>
      </c>
      <c r="M139" s="5">
        <f t="shared" si="12"/>
        <v>1051.6908000000001</v>
      </c>
      <c r="N139" s="5">
        <f>N140</f>
        <v>0</v>
      </c>
      <c r="O139" s="5">
        <f t="shared" si="9"/>
        <v>1051.6908000000001</v>
      </c>
      <c r="P139" s="5">
        <f>P140</f>
        <v>0</v>
      </c>
      <c r="Q139" s="5">
        <f t="shared" si="10"/>
        <v>1051.6908000000001</v>
      </c>
      <c r="R139" s="5">
        <f>R140</f>
        <v>0</v>
      </c>
      <c r="S139" s="5">
        <f t="shared" si="8"/>
        <v>1051.6908000000001</v>
      </c>
      <c r="T139" s="5">
        <f>T140</f>
        <v>0</v>
      </c>
      <c r="U139" s="5">
        <f t="shared" si="7"/>
        <v>1051.6908000000001</v>
      </c>
    </row>
    <row r="140" spans="1:21" ht="38.25">
      <c r="A140" s="3" t="s">
        <v>31</v>
      </c>
      <c r="B140" s="2" t="s">
        <v>5</v>
      </c>
      <c r="C140" s="2" t="s">
        <v>22</v>
      </c>
      <c r="D140" s="2" t="s">
        <v>20</v>
      </c>
      <c r="E140" s="1" t="s">
        <v>324</v>
      </c>
      <c r="F140" s="2">
        <v>200</v>
      </c>
      <c r="G140" s="5">
        <v>0</v>
      </c>
      <c r="H140" s="5">
        <v>1051.6908000000001</v>
      </c>
      <c r="I140" s="5">
        <f t="shared" si="14"/>
        <v>1051.6908000000001</v>
      </c>
      <c r="J140" s="5"/>
      <c r="K140" s="5">
        <f t="shared" si="11"/>
        <v>1051.6908000000001</v>
      </c>
      <c r="L140" s="5"/>
      <c r="M140" s="5">
        <f t="shared" si="12"/>
        <v>1051.6908000000001</v>
      </c>
      <c r="N140" s="5"/>
      <c r="O140" s="5">
        <f t="shared" si="9"/>
        <v>1051.6908000000001</v>
      </c>
      <c r="P140" s="5"/>
      <c r="Q140" s="5">
        <f t="shared" si="10"/>
        <v>1051.6908000000001</v>
      </c>
      <c r="R140" s="5"/>
      <c r="S140" s="5">
        <f t="shared" si="8"/>
        <v>1051.6908000000001</v>
      </c>
      <c r="T140" s="5"/>
      <c r="U140" s="5">
        <f t="shared" si="7"/>
        <v>1051.6908000000001</v>
      </c>
    </row>
    <row r="141" spans="1:21" ht="98.25" customHeight="1">
      <c r="A141" s="3" t="s">
        <v>325</v>
      </c>
      <c r="B141" s="2" t="s">
        <v>5</v>
      </c>
      <c r="C141" s="2" t="s">
        <v>22</v>
      </c>
      <c r="D141" s="2" t="s">
        <v>20</v>
      </c>
      <c r="E141" s="1" t="s">
        <v>326</v>
      </c>
      <c r="F141" s="2"/>
      <c r="G141" s="5">
        <v>0</v>
      </c>
      <c r="H141" s="5">
        <f>H142</f>
        <v>1126.3704</v>
      </c>
      <c r="I141" s="5">
        <f t="shared" si="14"/>
        <v>1126.3704</v>
      </c>
      <c r="J141" s="5">
        <f>J142</f>
        <v>0</v>
      </c>
      <c r="K141" s="5">
        <f t="shared" si="11"/>
        <v>1126.3704</v>
      </c>
      <c r="L141" s="5">
        <f>L142</f>
        <v>0</v>
      </c>
      <c r="M141" s="5">
        <f t="shared" si="12"/>
        <v>1126.3704</v>
      </c>
      <c r="N141" s="5">
        <f>N142</f>
        <v>0</v>
      </c>
      <c r="O141" s="5">
        <f t="shared" si="9"/>
        <v>1126.3704</v>
      </c>
      <c r="P141" s="5">
        <f>P142</f>
        <v>0</v>
      </c>
      <c r="Q141" s="5">
        <f t="shared" si="10"/>
        <v>1126.3704</v>
      </c>
      <c r="R141" s="5">
        <f>R142</f>
        <v>0</v>
      </c>
      <c r="S141" s="5">
        <f t="shared" si="8"/>
        <v>1126.3704</v>
      </c>
      <c r="T141" s="5">
        <f>T142</f>
        <v>0</v>
      </c>
      <c r="U141" s="5">
        <f t="shared" si="7"/>
        <v>1126.3704</v>
      </c>
    </row>
    <row r="142" spans="1:21" ht="38.25">
      <c r="A142" s="3" t="s">
        <v>31</v>
      </c>
      <c r="B142" s="2" t="s">
        <v>5</v>
      </c>
      <c r="C142" s="2" t="s">
        <v>22</v>
      </c>
      <c r="D142" s="2" t="s">
        <v>20</v>
      </c>
      <c r="E142" s="1" t="s">
        <v>326</v>
      </c>
      <c r="F142" s="2">
        <v>200</v>
      </c>
      <c r="G142" s="5">
        <v>0</v>
      </c>
      <c r="H142" s="5">
        <v>1126.3704</v>
      </c>
      <c r="I142" s="5">
        <f t="shared" si="14"/>
        <v>1126.3704</v>
      </c>
      <c r="J142" s="5"/>
      <c r="K142" s="5">
        <f t="shared" si="11"/>
        <v>1126.3704</v>
      </c>
      <c r="L142" s="5"/>
      <c r="M142" s="5">
        <f t="shared" si="12"/>
        <v>1126.3704</v>
      </c>
      <c r="N142" s="5"/>
      <c r="O142" s="5">
        <f t="shared" si="9"/>
        <v>1126.3704</v>
      </c>
      <c r="P142" s="5"/>
      <c r="Q142" s="5">
        <f t="shared" si="10"/>
        <v>1126.3704</v>
      </c>
      <c r="R142" s="5"/>
      <c r="S142" s="5">
        <f t="shared" si="8"/>
        <v>1126.3704</v>
      </c>
      <c r="T142" s="5"/>
      <c r="U142" s="5">
        <f t="shared" si="7"/>
        <v>1126.3704</v>
      </c>
    </row>
    <row r="143" spans="1:21" ht="95.25" customHeight="1">
      <c r="A143" s="3" t="s">
        <v>327</v>
      </c>
      <c r="B143" s="2" t="s">
        <v>5</v>
      </c>
      <c r="C143" s="2" t="s">
        <v>22</v>
      </c>
      <c r="D143" s="2" t="s">
        <v>20</v>
      </c>
      <c r="E143" s="1" t="s">
        <v>328</v>
      </c>
      <c r="F143" s="2"/>
      <c r="G143" s="5">
        <v>0</v>
      </c>
      <c r="H143" s="5">
        <f>H144</f>
        <v>1054.7664</v>
      </c>
      <c r="I143" s="5">
        <f t="shared" si="14"/>
        <v>1054.7664</v>
      </c>
      <c r="J143" s="5">
        <f>J144</f>
        <v>0</v>
      </c>
      <c r="K143" s="5">
        <f t="shared" si="11"/>
        <v>1054.7664</v>
      </c>
      <c r="L143" s="5">
        <f>L144</f>
        <v>0</v>
      </c>
      <c r="M143" s="5">
        <f t="shared" si="12"/>
        <v>1054.7664</v>
      </c>
      <c r="N143" s="5">
        <f>N144</f>
        <v>0</v>
      </c>
      <c r="O143" s="5">
        <f t="shared" si="9"/>
        <v>1054.7664</v>
      </c>
      <c r="P143" s="5">
        <f>P144</f>
        <v>0</v>
      </c>
      <c r="Q143" s="5">
        <f t="shared" si="10"/>
        <v>1054.7664</v>
      </c>
      <c r="R143" s="5">
        <f>R144</f>
        <v>0</v>
      </c>
      <c r="S143" s="5">
        <f t="shared" si="8"/>
        <v>1054.7664</v>
      </c>
      <c r="T143" s="5">
        <f>T144</f>
        <v>0</v>
      </c>
      <c r="U143" s="5">
        <f t="shared" si="7"/>
        <v>1054.7664</v>
      </c>
    </row>
    <row r="144" spans="1:21" ht="38.25">
      <c r="A144" s="3" t="s">
        <v>31</v>
      </c>
      <c r="B144" s="2" t="s">
        <v>5</v>
      </c>
      <c r="C144" s="2" t="s">
        <v>22</v>
      </c>
      <c r="D144" s="2" t="s">
        <v>20</v>
      </c>
      <c r="E144" s="1" t="s">
        <v>328</v>
      </c>
      <c r="F144" s="2">
        <v>200</v>
      </c>
      <c r="G144" s="5">
        <v>0</v>
      </c>
      <c r="H144" s="5">
        <v>1054.7664</v>
      </c>
      <c r="I144" s="5">
        <f t="shared" si="14"/>
        <v>1054.7664</v>
      </c>
      <c r="J144" s="5"/>
      <c r="K144" s="5">
        <f t="shared" si="11"/>
        <v>1054.7664</v>
      </c>
      <c r="L144" s="5"/>
      <c r="M144" s="5">
        <f t="shared" si="12"/>
        <v>1054.7664</v>
      </c>
      <c r="N144" s="5"/>
      <c r="O144" s="5">
        <f t="shared" si="9"/>
        <v>1054.7664</v>
      </c>
      <c r="P144" s="5"/>
      <c r="Q144" s="5">
        <f t="shared" si="10"/>
        <v>1054.7664</v>
      </c>
      <c r="R144" s="5"/>
      <c r="S144" s="5">
        <f t="shared" si="8"/>
        <v>1054.7664</v>
      </c>
      <c r="T144" s="5"/>
      <c r="U144" s="5">
        <f t="shared" si="7"/>
        <v>1054.7664</v>
      </c>
    </row>
    <row r="145" spans="1:21" ht="96.75" customHeight="1">
      <c r="A145" s="3" t="s">
        <v>329</v>
      </c>
      <c r="B145" s="2" t="s">
        <v>5</v>
      </c>
      <c r="C145" s="2" t="s">
        <v>22</v>
      </c>
      <c r="D145" s="2" t="s">
        <v>20</v>
      </c>
      <c r="E145" s="1" t="s">
        <v>330</v>
      </c>
      <c r="F145" s="2"/>
      <c r="G145" s="5">
        <v>0</v>
      </c>
      <c r="H145" s="5">
        <f>H146</f>
        <v>1123.2070000000001</v>
      </c>
      <c r="I145" s="5">
        <f t="shared" si="14"/>
        <v>1123.2070000000001</v>
      </c>
      <c r="J145" s="5">
        <f>J146</f>
        <v>0</v>
      </c>
      <c r="K145" s="5">
        <f t="shared" si="11"/>
        <v>1123.2070000000001</v>
      </c>
      <c r="L145" s="5">
        <f>L146</f>
        <v>0</v>
      </c>
      <c r="M145" s="5">
        <f t="shared" si="12"/>
        <v>1123.2070000000001</v>
      </c>
      <c r="N145" s="5">
        <f>N146</f>
        <v>0</v>
      </c>
      <c r="O145" s="5">
        <f t="shared" si="9"/>
        <v>1123.2070000000001</v>
      </c>
      <c r="P145" s="5">
        <f>P146</f>
        <v>0</v>
      </c>
      <c r="Q145" s="5">
        <f t="shared" si="10"/>
        <v>1123.2070000000001</v>
      </c>
      <c r="R145" s="5">
        <f>R146</f>
        <v>0</v>
      </c>
      <c r="S145" s="5">
        <f t="shared" si="8"/>
        <v>1123.2070000000001</v>
      </c>
      <c r="T145" s="5">
        <f>T146</f>
        <v>0</v>
      </c>
      <c r="U145" s="5">
        <f t="shared" si="7"/>
        <v>1123.2070000000001</v>
      </c>
    </row>
    <row r="146" spans="1:21" ht="38.25">
      <c r="A146" s="3" t="s">
        <v>31</v>
      </c>
      <c r="B146" s="2" t="s">
        <v>5</v>
      </c>
      <c r="C146" s="2" t="s">
        <v>22</v>
      </c>
      <c r="D146" s="2" t="s">
        <v>20</v>
      </c>
      <c r="E146" s="1" t="s">
        <v>330</v>
      </c>
      <c r="F146" s="2">
        <v>200</v>
      </c>
      <c r="G146" s="5">
        <v>0</v>
      </c>
      <c r="H146" s="5">
        <v>1123.2070000000001</v>
      </c>
      <c r="I146" s="5">
        <f t="shared" si="14"/>
        <v>1123.2070000000001</v>
      </c>
      <c r="J146" s="5"/>
      <c r="K146" s="5">
        <f t="shared" si="11"/>
        <v>1123.2070000000001</v>
      </c>
      <c r="L146" s="5"/>
      <c r="M146" s="5">
        <f t="shared" si="12"/>
        <v>1123.2070000000001</v>
      </c>
      <c r="N146" s="5"/>
      <c r="O146" s="5">
        <f t="shared" si="9"/>
        <v>1123.2070000000001</v>
      </c>
      <c r="P146" s="5"/>
      <c r="Q146" s="5">
        <f t="shared" si="10"/>
        <v>1123.2070000000001</v>
      </c>
      <c r="R146" s="5"/>
      <c r="S146" s="5">
        <f t="shared" si="8"/>
        <v>1123.2070000000001</v>
      </c>
      <c r="T146" s="5"/>
      <c r="U146" s="5">
        <f t="shared" si="7"/>
        <v>1123.2070000000001</v>
      </c>
    </row>
    <row r="147" spans="1:21" ht="96" customHeight="1">
      <c r="A147" s="3" t="s">
        <v>331</v>
      </c>
      <c r="B147" s="2" t="s">
        <v>5</v>
      </c>
      <c r="C147" s="2" t="s">
        <v>22</v>
      </c>
      <c r="D147" s="2" t="s">
        <v>20</v>
      </c>
      <c r="E147" s="1" t="s">
        <v>332</v>
      </c>
      <c r="F147" s="2"/>
      <c r="G147" s="5">
        <v>0</v>
      </c>
      <c r="H147" s="5">
        <f>H148</f>
        <v>779.29679999999996</v>
      </c>
      <c r="I147" s="5">
        <f t="shared" si="14"/>
        <v>779.29679999999996</v>
      </c>
      <c r="J147" s="5">
        <f>J148</f>
        <v>0</v>
      </c>
      <c r="K147" s="5">
        <f t="shared" si="11"/>
        <v>779.29679999999996</v>
      </c>
      <c r="L147" s="5">
        <f>L148</f>
        <v>0</v>
      </c>
      <c r="M147" s="5">
        <f t="shared" si="12"/>
        <v>779.29679999999996</v>
      </c>
      <c r="N147" s="5">
        <f>N148</f>
        <v>0</v>
      </c>
      <c r="O147" s="5">
        <f t="shared" si="9"/>
        <v>779.29679999999996</v>
      </c>
      <c r="P147" s="5">
        <f>P148</f>
        <v>0</v>
      </c>
      <c r="Q147" s="5">
        <f t="shared" si="10"/>
        <v>779.29679999999996</v>
      </c>
      <c r="R147" s="5">
        <f>R148</f>
        <v>0</v>
      </c>
      <c r="S147" s="5">
        <f t="shared" si="8"/>
        <v>779.29679999999996</v>
      </c>
      <c r="T147" s="5">
        <f>T148</f>
        <v>0</v>
      </c>
      <c r="U147" s="5">
        <f t="shared" si="7"/>
        <v>779.29679999999996</v>
      </c>
    </row>
    <row r="148" spans="1:21" ht="38.25">
      <c r="A148" s="3" t="s">
        <v>31</v>
      </c>
      <c r="B148" s="2" t="s">
        <v>5</v>
      </c>
      <c r="C148" s="2" t="s">
        <v>22</v>
      </c>
      <c r="D148" s="2" t="s">
        <v>20</v>
      </c>
      <c r="E148" s="1" t="s">
        <v>332</v>
      </c>
      <c r="F148" s="2">
        <v>200</v>
      </c>
      <c r="G148" s="5">
        <v>0</v>
      </c>
      <c r="H148" s="5">
        <v>779.29679999999996</v>
      </c>
      <c r="I148" s="5">
        <f t="shared" si="14"/>
        <v>779.29679999999996</v>
      </c>
      <c r="J148" s="5"/>
      <c r="K148" s="5">
        <f t="shared" si="11"/>
        <v>779.29679999999996</v>
      </c>
      <c r="L148" s="5"/>
      <c r="M148" s="5">
        <f t="shared" si="12"/>
        <v>779.29679999999996</v>
      </c>
      <c r="N148" s="5"/>
      <c r="O148" s="5">
        <f t="shared" si="9"/>
        <v>779.29679999999996</v>
      </c>
      <c r="P148" s="5"/>
      <c r="Q148" s="5">
        <f t="shared" si="10"/>
        <v>779.29679999999996</v>
      </c>
      <c r="R148" s="5"/>
      <c r="S148" s="5">
        <f t="shared" si="8"/>
        <v>779.29679999999996</v>
      </c>
      <c r="T148" s="5"/>
      <c r="U148" s="5">
        <f t="shared" si="7"/>
        <v>779.29679999999996</v>
      </c>
    </row>
    <row r="149" spans="1:21" ht="97.5" customHeight="1">
      <c r="A149" s="3" t="s">
        <v>333</v>
      </c>
      <c r="B149" s="2" t="s">
        <v>5</v>
      </c>
      <c r="C149" s="2" t="s">
        <v>22</v>
      </c>
      <c r="D149" s="2" t="s">
        <v>20</v>
      </c>
      <c r="E149" s="1" t="s">
        <v>334</v>
      </c>
      <c r="F149" s="2"/>
      <c r="G149" s="5">
        <v>0</v>
      </c>
      <c r="H149" s="5">
        <f>H150</f>
        <v>931.39398000000006</v>
      </c>
      <c r="I149" s="5">
        <f t="shared" si="14"/>
        <v>931.39398000000006</v>
      </c>
      <c r="J149" s="5">
        <f>J150</f>
        <v>0</v>
      </c>
      <c r="K149" s="5">
        <f t="shared" si="11"/>
        <v>931.39398000000006</v>
      </c>
      <c r="L149" s="5">
        <f>L150</f>
        <v>0</v>
      </c>
      <c r="M149" s="5">
        <f t="shared" si="12"/>
        <v>931.39398000000006</v>
      </c>
      <c r="N149" s="5">
        <f>N150</f>
        <v>0</v>
      </c>
      <c r="O149" s="5">
        <f t="shared" si="9"/>
        <v>931.39398000000006</v>
      </c>
      <c r="P149" s="5">
        <f>P150</f>
        <v>0</v>
      </c>
      <c r="Q149" s="5">
        <f t="shared" si="10"/>
        <v>931.39398000000006</v>
      </c>
      <c r="R149" s="5">
        <f>R150</f>
        <v>0</v>
      </c>
      <c r="S149" s="5">
        <f t="shared" si="8"/>
        <v>931.39398000000006</v>
      </c>
      <c r="T149" s="5">
        <f>T150</f>
        <v>0</v>
      </c>
      <c r="U149" s="5">
        <f t="shared" si="7"/>
        <v>931.39398000000006</v>
      </c>
    </row>
    <row r="150" spans="1:21" ht="38.25">
      <c r="A150" s="3" t="s">
        <v>31</v>
      </c>
      <c r="B150" s="2" t="s">
        <v>5</v>
      </c>
      <c r="C150" s="2" t="s">
        <v>22</v>
      </c>
      <c r="D150" s="2" t="s">
        <v>20</v>
      </c>
      <c r="E150" s="1" t="s">
        <v>334</v>
      </c>
      <c r="F150" s="2">
        <v>200</v>
      </c>
      <c r="G150" s="5">
        <v>0</v>
      </c>
      <c r="H150" s="5">
        <v>931.39398000000006</v>
      </c>
      <c r="I150" s="5">
        <f t="shared" si="14"/>
        <v>931.39398000000006</v>
      </c>
      <c r="J150" s="5"/>
      <c r="K150" s="5">
        <f t="shared" si="11"/>
        <v>931.39398000000006</v>
      </c>
      <c r="L150" s="5"/>
      <c r="M150" s="5">
        <f t="shared" si="12"/>
        <v>931.39398000000006</v>
      </c>
      <c r="N150" s="5"/>
      <c r="O150" s="5">
        <f t="shared" si="9"/>
        <v>931.39398000000006</v>
      </c>
      <c r="P150" s="5"/>
      <c r="Q150" s="5">
        <f t="shared" si="10"/>
        <v>931.39398000000006</v>
      </c>
      <c r="R150" s="5"/>
      <c r="S150" s="5">
        <f t="shared" si="8"/>
        <v>931.39398000000006</v>
      </c>
      <c r="T150" s="5"/>
      <c r="U150" s="5">
        <f t="shared" si="7"/>
        <v>931.39398000000006</v>
      </c>
    </row>
    <row r="151" spans="1:21" ht="97.5" customHeight="1">
      <c r="A151" s="3" t="s">
        <v>335</v>
      </c>
      <c r="B151" s="2" t="s">
        <v>5</v>
      </c>
      <c r="C151" s="2" t="s">
        <v>22</v>
      </c>
      <c r="D151" s="2" t="s">
        <v>20</v>
      </c>
      <c r="E151" s="1" t="s">
        <v>336</v>
      </c>
      <c r="F151" s="2"/>
      <c r="G151" s="5">
        <v>0</v>
      </c>
      <c r="H151" s="5">
        <f>H152</f>
        <v>1036.992</v>
      </c>
      <c r="I151" s="5">
        <f t="shared" si="14"/>
        <v>1036.992</v>
      </c>
      <c r="J151" s="5">
        <f>J152</f>
        <v>0</v>
      </c>
      <c r="K151" s="5">
        <f t="shared" si="11"/>
        <v>1036.992</v>
      </c>
      <c r="L151" s="5">
        <f>L152</f>
        <v>0</v>
      </c>
      <c r="M151" s="5">
        <f t="shared" si="12"/>
        <v>1036.992</v>
      </c>
      <c r="N151" s="5">
        <f>N152</f>
        <v>0</v>
      </c>
      <c r="O151" s="5">
        <f t="shared" si="9"/>
        <v>1036.992</v>
      </c>
      <c r="P151" s="5">
        <f>P152</f>
        <v>0</v>
      </c>
      <c r="Q151" s="5">
        <f t="shared" si="10"/>
        <v>1036.992</v>
      </c>
      <c r="R151" s="5">
        <f>R152</f>
        <v>0</v>
      </c>
      <c r="S151" s="5">
        <f t="shared" si="8"/>
        <v>1036.992</v>
      </c>
      <c r="T151" s="5">
        <f>T152</f>
        <v>0</v>
      </c>
      <c r="U151" s="5">
        <f t="shared" si="7"/>
        <v>1036.992</v>
      </c>
    </row>
    <row r="152" spans="1:21" ht="38.25">
      <c r="A152" s="3" t="s">
        <v>31</v>
      </c>
      <c r="B152" s="2" t="s">
        <v>5</v>
      </c>
      <c r="C152" s="2" t="s">
        <v>22</v>
      </c>
      <c r="D152" s="2" t="s">
        <v>20</v>
      </c>
      <c r="E152" s="1" t="s">
        <v>336</v>
      </c>
      <c r="F152" s="2">
        <v>200</v>
      </c>
      <c r="G152" s="5">
        <v>0</v>
      </c>
      <c r="H152" s="5">
        <v>1036.992</v>
      </c>
      <c r="I152" s="5">
        <f t="shared" si="14"/>
        <v>1036.992</v>
      </c>
      <c r="J152" s="5"/>
      <c r="K152" s="5">
        <f t="shared" si="11"/>
        <v>1036.992</v>
      </c>
      <c r="L152" s="5"/>
      <c r="M152" s="5">
        <f t="shared" si="12"/>
        <v>1036.992</v>
      </c>
      <c r="N152" s="5"/>
      <c r="O152" s="5">
        <f t="shared" si="9"/>
        <v>1036.992</v>
      </c>
      <c r="P152" s="5"/>
      <c r="Q152" s="5">
        <f t="shared" si="10"/>
        <v>1036.992</v>
      </c>
      <c r="R152" s="5"/>
      <c r="S152" s="5">
        <f t="shared" si="8"/>
        <v>1036.992</v>
      </c>
      <c r="T152" s="5"/>
      <c r="U152" s="5">
        <f t="shared" si="7"/>
        <v>1036.992</v>
      </c>
    </row>
    <row r="153" spans="1:21" ht="101.25" customHeight="1">
      <c r="A153" s="3" t="s">
        <v>337</v>
      </c>
      <c r="B153" s="2" t="s">
        <v>5</v>
      </c>
      <c r="C153" s="2" t="s">
        <v>22</v>
      </c>
      <c r="D153" s="2" t="s">
        <v>20</v>
      </c>
      <c r="E153" s="1" t="s">
        <v>338</v>
      </c>
      <c r="F153" s="2"/>
      <c r="G153" s="5">
        <v>0</v>
      </c>
      <c r="H153" s="5">
        <f>H154</f>
        <v>1048.3404</v>
      </c>
      <c r="I153" s="5">
        <f t="shared" si="14"/>
        <v>1048.3404</v>
      </c>
      <c r="J153" s="5">
        <f>J154</f>
        <v>0</v>
      </c>
      <c r="K153" s="5">
        <f t="shared" si="11"/>
        <v>1048.3404</v>
      </c>
      <c r="L153" s="5">
        <f>L154</f>
        <v>0</v>
      </c>
      <c r="M153" s="5">
        <f t="shared" si="12"/>
        <v>1048.3404</v>
      </c>
      <c r="N153" s="5">
        <f>N154</f>
        <v>0</v>
      </c>
      <c r="O153" s="5">
        <f t="shared" si="9"/>
        <v>1048.3404</v>
      </c>
      <c r="P153" s="5">
        <f>P154</f>
        <v>0</v>
      </c>
      <c r="Q153" s="5">
        <f t="shared" si="10"/>
        <v>1048.3404</v>
      </c>
      <c r="R153" s="5">
        <f>R154</f>
        <v>0</v>
      </c>
      <c r="S153" s="5">
        <f t="shared" si="8"/>
        <v>1048.3404</v>
      </c>
      <c r="T153" s="5">
        <f>T154</f>
        <v>0</v>
      </c>
      <c r="U153" s="5">
        <f t="shared" si="7"/>
        <v>1048.3404</v>
      </c>
    </row>
    <row r="154" spans="1:21" ht="38.25">
      <c r="A154" s="3" t="s">
        <v>31</v>
      </c>
      <c r="B154" s="2" t="s">
        <v>5</v>
      </c>
      <c r="C154" s="2" t="s">
        <v>22</v>
      </c>
      <c r="D154" s="2" t="s">
        <v>20</v>
      </c>
      <c r="E154" s="1" t="s">
        <v>338</v>
      </c>
      <c r="F154" s="2">
        <v>200</v>
      </c>
      <c r="G154" s="5">
        <v>0</v>
      </c>
      <c r="H154" s="5">
        <v>1048.3404</v>
      </c>
      <c r="I154" s="5">
        <f t="shared" si="14"/>
        <v>1048.3404</v>
      </c>
      <c r="J154" s="5"/>
      <c r="K154" s="5">
        <f t="shared" si="11"/>
        <v>1048.3404</v>
      </c>
      <c r="L154" s="5"/>
      <c r="M154" s="5">
        <f t="shared" si="12"/>
        <v>1048.3404</v>
      </c>
      <c r="N154" s="5"/>
      <c r="O154" s="5">
        <f t="shared" si="9"/>
        <v>1048.3404</v>
      </c>
      <c r="P154" s="5"/>
      <c r="Q154" s="5">
        <f t="shared" si="10"/>
        <v>1048.3404</v>
      </c>
      <c r="R154" s="5"/>
      <c r="S154" s="5">
        <f t="shared" si="8"/>
        <v>1048.3404</v>
      </c>
      <c r="T154" s="5"/>
      <c r="U154" s="5">
        <f t="shared" si="7"/>
        <v>1048.3404</v>
      </c>
    </row>
    <row r="155" spans="1:21" ht="99.75" customHeight="1">
      <c r="A155" s="3" t="s">
        <v>339</v>
      </c>
      <c r="B155" s="2" t="s">
        <v>5</v>
      </c>
      <c r="C155" s="2" t="s">
        <v>22</v>
      </c>
      <c r="D155" s="2" t="s">
        <v>20</v>
      </c>
      <c r="E155" s="1" t="s">
        <v>340</v>
      </c>
      <c r="F155" s="2"/>
      <c r="G155" s="5">
        <v>0</v>
      </c>
      <c r="H155" s="5">
        <f>H156</f>
        <v>1058</v>
      </c>
      <c r="I155" s="5">
        <f t="shared" si="14"/>
        <v>1058</v>
      </c>
      <c r="J155" s="5">
        <f>J156</f>
        <v>0</v>
      </c>
      <c r="K155" s="5">
        <f t="shared" si="11"/>
        <v>1058</v>
      </c>
      <c r="L155" s="5">
        <f>L156</f>
        <v>0</v>
      </c>
      <c r="M155" s="5">
        <f t="shared" si="12"/>
        <v>1058</v>
      </c>
      <c r="N155" s="5">
        <f>N156</f>
        <v>0</v>
      </c>
      <c r="O155" s="5">
        <f t="shared" si="9"/>
        <v>1058</v>
      </c>
      <c r="P155" s="5">
        <f>P156</f>
        <v>0</v>
      </c>
      <c r="Q155" s="5">
        <f t="shared" si="10"/>
        <v>1058</v>
      </c>
      <c r="R155" s="5">
        <f>R156</f>
        <v>0</v>
      </c>
      <c r="S155" s="5">
        <f t="shared" si="8"/>
        <v>1058</v>
      </c>
      <c r="T155" s="5">
        <f>T156</f>
        <v>0</v>
      </c>
      <c r="U155" s="5">
        <f t="shared" si="7"/>
        <v>1058</v>
      </c>
    </row>
    <row r="156" spans="1:21" ht="38.25">
      <c r="A156" s="3" t="s">
        <v>31</v>
      </c>
      <c r="B156" s="2" t="s">
        <v>5</v>
      </c>
      <c r="C156" s="2" t="s">
        <v>22</v>
      </c>
      <c r="D156" s="2" t="s">
        <v>20</v>
      </c>
      <c r="E156" s="7" t="s">
        <v>340</v>
      </c>
      <c r="F156" s="2">
        <v>200</v>
      </c>
      <c r="G156" s="5">
        <v>0</v>
      </c>
      <c r="H156" s="5">
        <v>1058</v>
      </c>
      <c r="I156" s="5">
        <f t="shared" si="14"/>
        <v>1058</v>
      </c>
      <c r="J156" s="5"/>
      <c r="K156" s="5">
        <f t="shared" si="11"/>
        <v>1058</v>
      </c>
      <c r="L156" s="5"/>
      <c r="M156" s="5">
        <f t="shared" si="12"/>
        <v>1058</v>
      </c>
      <c r="N156" s="5"/>
      <c r="O156" s="5">
        <f t="shared" si="9"/>
        <v>1058</v>
      </c>
      <c r="P156" s="5"/>
      <c r="Q156" s="5">
        <f t="shared" si="10"/>
        <v>1058</v>
      </c>
      <c r="R156" s="5"/>
      <c r="S156" s="5">
        <f t="shared" si="8"/>
        <v>1058</v>
      </c>
      <c r="T156" s="5"/>
      <c r="U156" s="5">
        <f t="shared" si="7"/>
        <v>1058</v>
      </c>
    </row>
    <row r="157" spans="1:21" ht="15.75">
      <c r="A157" s="3" t="s">
        <v>164</v>
      </c>
      <c r="B157" s="2" t="s">
        <v>5</v>
      </c>
      <c r="C157" s="2" t="s">
        <v>22</v>
      </c>
      <c r="D157" s="2" t="s">
        <v>20</v>
      </c>
      <c r="E157" s="1" t="s">
        <v>279</v>
      </c>
      <c r="F157" s="2"/>
      <c r="G157" s="5">
        <v>0</v>
      </c>
      <c r="H157" s="5">
        <f>H158</f>
        <v>0</v>
      </c>
      <c r="I157" s="5">
        <f t="shared" si="14"/>
        <v>0</v>
      </c>
      <c r="J157" s="5">
        <f>J158</f>
        <v>0</v>
      </c>
      <c r="K157" s="5">
        <f t="shared" si="11"/>
        <v>0</v>
      </c>
      <c r="L157" s="5">
        <f>L158</f>
        <v>0</v>
      </c>
      <c r="M157" s="5">
        <f t="shared" si="12"/>
        <v>0</v>
      </c>
      <c r="N157" s="5">
        <f>N158</f>
        <v>0</v>
      </c>
      <c r="O157" s="5">
        <f t="shared" si="9"/>
        <v>0</v>
      </c>
      <c r="P157" s="5">
        <f>P158</f>
        <v>0</v>
      </c>
      <c r="Q157" s="5">
        <f t="shared" si="10"/>
        <v>0</v>
      </c>
      <c r="R157" s="5">
        <f>R158</f>
        <v>0</v>
      </c>
      <c r="S157" s="5">
        <f t="shared" si="8"/>
        <v>0</v>
      </c>
      <c r="T157" s="5">
        <f>T158</f>
        <v>0</v>
      </c>
      <c r="U157" s="5">
        <f t="shared" si="7"/>
        <v>0</v>
      </c>
    </row>
    <row r="158" spans="1:21" ht="38.25">
      <c r="A158" s="3" t="s">
        <v>31</v>
      </c>
      <c r="B158" s="2" t="s">
        <v>5</v>
      </c>
      <c r="C158" s="2" t="s">
        <v>22</v>
      </c>
      <c r="D158" s="2" t="s">
        <v>20</v>
      </c>
      <c r="E158" s="1" t="s">
        <v>279</v>
      </c>
      <c r="F158" s="2">
        <v>200</v>
      </c>
      <c r="G158" s="5">
        <v>0</v>
      </c>
      <c r="H158" s="5"/>
      <c r="I158" s="5">
        <f t="shared" si="14"/>
        <v>0</v>
      </c>
      <c r="J158" s="5"/>
      <c r="K158" s="5">
        <f t="shared" si="11"/>
        <v>0</v>
      </c>
      <c r="L158" s="5"/>
      <c r="M158" s="5">
        <f t="shared" si="12"/>
        <v>0</v>
      </c>
      <c r="N158" s="5"/>
      <c r="O158" s="5">
        <f t="shared" si="9"/>
        <v>0</v>
      </c>
      <c r="P158" s="5"/>
      <c r="Q158" s="5">
        <f t="shared" si="10"/>
        <v>0</v>
      </c>
      <c r="R158" s="5"/>
      <c r="S158" s="5">
        <f t="shared" si="8"/>
        <v>0</v>
      </c>
      <c r="T158" s="5"/>
      <c r="U158" s="5">
        <f t="shared" ref="U158:U222" si="15">S158+T158</f>
        <v>0</v>
      </c>
    </row>
    <row r="159" spans="1:21" ht="25.5">
      <c r="A159" s="3" t="s">
        <v>165</v>
      </c>
      <c r="B159" s="2" t="s">
        <v>5</v>
      </c>
      <c r="C159" s="2" t="s">
        <v>22</v>
      </c>
      <c r="D159" s="2" t="s">
        <v>20</v>
      </c>
      <c r="E159" s="1" t="s">
        <v>280</v>
      </c>
      <c r="F159" s="2"/>
      <c r="G159" s="5">
        <v>0</v>
      </c>
      <c r="H159" s="5">
        <f>H160</f>
        <v>0</v>
      </c>
      <c r="I159" s="5">
        <f t="shared" si="14"/>
        <v>0</v>
      </c>
      <c r="J159" s="5">
        <f>J160</f>
        <v>0</v>
      </c>
      <c r="K159" s="5">
        <f t="shared" si="11"/>
        <v>0</v>
      </c>
      <c r="L159" s="5">
        <f>L160</f>
        <v>0</v>
      </c>
      <c r="M159" s="5">
        <f t="shared" si="12"/>
        <v>0</v>
      </c>
      <c r="N159" s="5">
        <f>N160</f>
        <v>0</v>
      </c>
      <c r="O159" s="5">
        <f t="shared" si="9"/>
        <v>0</v>
      </c>
      <c r="P159" s="5">
        <f>P160</f>
        <v>0</v>
      </c>
      <c r="Q159" s="5">
        <f t="shared" si="10"/>
        <v>0</v>
      </c>
      <c r="R159" s="5">
        <f>R160</f>
        <v>0</v>
      </c>
      <c r="S159" s="5">
        <f t="shared" si="8"/>
        <v>0</v>
      </c>
      <c r="T159" s="5">
        <f>T160</f>
        <v>0</v>
      </c>
      <c r="U159" s="5">
        <f t="shared" si="15"/>
        <v>0</v>
      </c>
    </row>
    <row r="160" spans="1:21" ht="38.25">
      <c r="A160" s="3" t="s">
        <v>31</v>
      </c>
      <c r="B160" s="2" t="s">
        <v>5</v>
      </c>
      <c r="C160" s="2" t="s">
        <v>22</v>
      </c>
      <c r="D160" s="2" t="s">
        <v>20</v>
      </c>
      <c r="E160" s="1" t="s">
        <v>280</v>
      </c>
      <c r="F160" s="2">
        <v>200</v>
      </c>
      <c r="G160" s="5">
        <v>0</v>
      </c>
      <c r="H160" s="5"/>
      <c r="I160" s="5">
        <f t="shared" si="14"/>
        <v>0</v>
      </c>
      <c r="J160" s="5"/>
      <c r="K160" s="5">
        <f t="shared" si="11"/>
        <v>0</v>
      </c>
      <c r="L160" s="5"/>
      <c r="M160" s="5">
        <f t="shared" si="12"/>
        <v>0</v>
      </c>
      <c r="N160" s="5"/>
      <c r="O160" s="5">
        <f t="shared" si="9"/>
        <v>0</v>
      </c>
      <c r="P160" s="5"/>
      <c r="Q160" s="5">
        <f t="shared" si="10"/>
        <v>0</v>
      </c>
      <c r="R160" s="5"/>
      <c r="S160" s="5">
        <f t="shared" si="8"/>
        <v>0</v>
      </c>
      <c r="T160" s="5"/>
      <c r="U160" s="5">
        <f t="shared" si="15"/>
        <v>0</v>
      </c>
    </row>
    <row r="161" spans="1:21" ht="25.5">
      <c r="A161" s="3" t="s">
        <v>115</v>
      </c>
      <c r="B161" s="2" t="s">
        <v>5</v>
      </c>
      <c r="C161" s="2" t="s">
        <v>22</v>
      </c>
      <c r="D161" s="2" t="s">
        <v>20</v>
      </c>
      <c r="E161" s="1" t="s">
        <v>226</v>
      </c>
      <c r="F161" s="2"/>
      <c r="G161" s="5">
        <v>100</v>
      </c>
      <c r="H161" s="5">
        <f>H162</f>
        <v>0</v>
      </c>
      <c r="I161" s="5">
        <f t="shared" si="14"/>
        <v>100</v>
      </c>
      <c r="J161" s="5">
        <f>J162</f>
        <v>0</v>
      </c>
      <c r="K161" s="5">
        <f t="shared" si="11"/>
        <v>100</v>
      </c>
      <c r="L161" s="5">
        <f>L162</f>
        <v>0</v>
      </c>
      <c r="M161" s="5">
        <f t="shared" si="12"/>
        <v>100</v>
      </c>
      <c r="N161" s="5">
        <f>N162</f>
        <v>0</v>
      </c>
      <c r="O161" s="5">
        <f t="shared" si="9"/>
        <v>100</v>
      </c>
      <c r="P161" s="5">
        <f>P162</f>
        <v>0</v>
      </c>
      <c r="Q161" s="5">
        <f t="shared" si="10"/>
        <v>100</v>
      </c>
      <c r="R161" s="5">
        <f>R162</f>
        <v>0</v>
      </c>
      <c r="S161" s="5">
        <f t="shared" si="8"/>
        <v>100</v>
      </c>
      <c r="T161" s="5">
        <f>T162</f>
        <v>0</v>
      </c>
      <c r="U161" s="5">
        <f t="shared" si="15"/>
        <v>100</v>
      </c>
    </row>
    <row r="162" spans="1:21" ht="38.25">
      <c r="A162" s="3" t="s">
        <v>31</v>
      </c>
      <c r="B162" s="2" t="s">
        <v>5</v>
      </c>
      <c r="C162" s="2" t="s">
        <v>22</v>
      </c>
      <c r="D162" s="2" t="s">
        <v>20</v>
      </c>
      <c r="E162" s="1" t="s">
        <v>226</v>
      </c>
      <c r="F162" s="2">
        <v>200</v>
      </c>
      <c r="G162" s="5">
        <v>100</v>
      </c>
      <c r="H162" s="5"/>
      <c r="I162" s="5">
        <f t="shared" si="14"/>
        <v>100</v>
      </c>
      <c r="J162" s="5"/>
      <c r="K162" s="5">
        <f t="shared" si="11"/>
        <v>100</v>
      </c>
      <c r="L162" s="5"/>
      <c r="M162" s="5">
        <f t="shared" si="12"/>
        <v>100</v>
      </c>
      <c r="N162" s="5"/>
      <c r="O162" s="5">
        <f t="shared" si="9"/>
        <v>100</v>
      </c>
      <c r="P162" s="5"/>
      <c r="Q162" s="5">
        <f t="shared" si="10"/>
        <v>100</v>
      </c>
      <c r="R162" s="5"/>
      <c r="S162" s="5">
        <f t="shared" si="8"/>
        <v>100</v>
      </c>
      <c r="T162" s="5"/>
      <c r="U162" s="5">
        <f t="shared" si="15"/>
        <v>100</v>
      </c>
    </row>
    <row r="163" spans="1:21" ht="60" customHeight="1">
      <c r="A163" s="3" t="s">
        <v>351</v>
      </c>
      <c r="B163" s="2" t="s">
        <v>5</v>
      </c>
      <c r="C163" s="2" t="s">
        <v>22</v>
      </c>
      <c r="D163" s="2" t="s">
        <v>22</v>
      </c>
      <c r="E163" s="1" t="s">
        <v>352</v>
      </c>
      <c r="F163" s="2"/>
      <c r="G163" s="5"/>
      <c r="H163" s="5"/>
      <c r="I163" s="5"/>
      <c r="J163" s="5"/>
      <c r="K163" s="5"/>
      <c r="L163" s="5"/>
      <c r="M163" s="5">
        <f t="shared" si="12"/>
        <v>0</v>
      </c>
      <c r="N163" s="5">
        <f>N164</f>
        <v>0</v>
      </c>
      <c r="O163" s="5">
        <f t="shared" si="9"/>
        <v>0</v>
      </c>
      <c r="P163" s="5">
        <f>P164</f>
        <v>15000</v>
      </c>
      <c r="Q163" s="5">
        <f t="shared" si="10"/>
        <v>15000</v>
      </c>
      <c r="R163" s="5">
        <f>R164</f>
        <v>0</v>
      </c>
      <c r="S163" s="5">
        <f t="shared" si="8"/>
        <v>15000</v>
      </c>
      <c r="T163" s="5">
        <f>T164</f>
        <v>0</v>
      </c>
      <c r="U163" s="5">
        <f t="shared" si="15"/>
        <v>15000</v>
      </c>
    </row>
    <row r="164" spans="1:21" ht="38.25">
      <c r="A164" s="3" t="s">
        <v>31</v>
      </c>
      <c r="B164" s="2" t="s">
        <v>5</v>
      </c>
      <c r="C164" s="2" t="s">
        <v>22</v>
      </c>
      <c r="D164" s="2" t="s">
        <v>22</v>
      </c>
      <c r="E164" s="1" t="s">
        <v>352</v>
      </c>
      <c r="F164" s="2">
        <v>200</v>
      </c>
      <c r="G164" s="5"/>
      <c r="H164" s="5"/>
      <c r="I164" s="5"/>
      <c r="J164" s="5"/>
      <c r="K164" s="5"/>
      <c r="L164" s="5"/>
      <c r="M164" s="5">
        <f t="shared" si="12"/>
        <v>0</v>
      </c>
      <c r="N164" s="5"/>
      <c r="O164" s="5">
        <f t="shared" si="9"/>
        <v>0</v>
      </c>
      <c r="P164" s="5">
        <v>15000</v>
      </c>
      <c r="Q164" s="5">
        <f t="shared" si="10"/>
        <v>15000</v>
      </c>
      <c r="R164" s="5"/>
      <c r="S164" s="5">
        <f t="shared" si="8"/>
        <v>15000</v>
      </c>
      <c r="T164" s="5"/>
      <c r="U164" s="5">
        <f t="shared" si="15"/>
        <v>15000</v>
      </c>
    </row>
    <row r="165" spans="1:21" ht="51">
      <c r="A165" s="3" t="s">
        <v>231</v>
      </c>
      <c r="B165" s="2" t="s">
        <v>5</v>
      </c>
      <c r="C165" s="2" t="s">
        <v>22</v>
      </c>
      <c r="D165" s="2" t="s">
        <v>22</v>
      </c>
      <c r="E165" s="1" t="s">
        <v>227</v>
      </c>
      <c r="F165" s="2"/>
      <c r="G165" s="5">
        <v>2335.6626299999998</v>
      </c>
      <c r="H165" s="5">
        <f>H166+H167</f>
        <v>0</v>
      </c>
      <c r="I165" s="5">
        <f t="shared" si="14"/>
        <v>2335.6626299999998</v>
      </c>
      <c r="J165" s="5">
        <f>J166+J167</f>
        <v>50</v>
      </c>
      <c r="K165" s="5">
        <f t="shared" si="11"/>
        <v>2385.6626299999998</v>
      </c>
      <c r="L165" s="5">
        <f>L166+L167</f>
        <v>0</v>
      </c>
      <c r="M165" s="5">
        <f t="shared" si="12"/>
        <v>2385.6626299999998</v>
      </c>
      <c r="N165" s="5">
        <f>N166+N167</f>
        <v>0</v>
      </c>
      <c r="O165" s="5">
        <f t="shared" si="9"/>
        <v>2385.6626299999998</v>
      </c>
      <c r="P165" s="5">
        <f>P166+P167</f>
        <v>0</v>
      </c>
      <c r="Q165" s="5">
        <f t="shared" si="10"/>
        <v>2385.6626299999998</v>
      </c>
      <c r="R165" s="5">
        <f>R166+R167</f>
        <v>780</v>
      </c>
      <c r="S165" s="5">
        <f t="shared" si="8"/>
        <v>3165.6626299999998</v>
      </c>
      <c r="T165" s="5">
        <f>T166+T167+T168</f>
        <v>110.745</v>
      </c>
      <c r="U165" s="5">
        <f t="shared" si="15"/>
        <v>3276.4076299999997</v>
      </c>
    </row>
    <row r="166" spans="1:21" ht="76.5">
      <c r="A166" s="3" t="s">
        <v>61</v>
      </c>
      <c r="B166" s="2" t="s">
        <v>5</v>
      </c>
      <c r="C166" s="2" t="s">
        <v>22</v>
      </c>
      <c r="D166" s="2" t="s">
        <v>22</v>
      </c>
      <c r="E166" s="1" t="s">
        <v>227</v>
      </c>
      <c r="F166" s="2">
        <v>100</v>
      </c>
      <c r="G166" s="5">
        <v>2014.9020499999999</v>
      </c>
      <c r="H166" s="5"/>
      <c r="I166" s="5">
        <f t="shared" si="14"/>
        <v>2014.9020499999999</v>
      </c>
      <c r="J166" s="5"/>
      <c r="K166" s="5">
        <f t="shared" si="11"/>
        <v>2014.9020499999999</v>
      </c>
      <c r="L166" s="5"/>
      <c r="M166" s="5">
        <f t="shared" si="12"/>
        <v>2014.9020499999999</v>
      </c>
      <c r="N166" s="5"/>
      <c r="O166" s="5">
        <f t="shared" si="9"/>
        <v>2014.9020499999999</v>
      </c>
      <c r="P166" s="5"/>
      <c r="Q166" s="5">
        <f t="shared" si="10"/>
        <v>2014.9020499999999</v>
      </c>
      <c r="R166" s="5"/>
      <c r="S166" s="5">
        <f t="shared" ref="S166:S230" si="16">Q166+R166</f>
        <v>2014.9020499999999</v>
      </c>
      <c r="T166" s="5"/>
      <c r="U166" s="5">
        <f t="shared" si="15"/>
        <v>2014.9020499999999</v>
      </c>
    </row>
    <row r="167" spans="1:21" ht="38.25">
      <c r="A167" s="3" t="s">
        <v>31</v>
      </c>
      <c r="B167" s="2" t="s">
        <v>5</v>
      </c>
      <c r="C167" s="2" t="s">
        <v>22</v>
      </c>
      <c r="D167" s="2" t="s">
        <v>22</v>
      </c>
      <c r="E167" s="1" t="s">
        <v>227</v>
      </c>
      <c r="F167" s="2">
        <v>200</v>
      </c>
      <c r="G167" s="5">
        <v>320.76058</v>
      </c>
      <c r="H167" s="5"/>
      <c r="I167" s="5">
        <f t="shared" si="14"/>
        <v>320.76058</v>
      </c>
      <c r="J167" s="5">
        <v>50</v>
      </c>
      <c r="K167" s="5">
        <f t="shared" si="11"/>
        <v>370.76058</v>
      </c>
      <c r="L167" s="5"/>
      <c r="M167" s="5">
        <f t="shared" si="12"/>
        <v>370.76058</v>
      </c>
      <c r="N167" s="5"/>
      <c r="O167" s="5">
        <f t="shared" si="9"/>
        <v>370.76058</v>
      </c>
      <c r="P167" s="5"/>
      <c r="Q167" s="5">
        <f t="shared" si="10"/>
        <v>370.76058</v>
      </c>
      <c r="R167" s="5">
        <f>700+80</f>
        <v>780</v>
      </c>
      <c r="S167" s="5">
        <f t="shared" si="16"/>
        <v>1150.7605800000001</v>
      </c>
      <c r="T167" s="5">
        <v>100</v>
      </c>
      <c r="U167" s="5">
        <f t="shared" si="15"/>
        <v>1250.7605800000001</v>
      </c>
    </row>
    <row r="168" spans="1:21" ht="15.75">
      <c r="A168" s="3" t="s">
        <v>40</v>
      </c>
      <c r="B168" s="2" t="s">
        <v>5</v>
      </c>
      <c r="C168" s="2" t="s">
        <v>22</v>
      </c>
      <c r="D168" s="2" t="s">
        <v>22</v>
      </c>
      <c r="E168" s="1" t="s">
        <v>227</v>
      </c>
      <c r="F168" s="2">
        <v>800</v>
      </c>
      <c r="G168" s="5"/>
      <c r="H168" s="5"/>
      <c r="I168" s="5"/>
      <c r="J168" s="5"/>
      <c r="K168" s="5"/>
      <c r="L168" s="5"/>
      <c r="M168" s="5"/>
      <c r="N168" s="5"/>
      <c r="O168" s="5"/>
      <c r="P168" s="5"/>
      <c r="Q168" s="5"/>
      <c r="R168" s="5"/>
      <c r="S168" s="5">
        <f t="shared" si="16"/>
        <v>0</v>
      </c>
      <c r="T168" s="5">
        <v>10.744999999999999</v>
      </c>
      <c r="U168" s="5">
        <f t="shared" si="15"/>
        <v>10.744999999999999</v>
      </c>
    </row>
    <row r="169" spans="1:21" ht="76.5">
      <c r="A169" s="3" t="s">
        <v>114</v>
      </c>
      <c r="B169" s="2" t="s">
        <v>5</v>
      </c>
      <c r="C169" s="2" t="s">
        <v>23</v>
      </c>
      <c r="D169" s="2" t="s">
        <v>22</v>
      </c>
      <c r="E169" s="1" t="s">
        <v>228</v>
      </c>
      <c r="F169" s="2"/>
      <c r="G169" s="5">
        <v>270</v>
      </c>
      <c r="H169" s="5">
        <f>H170</f>
        <v>-13.9</v>
      </c>
      <c r="I169" s="5">
        <f t="shared" si="14"/>
        <v>256.10000000000002</v>
      </c>
      <c r="J169" s="5">
        <f>J170</f>
        <v>0</v>
      </c>
      <c r="K169" s="5">
        <f t="shared" si="11"/>
        <v>256.10000000000002</v>
      </c>
      <c r="L169" s="5">
        <f>L170</f>
        <v>0</v>
      </c>
      <c r="M169" s="5">
        <f t="shared" si="12"/>
        <v>256.10000000000002</v>
      </c>
      <c r="N169" s="5">
        <f>N170</f>
        <v>-2.6</v>
      </c>
      <c r="O169" s="5">
        <f t="shared" si="9"/>
        <v>253.50000000000003</v>
      </c>
      <c r="P169" s="5">
        <f>P170</f>
        <v>0</v>
      </c>
      <c r="Q169" s="5">
        <f t="shared" si="10"/>
        <v>253.50000000000003</v>
      </c>
      <c r="R169" s="5">
        <f>R170</f>
        <v>0</v>
      </c>
      <c r="S169" s="5">
        <f t="shared" si="16"/>
        <v>253.50000000000003</v>
      </c>
      <c r="T169" s="5">
        <f>T170</f>
        <v>0</v>
      </c>
      <c r="U169" s="5">
        <f t="shared" si="15"/>
        <v>253.50000000000003</v>
      </c>
    </row>
    <row r="170" spans="1:21" ht="38.25">
      <c r="A170" s="3" t="s">
        <v>31</v>
      </c>
      <c r="B170" s="2" t="s">
        <v>5</v>
      </c>
      <c r="C170" s="2" t="s">
        <v>23</v>
      </c>
      <c r="D170" s="2" t="s">
        <v>22</v>
      </c>
      <c r="E170" s="1" t="s">
        <v>228</v>
      </c>
      <c r="F170" s="2">
        <v>200</v>
      </c>
      <c r="G170" s="5">
        <v>270</v>
      </c>
      <c r="H170" s="5">
        <f>-6.4-7.5</f>
        <v>-13.9</v>
      </c>
      <c r="I170" s="5">
        <f t="shared" si="14"/>
        <v>256.10000000000002</v>
      </c>
      <c r="J170" s="5"/>
      <c r="K170" s="5">
        <f t="shared" si="11"/>
        <v>256.10000000000002</v>
      </c>
      <c r="L170" s="5"/>
      <c r="M170" s="5">
        <f t="shared" si="12"/>
        <v>256.10000000000002</v>
      </c>
      <c r="N170" s="5">
        <v>-2.6</v>
      </c>
      <c r="O170" s="5">
        <f t="shared" si="9"/>
        <v>253.50000000000003</v>
      </c>
      <c r="P170" s="5"/>
      <c r="Q170" s="5">
        <f t="shared" si="10"/>
        <v>253.50000000000003</v>
      </c>
      <c r="R170" s="5"/>
      <c r="S170" s="5">
        <f t="shared" si="16"/>
        <v>253.50000000000003</v>
      </c>
      <c r="T170" s="5"/>
      <c r="U170" s="5">
        <f t="shared" si="15"/>
        <v>253.50000000000003</v>
      </c>
    </row>
    <row r="171" spans="1:21" ht="38.25">
      <c r="A171" s="3" t="s">
        <v>229</v>
      </c>
      <c r="B171" s="2" t="s">
        <v>5</v>
      </c>
      <c r="C171" s="2" t="s">
        <v>24</v>
      </c>
      <c r="D171" s="2" t="s">
        <v>19</v>
      </c>
      <c r="E171" s="1" t="s">
        <v>230</v>
      </c>
      <c r="F171" s="2"/>
      <c r="G171" s="5">
        <v>230.81</v>
      </c>
      <c r="H171" s="5">
        <f>H172</f>
        <v>0</v>
      </c>
      <c r="I171" s="5">
        <f t="shared" si="14"/>
        <v>230.81</v>
      </c>
      <c r="J171" s="5">
        <f>J172</f>
        <v>0</v>
      </c>
      <c r="K171" s="5">
        <f t="shared" si="11"/>
        <v>230.81</v>
      </c>
      <c r="L171" s="5">
        <f>L172</f>
        <v>0</v>
      </c>
      <c r="M171" s="5">
        <f t="shared" si="12"/>
        <v>230.81</v>
      </c>
      <c r="N171" s="5">
        <f>N172</f>
        <v>0</v>
      </c>
      <c r="O171" s="5">
        <f t="shared" si="9"/>
        <v>230.81</v>
      </c>
      <c r="P171" s="5">
        <f>P172</f>
        <v>0</v>
      </c>
      <c r="Q171" s="5">
        <f t="shared" ref="Q171:Q236" si="17">O171+P171</f>
        <v>230.81</v>
      </c>
      <c r="R171" s="5">
        <f>R172</f>
        <v>0</v>
      </c>
      <c r="S171" s="5">
        <f t="shared" si="16"/>
        <v>230.81</v>
      </c>
      <c r="T171" s="5">
        <f>T172</f>
        <v>100.8</v>
      </c>
      <c r="U171" s="5">
        <f t="shared" si="15"/>
        <v>331.61</v>
      </c>
    </row>
    <row r="172" spans="1:21" ht="38.25">
      <c r="A172" s="3" t="s">
        <v>31</v>
      </c>
      <c r="B172" s="2" t="s">
        <v>5</v>
      </c>
      <c r="C172" s="2" t="s">
        <v>24</v>
      </c>
      <c r="D172" s="2" t="s">
        <v>19</v>
      </c>
      <c r="E172" s="1" t="s">
        <v>230</v>
      </c>
      <c r="F172" s="2">
        <v>200</v>
      </c>
      <c r="G172" s="5">
        <v>230.81</v>
      </c>
      <c r="H172" s="5"/>
      <c r="I172" s="5">
        <f t="shared" si="14"/>
        <v>230.81</v>
      </c>
      <c r="J172" s="5"/>
      <c r="K172" s="5">
        <f t="shared" si="11"/>
        <v>230.81</v>
      </c>
      <c r="L172" s="5"/>
      <c r="M172" s="5">
        <f t="shared" si="12"/>
        <v>230.81</v>
      </c>
      <c r="N172" s="5"/>
      <c r="O172" s="5">
        <f t="shared" si="9"/>
        <v>230.81</v>
      </c>
      <c r="P172" s="5"/>
      <c r="Q172" s="5">
        <f t="shared" si="17"/>
        <v>230.81</v>
      </c>
      <c r="R172" s="5"/>
      <c r="S172" s="5">
        <f t="shared" si="16"/>
        <v>230.81</v>
      </c>
      <c r="T172" s="5">
        <f>70.8+8.7+21.3</f>
        <v>100.8</v>
      </c>
      <c r="U172" s="5">
        <f t="shared" si="15"/>
        <v>331.61</v>
      </c>
    </row>
    <row r="173" spans="1:21" ht="42.75" customHeight="1">
      <c r="A173" s="3" t="s">
        <v>199</v>
      </c>
      <c r="B173" s="2" t="s">
        <v>5</v>
      </c>
      <c r="C173" s="2" t="s">
        <v>24</v>
      </c>
      <c r="D173" s="2" t="s">
        <v>19</v>
      </c>
      <c r="E173" s="1" t="s">
        <v>232</v>
      </c>
      <c r="F173" s="2"/>
      <c r="G173" s="5">
        <v>0</v>
      </c>
      <c r="H173" s="5">
        <f>H174</f>
        <v>0</v>
      </c>
      <c r="I173" s="5">
        <f t="shared" si="14"/>
        <v>0</v>
      </c>
      <c r="J173" s="5">
        <f>J174</f>
        <v>0</v>
      </c>
      <c r="K173" s="5">
        <f t="shared" si="11"/>
        <v>0</v>
      </c>
      <c r="L173" s="5">
        <f>L174</f>
        <v>0</v>
      </c>
      <c r="M173" s="5">
        <f t="shared" si="12"/>
        <v>0</v>
      </c>
      <c r="N173" s="5">
        <f>N174</f>
        <v>0</v>
      </c>
      <c r="O173" s="5">
        <f t="shared" ref="O173:O239" si="18">M173+N173</f>
        <v>0</v>
      </c>
      <c r="P173" s="5">
        <f>P174</f>
        <v>0</v>
      </c>
      <c r="Q173" s="5">
        <f t="shared" si="17"/>
        <v>0</v>
      </c>
      <c r="R173" s="5">
        <f>R174</f>
        <v>0</v>
      </c>
      <c r="S173" s="5">
        <f t="shared" si="16"/>
        <v>0</v>
      </c>
      <c r="T173" s="5">
        <f>T174</f>
        <v>0</v>
      </c>
      <c r="U173" s="5">
        <f t="shared" si="15"/>
        <v>0</v>
      </c>
    </row>
    <row r="174" spans="1:21" ht="38.25">
      <c r="A174" s="3" t="s">
        <v>31</v>
      </c>
      <c r="B174" s="2" t="s">
        <v>5</v>
      </c>
      <c r="C174" s="2" t="s">
        <v>24</v>
      </c>
      <c r="D174" s="2" t="s">
        <v>19</v>
      </c>
      <c r="E174" s="1" t="s">
        <v>232</v>
      </c>
      <c r="F174" s="2">
        <v>200</v>
      </c>
      <c r="G174" s="5">
        <v>0</v>
      </c>
      <c r="H174" s="5"/>
      <c r="I174" s="5">
        <f t="shared" si="14"/>
        <v>0</v>
      </c>
      <c r="J174" s="5"/>
      <c r="K174" s="5">
        <f t="shared" si="11"/>
        <v>0</v>
      </c>
      <c r="L174" s="5"/>
      <c r="M174" s="5">
        <f t="shared" si="12"/>
        <v>0</v>
      </c>
      <c r="N174" s="5"/>
      <c r="O174" s="5">
        <f t="shared" si="18"/>
        <v>0</v>
      </c>
      <c r="P174" s="5"/>
      <c r="Q174" s="5">
        <f t="shared" si="17"/>
        <v>0</v>
      </c>
      <c r="R174" s="5"/>
      <c r="S174" s="5">
        <f t="shared" si="16"/>
        <v>0</v>
      </c>
      <c r="T174" s="5"/>
      <c r="U174" s="5">
        <f t="shared" si="15"/>
        <v>0</v>
      </c>
    </row>
    <row r="175" spans="1:21" ht="32.25" customHeight="1">
      <c r="A175" s="3" t="s">
        <v>200</v>
      </c>
      <c r="B175" s="2" t="s">
        <v>5</v>
      </c>
      <c r="C175" s="2" t="s">
        <v>24</v>
      </c>
      <c r="D175" s="2" t="s">
        <v>19</v>
      </c>
      <c r="E175" s="1" t="s">
        <v>233</v>
      </c>
      <c r="F175" s="2"/>
      <c r="G175" s="5">
        <v>0</v>
      </c>
      <c r="H175" s="5">
        <f>H176</f>
        <v>1200</v>
      </c>
      <c r="I175" s="5">
        <f t="shared" si="14"/>
        <v>1200</v>
      </c>
      <c r="J175" s="5">
        <f>J176</f>
        <v>2023.5560800000001</v>
      </c>
      <c r="K175" s="5">
        <f t="shared" ref="K175:K241" si="19">I175+J175</f>
        <v>3223.5560800000003</v>
      </c>
      <c r="L175" s="5">
        <f>L176</f>
        <v>1800</v>
      </c>
      <c r="M175" s="5">
        <f t="shared" ref="M175:M241" si="20">K175+L175</f>
        <v>5023.5560800000003</v>
      </c>
      <c r="N175" s="5">
        <f>N176</f>
        <v>-348.42944</v>
      </c>
      <c r="O175" s="5">
        <f t="shared" si="18"/>
        <v>4675.1266400000004</v>
      </c>
      <c r="P175" s="5">
        <f>P176</f>
        <v>0</v>
      </c>
      <c r="Q175" s="5">
        <f t="shared" si="17"/>
        <v>4675.1266400000004</v>
      </c>
      <c r="R175" s="5">
        <f>R176</f>
        <v>1000</v>
      </c>
      <c r="S175" s="5">
        <f t="shared" si="16"/>
        <v>5675.1266400000004</v>
      </c>
      <c r="T175" s="5">
        <f>T176</f>
        <v>0</v>
      </c>
      <c r="U175" s="5">
        <f t="shared" si="15"/>
        <v>5675.1266400000004</v>
      </c>
    </row>
    <row r="176" spans="1:21" ht="38.25">
      <c r="A176" s="3" t="s">
        <v>31</v>
      </c>
      <c r="B176" s="2" t="s">
        <v>5</v>
      </c>
      <c r="C176" s="2" t="s">
        <v>24</v>
      </c>
      <c r="D176" s="2" t="s">
        <v>19</v>
      </c>
      <c r="E176" s="1" t="s">
        <v>233</v>
      </c>
      <c r="F176" s="2">
        <v>200</v>
      </c>
      <c r="G176" s="5">
        <v>0</v>
      </c>
      <c r="H176" s="5">
        <f>1000+200</f>
        <v>1200</v>
      </c>
      <c r="I176" s="5">
        <f t="shared" si="14"/>
        <v>1200</v>
      </c>
      <c r="J176" s="5">
        <v>2023.5560800000001</v>
      </c>
      <c r="K176" s="5">
        <f t="shared" si="19"/>
        <v>3223.5560800000003</v>
      </c>
      <c r="L176" s="5">
        <v>1800</v>
      </c>
      <c r="M176" s="5">
        <f t="shared" si="20"/>
        <v>5023.5560800000003</v>
      </c>
      <c r="N176" s="5">
        <v>-348.42944</v>
      </c>
      <c r="O176" s="5">
        <f t="shared" si="18"/>
        <v>4675.1266400000004</v>
      </c>
      <c r="P176" s="5"/>
      <c r="Q176" s="5">
        <f t="shared" si="17"/>
        <v>4675.1266400000004</v>
      </c>
      <c r="R176" s="5">
        <v>1000</v>
      </c>
      <c r="S176" s="5">
        <f t="shared" si="16"/>
        <v>5675.1266400000004</v>
      </c>
      <c r="T176" s="5"/>
      <c r="U176" s="5">
        <f t="shared" si="15"/>
        <v>5675.1266400000004</v>
      </c>
    </row>
    <row r="177" spans="1:21" ht="45" customHeight="1">
      <c r="A177" s="3" t="s">
        <v>343</v>
      </c>
      <c r="B177" s="2" t="s">
        <v>5</v>
      </c>
      <c r="C177" s="2" t="s">
        <v>24</v>
      </c>
      <c r="D177" s="2" t="s">
        <v>19</v>
      </c>
      <c r="E177" s="1" t="s">
        <v>320</v>
      </c>
      <c r="F177" s="2"/>
      <c r="G177" s="5">
        <v>0</v>
      </c>
      <c r="H177" s="5">
        <f>H178</f>
        <v>30652.48805</v>
      </c>
      <c r="I177" s="5">
        <f t="shared" si="14"/>
        <v>30652.48805</v>
      </c>
      <c r="J177" s="5">
        <f>J178</f>
        <v>0</v>
      </c>
      <c r="K177" s="5">
        <f t="shared" si="19"/>
        <v>30652.48805</v>
      </c>
      <c r="L177" s="5">
        <f>L178</f>
        <v>0</v>
      </c>
      <c r="M177" s="5">
        <f t="shared" si="20"/>
        <v>30652.48805</v>
      </c>
      <c r="N177" s="5">
        <f>N178</f>
        <v>0</v>
      </c>
      <c r="O177" s="5">
        <f t="shared" si="18"/>
        <v>30652.48805</v>
      </c>
      <c r="P177" s="5">
        <f>P178</f>
        <v>0</v>
      </c>
      <c r="Q177" s="5">
        <f t="shared" si="17"/>
        <v>30652.48805</v>
      </c>
      <c r="R177" s="5">
        <f>R178</f>
        <v>0</v>
      </c>
      <c r="S177" s="5">
        <f t="shared" si="16"/>
        <v>30652.48805</v>
      </c>
      <c r="T177" s="5">
        <f>T178</f>
        <v>0</v>
      </c>
      <c r="U177" s="5">
        <f t="shared" si="15"/>
        <v>30652.48805</v>
      </c>
    </row>
    <row r="178" spans="1:21" ht="42" customHeight="1">
      <c r="A178" s="3" t="s">
        <v>117</v>
      </c>
      <c r="B178" s="2" t="s">
        <v>5</v>
      </c>
      <c r="C178" s="2" t="s">
        <v>24</v>
      </c>
      <c r="D178" s="2" t="s">
        <v>19</v>
      </c>
      <c r="E178" s="1" t="s">
        <v>320</v>
      </c>
      <c r="F178" s="2">
        <v>400</v>
      </c>
      <c r="G178" s="5">
        <v>0</v>
      </c>
      <c r="H178" s="5">
        <f>16.12441+30636.36364</f>
        <v>30652.48805</v>
      </c>
      <c r="I178" s="5">
        <f t="shared" si="14"/>
        <v>30652.48805</v>
      </c>
      <c r="J178" s="5"/>
      <c r="K178" s="5">
        <f t="shared" si="19"/>
        <v>30652.48805</v>
      </c>
      <c r="L178" s="5"/>
      <c r="M178" s="5">
        <f t="shared" si="20"/>
        <v>30652.48805</v>
      </c>
      <c r="N178" s="5"/>
      <c r="O178" s="5">
        <f t="shared" si="18"/>
        <v>30652.48805</v>
      </c>
      <c r="P178" s="5"/>
      <c r="Q178" s="5">
        <f t="shared" si="17"/>
        <v>30652.48805</v>
      </c>
      <c r="R178" s="5"/>
      <c r="S178" s="5">
        <f t="shared" si="16"/>
        <v>30652.48805</v>
      </c>
      <c r="T178" s="5"/>
      <c r="U178" s="5">
        <f t="shared" si="15"/>
        <v>30652.48805</v>
      </c>
    </row>
    <row r="179" spans="1:21" ht="63.75">
      <c r="A179" s="3" t="s">
        <v>234</v>
      </c>
      <c r="B179" s="2" t="s">
        <v>5</v>
      </c>
      <c r="C179" s="2">
        <v>10</v>
      </c>
      <c r="D179" s="2" t="s">
        <v>19</v>
      </c>
      <c r="E179" s="1" t="s">
        <v>125</v>
      </c>
      <c r="F179" s="2"/>
      <c r="G179" s="5">
        <v>1339.28628</v>
      </c>
      <c r="H179" s="5">
        <f>H180</f>
        <v>0</v>
      </c>
      <c r="I179" s="5">
        <f t="shared" si="14"/>
        <v>1339.28628</v>
      </c>
      <c r="J179" s="5">
        <f>J180</f>
        <v>0</v>
      </c>
      <c r="K179" s="5">
        <f t="shared" si="19"/>
        <v>1339.28628</v>
      </c>
      <c r="L179" s="5">
        <f>L180</f>
        <v>-60</v>
      </c>
      <c r="M179" s="5">
        <f t="shared" si="20"/>
        <v>1279.28628</v>
      </c>
      <c r="N179" s="5">
        <f>N180</f>
        <v>0</v>
      </c>
      <c r="O179" s="5">
        <f t="shared" si="18"/>
        <v>1279.28628</v>
      </c>
      <c r="P179" s="5">
        <f>P180</f>
        <v>-45.278880000000001</v>
      </c>
      <c r="Q179" s="5">
        <f t="shared" si="17"/>
        <v>1234.0074</v>
      </c>
      <c r="R179" s="5">
        <f>R180</f>
        <v>0</v>
      </c>
      <c r="S179" s="5">
        <f t="shared" si="16"/>
        <v>1234.0074</v>
      </c>
      <c r="T179" s="5">
        <f>T180</f>
        <v>0</v>
      </c>
      <c r="U179" s="5">
        <f t="shared" si="15"/>
        <v>1234.0074</v>
      </c>
    </row>
    <row r="180" spans="1:21" ht="25.5">
      <c r="A180" s="3" t="s">
        <v>105</v>
      </c>
      <c r="B180" s="2" t="s">
        <v>5</v>
      </c>
      <c r="C180" s="2">
        <v>10</v>
      </c>
      <c r="D180" s="2" t="s">
        <v>19</v>
      </c>
      <c r="E180" s="1" t="s">
        <v>125</v>
      </c>
      <c r="F180" s="2">
        <v>300</v>
      </c>
      <c r="G180" s="5">
        <v>1339.28628</v>
      </c>
      <c r="H180" s="5"/>
      <c r="I180" s="5">
        <f t="shared" si="14"/>
        <v>1339.28628</v>
      </c>
      <c r="J180" s="5"/>
      <c r="K180" s="5">
        <f t="shared" si="19"/>
        <v>1339.28628</v>
      </c>
      <c r="L180" s="5">
        <v>-60</v>
      </c>
      <c r="M180" s="5">
        <f t="shared" si="20"/>
        <v>1279.28628</v>
      </c>
      <c r="N180" s="5"/>
      <c r="O180" s="5">
        <f t="shared" si="18"/>
        <v>1279.28628</v>
      </c>
      <c r="P180" s="5">
        <v>-45.278880000000001</v>
      </c>
      <c r="Q180" s="5">
        <f t="shared" si="17"/>
        <v>1234.0074</v>
      </c>
      <c r="R180" s="5"/>
      <c r="S180" s="5">
        <f t="shared" si="16"/>
        <v>1234.0074</v>
      </c>
      <c r="T180" s="5"/>
      <c r="U180" s="5">
        <f t="shared" si="15"/>
        <v>1234.0074</v>
      </c>
    </row>
    <row r="181" spans="1:21" ht="38.25">
      <c r="A181" s="3" t="s">
        <v>112</v>
      </c>
      <c r="B181" s="2" t="s">
        <v>5</v>
      </c>
      <c r="C181" s="2">
        <v>10</v>
      </c>
      <c r="D181" s="2" t="s">
        <v>20</v>
      </c>
      <c r="E181" s="1" t="s">
        <v>113</v>
      </c>
      <c r="F181" s="2"/>
      <c r="G181" s="5">
        <v>80.072999999999993</v>
      </c>
      <c r="H181" s="5">
        <f>H182</f>
        <v>0</v>
      </c>
      <c r="I181" s="5">
        <f t="shared" si="14"/>
        <v>80.072999999999993</v>
      </c>
      <c r="J181" s="5">
        <f>J182</f>
        <v>0</v>
      </c>
      <c r="K181" s="5">
        <f t="shared" si="19"/>
        <v>80.072999999999993</v>
      </c>
      <c r="L181" s="5">
        <f>L182</f>
        <v>0</v>
      </c>
      <c r="M181" s="5">
        <f t="shared" si="20"/>
        <v>80.072999999999993</v>
      </c>
      <c r="N181" s="5">
        <f>N182</f>
        <v>0</v>
      </c>
      <c r="O181" s="5">
        <f t="shared" si="18"/>
        <v>80.072999999999993</v>
      </c>
      <c r="P181" s="5">
        <f>P182</f>
        <v>0</v>
      </c>
      <c r="Q181" s="5">
        <f t="shared" si="17"/>
        <v>80.072999999999993</v>
      </c>
      <c r="R181" s="5">
        <f>R182</f>
        <v>0</v>
      </c>
      <c r="S181" s="5">
        <f t="shared" si="16"/>
        <v>80.072999999999993</v>
      </c>
      <c r="T181" s="5">
        <f>T182</f>
        <v>0</v>
      </c>
      <c r="U181" s="5">
        <f t="shared" si="15"/>
        <v>80.072999999999993</v>
      </c>
    </row>
    <row r="182" spans="1:21" ht="38.25">
      <c r="A182" s="3" t="s">
        <v>31</v>
      </c>
      <c r="B182" s="2" t="s">
        <v>5</v>
      </c>
      <c r="C182" s="2">
        <v>10</v>
      </c>
      <c r="D182" s="2" t="s">
        <v>20</v>
      </c>
      <c r="E182" s="1" t="s">
        <v>113</v>
      </c>
      <c r="F182" s="2">
        <v>200</v>
      </c>
      <c r="G182" s="5">
        <v>80.072999999999993</v>
      </c>
      <c r="H182" s="5"/>
      <c r="I182" s="5">
        <f t="shared" si="14"/>
        <v>80.072999999999993</v>
      </c>
      <c r="J182" s="5"/>
      <c r="K182" s="5">
        <f t="shared" si="19"/>
        <v>80.072999999999993</v>
      </c>
      <c r="L182" s="5"/>
      <c r="M182" s="5">
        <f t="shared" si="20"/>
        <v>80.072999999999993</v>
      </c>
      <c r="N182" s="5"/>
      <c r="O182" s="5">
        <f t="shared" si="18"/>
        <v>80.072999999999993</v>
      </c>
      <c r="P182" s="5"/>
      <c r="Q182" s="5">
        <f t="shared" si="17"/>
        <v>80.072999999999993</v>
      </c>
      <c r="R182" s="5"/>
      <c r="S182" s="5">
        <f t="shared" si="16"/>
        <v>80.072999999999993</v>
      </c>
      <c r="T182" s="5"/>
      <c r="U182" s="5">
        <f t="shared" si="15"/>
        <v>80.072999999999993</v>
      </c>
    </row>
    <row r="183" spans="1:21" ht="38.25">
      <c r="A183" s="3" t="s">
        <v>110</v>
      </c>
      <c r="B183" s="2" t="s">
        <v>5</v>
      </c>
      <c r="C183" s="2">
        <v>10</v>
      </c>
      <c r="D183" s="2" t="s">
        <v>20</v>
      </c>
      <c r="E183" s="1" t="s">
        <v>111</v>
      </c>
      <c r="F183" s="2"/>
      <c r="G183" s="5">
        <v>175.774</v>
      </c>
      <c r="H183" s="5">
        <f>H184+H185</f>
        <v>0</v>
      </c>
      <c r="I183" s="5">
        <f t="shared" si="14"/>
        <v>175.774</v>
      </c>
      <c r="J183" s="5">
        <f>J184+J185</f>
        <v>0</v>
      </c>
      <c r="K183" s="5">
        <f t="shared" si="19"/>
        <v>175.774</v>
      </c>
      <c r="L183" s="5">
        <f>L184+L185</f>
        <v>0</v>
      </c>
      <c r="M183" s="5">
        <f t="shared" si="20"/>
        <v>175.774</v>
      </c>
      <c r="N183" s="5">
        <f>N184+N185</f>
        <v>0</v>
      </c>
      <c r="O183" s="5">
        <f t="shared" si="18"/>
        <v>175.774</v>
      </c>
      <c r="P183" s="5">
        <f>P184+P185</f>
        <v>177.03200000000001</v>
      </c>
      <c r="Q183" s="5">
        <f t="shared" si="17"/>
        <v>352.80600000000004</v>
      </c>
      <c r="R183" s="5">
        <f>R184+R185</f>
        <v>0</v>
      </c>
      <c r="S183" s="5">
        <f t="shared" si="16"/>
        <v>352.80600000000004</v>
      </c>
      <c r="T183" s="5">
        <f>T184+T185</f>
        <v>-1.84</v>
      </c>
      <c r="U183" s="5">
        <f t="shared" si="15"/>
        <v>350.96600000000007</v>
      </c>
    </row>
    <row r="184" spans="1:21" ht="38.25">
      <c r="A184" s="3" t="s">
        <v>31</v>
      </c>
      <c r="B184" s="2" t="s">
        <v>5</v>
      </c>
      <c r="C184" s="2">
        <v>10</v>
      </c>
      <c r="D184" s="2" t="s">
        <v>20</v>
      </c>
      <c r="E184" s="1" t="s">
        <v>111</v>
      </c>
      <c r="F184" s="2">
        <v>200</v>
      </c>
      <c r="G184" s="5">
        <v>175.774</v>
      </c>
      <c r="H184" s="5">
        <v>-50.134</v>
      </c>
      <c r="I184" s="5">
        <f t="shared" si="14"/>
        <v>125.64</v>
      </c>
      <c r="J184" s="5"/>
      <c r="K184" s="5">
        <f t="shared" si="19"/>
        <v>125.64</v>
      </c>
      <c r="L184" s="5"/>
      <c r="M184" s="5">
        <f t="shared" si="20"/>
        <v>125.64</v>
      </c>
      <c r="N184" s="5"/>
      <c r="O184" s="5">
        <f t="shared" si="18"/>
        <v>125.64</v>
      </c>
      <c r="P184" s="5">
        <f>150+27.032</f>
        <v>177.03200000000001</v>
      </c>
      <c r="Q184" s="5">
        <f t="shared" si="17"/>
        <v>302.67200000000003</v>
      </c>
      <c r="R184" s="5"/>
      <c r="S184" s="5">
        <f t="shared" si="16"/>
        <v>302.67200000000003</v>
      </c>
      <c r="T184" s="5">
        <v>-1.84</v>
      </c>
      <c r="U184" s="5">
        <f t="shared" si="15"/>
        <v>300.83200000000005</v>
      </c>
    </row>
    <row r="185" spans="1:21" ht="25.5">
      <c r="A185" s="3" t="s">
        <v>105</v>
      </c>
      <c r="B185" s="2" t="s">
        <v>5</v>
      </c>
      <c r="C185" s="2">
        <v>10</v>
      </c>
      <c r="D185" s="2" t="s">
        <v>20</v>
      </c>
      <c r="E185" s="1" t="s">
        <v>111</v>
      </c>
      <c r="F185" s="2">
        <v>300</v>
      </c>
      <c r="G185" s="5">
        <v>0</v>
      </c>
      <c r="H185" s="5">
        <v>50.134</v>
      </c>
      <c r="I185" s="5">
        <f t="shared" si="14"/>
        <v>50.134</v>
      </c>
      <c r="J185" s="5"/>
      <c r="K185" s="5">
        <f t="shared" si="19"/>
        <v>50.134</v>
      </c>
      <c r="L185" s="5"/>
      <c r="M185" s="5">
        <f t="shared" si="20"/>
        <v>50.134</v>
      </c>
      <c r="N185" s="5"/>
      <c r="O185" s="5">
        <f t="shared" si="18"/>
        <v>50.134</v>
      </c>
      <c r="P185" s="5"/>
      <c r="Q185" s="5">
        <f t="shared" si="17"/>
        <v>50.134</v>
      </c>
      <c r="R185" s="5"/>
      <c r="S185" s="5">
        <f t="shared" si="16"/>
        <v>50.134</v>
      </c>
      <c r="T185" s="5"/>
      <c r="U185" s="5">
        <f t="shared" si="15"/>
        <v>50.134</v>
      </c>
    </row>
    <row r="186" spans="1:21" ht="38.25">
      <c r="A186" s="3" t="s">
        <v>109</v>
      </c>
      <c r="B186" s="2" t="s">
        <v>5</v>
      </c>
      <c r="C186" s="2">
        <v>10</v>
      </c>
      <c r="D186" s="2" t="s">
        <v>20</v>
      </c>
      <c r="E186" s="6" t="s">
        <v>123</v>
      </c>
      <c r="F186" s="2"/>
      <c r="G186" s="5">
        <v>158.58799999999999</v>
      </c>
      <c r="H186" s="5">
        <f>H187</f>
        <v>0</v>
      </c>
      <c r="I186" s="5">
        <f t="shared" si="14"/>
        <v>158.58799999999999</v>
      </c>
      <c r="J186" s="5">
        <f>J187</f>
        <v>0</v>
      </c>
      <c r="K186" s="5">
        <f t="shared" si="19"/>
        <v>158.58799999999999</v>
      </c>
      <c r="L186" s="5">
        <f>L187</f>
        <v>0</v>
      </c>
      <c r="M186" s="5">
        <f t="shared" si="20"/>
        <v>158.58799999999999</v>
      </c>
      <c r="N186" s="5">
        <f>N187</f>
        <v>0</v>
      </c>
      <c r="O186" s="5">
        <f t="shared" si="18"/>
        <v>158.58799999999999</v>
      </c>
      <c r="P186" s="5">
        <f>P187</f>
        <v>0</v>
      </c>
      <c r="Q186" s="5">
        <f t="shared" si="17"/>
        <v>158.58799999999999</v>
      </c>
      <c r="R186" s="5">
        <f>R187</f>
        <v>0</v>
      </c>
      <c r="S186" s="5">
        <f t="shared" si="16"/>
        <v>158.58799999999999</v>
      </c>
      <c r="T186" s="5">
        <f>T187</f>
        <v>82.054000000000002</v>
      </c>
      <c r="U186" s="5">
        <f t="shared" si="15"/>
        <v>240.642</v>
      </c>
    </row>
    <row r="187" spans="1:21" ht="25.5">
      <c r="A187" s="3" t="s">
        <v>105</v>
      </c>
      <c r="B187" s="2" t="s">
        <v>5</v>
      </c>
      <c r="C187" s="2">
        <v>10</v>
      </c>
      <c r="D187" s="2" t="s">
        <v>20</v>
      </c>
      <c r="E187" s="6" t="s">
        <v>123</v>
      </c>
      <c r="F187" s="2">
        <v>300</v>
      </c>
      <c r="G187" s="5">
        <v>158.58799999999999</v>
      </c>
      <c r="H187" s="5"/>
      <c r="I187" s="5">
        <f t="shared" si="14"/>
        <v>158.58799999999999</v>
      </c>
      <c r="J187" s="5"/>
      <c r="K187" s="5">
        <f t="shared" si="19"/>
        <v>158.58799999999999</v>
      </c>
      <c r="L187" s="5"/>
      <c r="M187" s="5">
        <f t="shared" si="20"/>
        <v>158.58799999999999</v>
      </c>
      <c r="N187" s="5"/>
      <c r="O187" s="5">
        <f t="shared" si="18"/>
        <v>158.58799999999999</v>
      </c>
      <c r="P187" s="5"/>
      <c r="Q187" s="5">
        <f t="shared" si="17"/>
        <v>158.58799999999999</v>
      </c>
      <c r="R187" s="5"/>
      <c r="S187" s="5">
        <f t="shared" si="16"/>
        <v>158.58799999999999</v>
      </c>
      <c r="T187" s="5">
        <f>1.84+80.214</f>
        <v>82.054000000000002</v>
      </c>
      <c r="U187" s="5">
        <f t="shared" si="15"/>
        <v>240.642</v>
      </c>
    </row>
    <row r="188" spans="1:21" ht="51">
      <c r="A188" s="3" t="s">
        <v>129</v>
      </c>
      <c r="B188" s="2" t="s">
        <v>5</v>
      </c>
      <c r="C188" s="2">
        <v>10</v>
      </c>
      <c r="D188" s="2" t="s">
        <v>20</v>
      </c>
      <c r="E188" s="1" t="s">
        <v>235</v>
      </c>
      <c r="F188" s="2"/>
      <c r="G188" s="5">
        <v>2.4729999999999999</v>
      </c>
      <c r="H188" s="5">
        <f>H189</f>
        <v>0</v>
      </c>
      <c r="I188" s="5">
        <f t="shared" si="14"/>
        <v>2.4729999999999999</v>
      </c>
      <c r="J188" s="5">
        <f>J189</f>
        <v>0</v>
      </c>
      <c r="K188" s="5">
        <f t="shared" si="19"/>
        <v>2.4729999999999999</v>
      </c>
      <c r="L188" s="5">
        <f>L189</f>
        <v>0</v>
      </c>
      <c r="M188" s="5">
        <f t="shared" si="20"/>
        <v>2.4729999999999999</v>
      </c>
      <c r="N188" s="5">
        <f>N189</f>
        <v>0</v>
      </c>
      <c r="O188" s="5">
        <f t="shared" si="18"/>
        <v>2.4729999999999999</v>
      </c>
      <c r="P188" s="5">
        <f>P189</f>
        <v>0</v>
      </c>
      <c r="Q188" s="5">
        <f t="shared" si="17"/>
        <v>2.4729999999999999</v>
      </c>
      <c r="R188" s="5">
        <f>R189</f>
        <v>0</v>
      </c>
      <c r="S188" s="5">
        <f t="shared" si="16"/>
        <v>2.4729999999999999</v>
      </c>
      <c r="T188" s="5">
        <f>T189</f>
        <v>0</v>
      </c>
      <c r="U188" s="5">
        <f t="shared" si="15"/>
        <v>2.4729999999999999</v>
      </c>
    </row>
    <row r="189" spans="1:21" ht="25.5">
      <c r="A189" s="3" t="s">
        <v>105</v>
      </c>
      <c r="B189" s="2" t="s">
        <v>5</v>
      </c>
      <c r="C189" s="2">
        <v>10</v>
      </c>
      <c r="D189" s="2" t="s">
        <v>20</v>
      </c>
      <c r="E189" s="1" t="s">
        <v>235</v>
      </c>
      <c r="F189" s="2">
        <v>300</v>
      </c>
      <c r="G189" s="5">
        <v>2.4729999999999999</v>
      </c>
      <c r="H189" s="5"/>
      <c r="I189" s="5">
        <f t="shared" si="14"/>
        <v>2.4729999999999999</v>
      </c>
      <c r="J189" s="5"/>
      <c r="K189" s="5">
        <f t="shared" si="19"/>
        <v>2.4729999999999999</v>
      </c>
      <c r="L189" s="5"/>
      <c r="M189" s="5">
        <f t="shared" si="20"/>
        <v>2.4729999999999999</v>
      </c>
      <c r="N189" s="5"/>
      <c r="O189" s="5">
        <f t="shared" si="18"/>
        <v>2.4729999999999999</v>
      </c>
      <c r="P189" s="5"/>
      <c r="Q189" s="5">
        <f t="shared" si="17"/>
        <v>2.4729999999999999</v>
      </c>
      <c r="R189" s="5"/>
      <c r="S189" s="5">
        <f t="shared" si="16"/>
        <v>2.4729999999999999</v>
      </c>
      <c r="T189" s="5"/>
      <c r="U189" s="5">
        <f t="shared" si="15"/>
        <v>2.4729999999999999</v>
      </c>
    </row>
    <row r="190" spans="1:21" ht="25.5">
      <c r="A190" s="3" t="s">
        <v>107</v>
      </c>
      <c r="B190" s="2" t="s">
        <v>5</v>
      </c>
      <c r="C190" s="2">
        <v>10</v>
      </c>
      <c r="D190" s="2" t="s">
        <v>20</v>
      </c>
      <c r="E190" s="1" t="s">
        <v>108</v>
      </c>
      <c r="F190" s="2"/>
      <c r="G190" s="5">
        <v>40.692</v>
      </c>
      <c r="H190" s="5">
        <f>H191</f>
        <v>0</v>
      </c>
      <c r="I190" s="5">
        <f t="shared" si="14"/>
        <v>40.692</v>
      </c>
      <c r="J190" s="5">
        <f>J191</f>
        <v>0</v>
      </c>
      <c r="K190" s="5">
        <f t="shared" si="19"/>
        <v>40.692</v>
      </c>
      <c r="L190" s="5">
        <f>L191</f>
        <v>0</v>
      </c>
      <c r="M190" s="5">
        <f t="shared" si="20"/>
        <v>40.692</v>
      </c>
      <c r="N190" s="5">
        <f>N191</f>
        <v>0</v>
      </c>
      <c r="O190" s="5">
        <f t="shared" si="18"/>
        <v>40.692</v>
      </c>
      <c r="P190" s="5">
        <f>P191</f>
        <v>0</v>
      </c>
      <c r="Q190" s="5">
        <f t="shared" si="17"/>
        <v>40.692</v>
      </c>
      <c r="R190" s="5">
        <f>R191</f>
        <v>30</v>
      </c>
      <c r="S190" s="5">
        <f t="shared" si="16"/>
        <v>70.692000000000007</v>
      </c>
      <c r="T190" s="5">
        <f>T191</f>
        <v>0</v>
      </c>
      <c r="U190" s="5">
        <f t="shared" si="15"/>
        <v>70.692000000000007</v>
      </c>
    </row>
    <row r="191" spans="1:21" ht="38.25">
      <c r="A191" s="3" t="s">
        <v>31</v>
      </c>
      <c r="B191" s="2" t="s">
        <v>5</v>
      </c>
      <c r="C191" s="2">
        <v>10</v>
      </c>
      <c r="D191" s="2" t="s">
        <v>20</v>
      </c>
      <c r="E191" s="1" t="s">
        <v>108</v>
      </c>
      <c r="F191" s="2">
        <v>200</v>
      </c>
      <c r="G191" s="5">
        <v>40.692</v>
      </c>
      <c r="H191" s="5"/>
      <c r="I191" s="5">
        <f t="shared" si="14"/>
        <v>40.692</v>
      </c>
      <c r="J191" s="5"/>
      <c r="K191" s="5">
        <f t="shared" si="19"/>
        <v>40.692</v>
      </c>
      <c r="L191" s="5"/>
      <c r="M191" s="5">
        <f t="shared" si="20"/>
        <v>40.692</v>
      </c>
      <c r="N191" s="5"/>
      <c r="O191" s="5">
        <f t="shared" si="18"/>
        <v>40.692</v>
      </c>
      <c r="P191" s="5"/>
      <c r="Q191" s="5">
        <f t="shared" si="17"/>
        <v>40.692</v>
      </c>
      <c r="R191" s="5">
        <v>30</v>
      </c>
      <c r="S191" s="5">
        <f t="shared" si="16"/>
        <v>70.692000000000007</v>
      </c>
      <c r="T191" s="5"/>
      <c r="U191" s="5">
        <f t="shared" si="15"/>
        <v>70.692000000000007</v>
      </c>
    </row>
    <row r="192" spans="1:21" ht="38.25">
      <c r="A192" s="3" t="s">
        <v>106</v>
      </c>
      <c r="B192" s="2" t="s">
        <v>5</v>
      </c>
      <c r="C192" s="2">
        <v>10</v>
      </c>
      <c r="D192" s="2" t="s">
        <v>20</v>
      </c>
      <c r="E192" s="1" t="s">
        <v>236</v>
      </c>
      <c r="F192" s="2"/>
      <c r="G192" s="5">
        <v>18</v>
      </c>
      <c r="H192" s="5">
        <f>H193</f>
        <v>0</v>
      </c>
      <c r="I192" s="5">
        <f t="shared" si="14"/>
        <v>18</v>
      </c>
      <c r="J192" s="5">
        <f>J193</f>
        <v>0</v>
      </c>
      <c r="K192" s="5">
        <f t="shared" si="19"/>
        <v>18</v>
      </c>
      <c r="L192" s="5">
        <f>L193</f>
        <v>0</v>
      </c>
      <c r="M192" s="5">
        <f t="shared" si="20"/>
        <v>18</v>
      </c>
      <c r="N192" s="5">
        <f>N193</f>
        <v>0</v>
      </c>
      <c r="O192" s="5">
        <f t="shared" si="18"/>
        <v>18</v>
      </c>
      <c r="P192" s="5">
        <f>P193</f>
        <v>0</v>
      </c>
      <c r="Q192" s="5">
        <f t="shared" si="17"/>
        <v>18</v>
      </c>
      <c r="R192" s="5">
        <f>R193</f>
        <v>0</v>
      </c>
      <c r="S192" s="5">
        <f t="shared" si="16"/>
        <v>18</v>
      </c>
      <c r="T192" s="5">
        <f>T193</f>
        <v>0</v>
      </c>
      <c r="U192" s="5">
        <f t="shared" si="15"/>
        <v>18</v>
      </c>
    </row>
    <row r="193" spans="1:21" ht="38.25">
      <c r="A193" s="3" t="s">
        <v>31</v>
      </c>
      <c r="B193" s="2" t="s">
        <v>5</v>
      </c>
      <c r="C193" s="2">
        <v>10</v>
      </c>
      <c r="D193" s="2" t="s">
        <v>20</v>
      </c>
      <c r="E193" s="1" t="s">
        <v>236</v>
      </c>
      <c r="F193" s="2">
        <v>200</v>
      </c>
      <c r="G193" s="5">
        <v>18</v>
      </c>
      <c r="H193" s="5"/>
      <c r="I193" s="5">
        <f t="shared" si="14"/>
        <v>18</v>
      </c>
      <c r="J193" s="5"/>
      <c r="K193" s="5">
        <f t="shared" si="19"/>
        <v>18</v>
      </c>
      <c r="L193" s="5"/>
      <c r="M193" s="5">
        <f t="shared" si="20"/>
        <v>18</v>
      </c>
      <c r="N193" s="5"/>
      <c r="O193" s="5">
        <f t="shared" si="18"/>
        <v>18</v>
      </c>
      <c r="P193" s="5"/>
      <c r="Q193" s="5">
        <f t="shared" si="17"/>
        <v>18</v>
      </c>
      <c r="R193" s="5"/>
      <c r="S193" s="5">
        <f t="shared" si="16"/>
        <v>18</v>
      </c>
      <c r="T193" s="5"/>
      <c r="U193" s="5">
        <f t="shared" si="15"/>
        <v>18</v>
      </c>
    </row>
    <row r="194" spans="1:21" ht="38.25">
      <c r="A194" s="3" t="s">
        <v>237</v>
      </c>
      <c r="B194" s="2" t="s">
        <v>5</v>
      </c>
      <c r="C194" s="2">
        <v>10</v>
      </c>
      <c r="D194" s="2" t="s">
        <v>20</v>
      </c>
      <c r="E194" s="1" t="s">
        <v>131</v>
      </c>
      <c r="F194" s="2"/>
      <c r="G194" s="5">
        <v>99.9512</v>
      </c>
      <c r="H194" s="5">
        <f>H195</f>
        <v>0</v>
      </c>
      <c r="I194" s="5">
        <f t="shared" si="14"/>
        <v>99.9512</v>
      </c>
      <c r="J194" s="5">
        <f>J195</f>
        <v>0</v>
      </c>
      <c r="K194" s="5">
        <f t="shared" si="19"/>
        <v>99.9512</v>
      </c>
      <c r="L194" s="5">
        <f>L195</f>
        <v>0</v>
      </c>
      <c r="M194" s="5">
        <f t="shared" si="20"/>
        <v>99.9512</v>
      </c>
      <c r="N194" s="5">
        <f>N195</f>
        <v>0</v>
      </c>
      <c r="O194" s="5">
        <f t="shared" si="18"/>
        <v>99.9512</v>
      </c>
      <c r="P194" s="5">
        <f>P195</f>
        <v>0</v>
      </c>
      <c r="Q194" s="5">
        <f t="shared" si="17"/>
        <v>99.9512</v>
      </c>
      <c r="R194" s="5">
        <f>R195</f>
        <v>0</v>
      </c>
      <c r="S194" s="5">
        <f t="shared" si="16"/>
        <v>99.9512</v>
      </c>
      <c r="T194" s="5">
        <f>T195</f>
        <v>0</v>
      </c>
      <c r="U194" s="5">
        <f t="shared" si="15"/>
        <v>99.9512</v>
      </c>
    </row>
    <row r="195" spans="1:21" ht="25.5">
      <c r="A195" s="3" t="s">
        <v>105</v>
      </c>
      <c r="B195" s="2" t="s">
        <v>5</v>
      </c>
      <c r="C195" s="2">
        <v>10</v>
      </c>
      <c r="D195" s="2" t="s">
        <v>20</v>
      </c>
      <c r="E195" s="1" t="s">
        <v>131</v>
      </c>
      <c r="F195" s="2">
        <v>300</v>
      </c>
      <c r="G195" s="5">
        <v>99.9512</v>
      </c>
      <c r="H195" s="5"/>
      <c r="I195" s="5">
        <f t="shared" si="14"/>
        <v>99.9512</v>
      </c>
      <c r="J195" s="5"/>
      <c r="K195" s="5">
        <f t="shared" si="19"/>
        <v>99.9512</v>
      </c>
      <c r="L195" s="5"/>
      <c r="M195" s="5">
        <f t="shared" si="20"/>
        <v>99.9512</v>
      </c>
      <c r="N195" s="5"/>
      <c r="O195" s="5">
        <f t="shared" si="18"/>
        <v>99.9512</v>
      </c>
      <c r="P195" s="5"/>
      <c r="Q195" s="5">
        <f t="shared" si="17"/>
        <v>99.9512</v>
      </c>
      <c r="R195" s="5"/>
      <c r="S195" s="5">
        <f t="shared" si="16"/>
        <v>99.9512</v>
      </c>
      <c r="T195" s="5"/>
      <c r="U195" s="5">
        <f t="shared" si="15"/>
        <v>99.9512</v>
      </c>
    </row>
    <row r="196" spans="1:21" ht="38.25">
      <c r="A196" s="3" t="s">
        <v>104</v>
      </c>
      <c r="B196" s="2" t="s">
        <v>5</v>
      </c>
      <c r="C196" s="2">
        <v>10</v>
      </c>
      <c r="D196" s="2" t="s">
        <v>20</v>
      </c>
      <c r="E196" s="1" t="s">
        <v>124</v>
      </c>
      <c r="F196" s="2"/>
      <c r="G196" s="5">
        <v>208.45740000000001</v>
      </c>
      <c r="H196" s="5">
        <f>H197</f>
        <v>0</v>
      </c>
      <c r="I196" s="5">
        <f t="shared" si="14"/>
        <v>208.45740000000001</v>
      </c>
      <c r="J196" s="5">
        <f>J197</f>
        <v>0</v>
      </c>
      <c r="K196" s="5">
        <f t="shared" si="19"/>
        <v>208.45740000000001</v>
      </c>
      <c r="L196" s="5">
        <f>L197</f>
        <v>0</v>
      </c>
      <c r="M196" s="5">
        <f t="shared" si="20"/>
        <v>208.45740000000001</v>
      </c>
      <c r="N196" s="5">
        <f>N197</f>
        <v>0</v>
      </c>
      <c r="O196" s="5">
        <f t="shared" si="18"/>
        <v>208.45740000000001</v>
      </c>
      <c r="P196" s="5">
        <f>P197</f>
        <v>0</v>
      </c>
      <c r="Q196" s="5">
        <f t="shared" si="17"/>
        <v>208.45740000000001</v>
      </c>
      <c r="R196" s="5">
        <f>R197</f>
        <v>0</v>
      </c>
      <c r="S196" s="5">
        <f t="shared" si="16"/>
        <v>208.45740000000001</v>
      </c>
      <c r="T196" s="5">
        <f>T197</f>
        <v>0</v>
      </c>
      <c r="U196" s="5">
        <f t="shared" si="15"/>
        <v>208.45740000000001</v>
      </c>
    </row>
    <row r="197" spans="1:21" ht="25.5">
      <c r="A197" s="3" t="s">
        <v>105</v>
      </c>
      <c r="B197" s="2" t="s">
        <v>5</v>
      </c>
      <c r="C197" s="2">
        <v>10</v>
      </c>
      <c r="D197" s="2" t="s">
        <v>20</v>
      </c>
      <c r="E197" s="1" t="s">
        <v>124</v>
      </c>
      <c r="F197" s="2">
        <v>300</v>
      </c>
      <c r="G197" s="5">
        <v>208.45740000000001</v>
      </c>
      <c r="H197" s="5"/>
      <c r="I197" s="5">
        <f t="shared" si="14"/>
        <v>208.45740000000001</v>
      </c>
      <c r="J197" s="5"/>
      <c r="K197" s="5">
        <f t="shared" si="19"/>
        <v>208.45740000000001</v>
      </c>
      <c r="L197" s="5"/>
      <c r="M197" s="5">
        <f t="shared" si="20"/>
        <v>208.45740000000001</v>
      </c>
      <c r="N197" s="5"/>
      <c r="O197" s="5">
        <f t="shared" si="18"/>
        <v>208.45740000000001</v>
      </c>
      <c r="P197" s="5"/>
      <c r="Q197" s="5">
        <f t="shared" si="17"/>
        <v>208.45740000000001</v>
      </c>
      <c r="R197" s="5"/>
      <c r="S197" s="5">
        <f t="shared" si="16"/>
        <v>208.45740000000001</v>
      </c>
      <c r="T197" s="5"/>
      <c r="U197" s="5">
        <f t="shared" si="15"/>
        <v>208.45740000000001</v>
      </c>
    </row>
    <row r="198" spans="1:21" ht="54.75" customHeight="1">
      <c r="A198" s="3" t="s">
        <v>103</v>
      </c>
      <c r="B198" s="2" t="s">
        <v>5</v>
      </c>
      <c r="C198" s="2">
        <v>10</v>
      </c>
      <c r="D198" s="2" t="s">
        <v>21</v>
      </c>
      <c r="E198" s="6" t="s">
        <v>238</v>
      </c>
      <c r="F198" s="2"/>
      <c r="G198" s="5">
        <v>6025.5518399999992</v>
      </c>
      <c r="H198" s="5">
        <f>H199</f>
        <v>0</v>
      </c>
      <c r="I198" s="5">
        <f t="shared" si="14"/>
        <v>6025.5518399999992</v>
      </c>
      <c r="J198" s="5">
        <f>J199</f>
        <v>0</v>
      </c>
      <c r="K198" s="5">
        <f t="shared" si="19"/>
        <v>6025.5518399999992</v>
      </c>
      <c r="L198" s="5">
        <f>L199</f>
        <v>0</v>
      </c>
      <c r="M198" s="5">
        <f t="shared" si="20"/>
        <v>6025.5518399999992</v>
      </c>
      <c r="N198" s="5">
        <f>N199</f>
        <v>0</v>
      </c>
      <c r="O198" s="5">
        <f t="shared" si="18"/>
        <v>6025.5518399999992</v>
      </c>
      <c r="P198" s="5">
        <f>P199</f>
        <v>0</v>
      </c>
      <c r="Q198" s="5">
        <f t="shared" si="17"/>
        <v>6025.5518399999992</v>
      </c>
      <c r="R198" s="5">
        <f>R199</f>
        <v>0</v>
      </c>
      <c r="S198" s="5">
        <f t="shared" si="16"/>
        <v>6025.5518399999992</v>
      </c>
      <c r="T198" s="5">
        <f>T199</f>
        <v>0</v>
      </c>
      <c r="U198" s="5">
        <f t="shared" si="15"/>
        <v>6025.5518399999992</v>
      </c>
    </row>
    <row r="199" spans="1:21" ht="38.25">
      <c r="A199" s="3" t="s">
        <v>117</v>
      </c>
      <c r="B199" s="2" t="s">
        <v>5</v>
      </c>
      <c r="C199" s="2">
        <v>10</v>
      </c>
      <c r="D199" s="2" t="s">
        <v>21</v>
      </c>
      <c r="E199" s="6" t="s">
        <v>238</v>
      </c>
      <c r="F199" s="2">
        <v>400</v>
      </c>
      <c r="G199" s="5">
        <v>6025.5518399999992</v>
      </c>
      <c r="H199" s="5"/>
      <c r="I199" s="5">
        <f t="shared" si="14"/>
        <v>6025.5518399999992</v>
      </c>
      <c r="J199" s="5"/>
      <c r="K199" s="5">
        <f t="shared" si="19"/>
        <v>6025.5518399999992</v>
      </c>
      <c r="L199" s="5"/>
      <c r="M199" s="5">
        <f t="shared" si="20"/>
        <v>6025.5518399999992</v>
      </c>
      <c r="N199" s="5"/>
      <c r="O199" s="5">
        <f t="shared" si="18"/>
        <v>6025.5518399999992</v>
      </c>
      <c r="P199" s="5"/>
      <c r="Q199" s="5">
        <f t="shared" si="17"/>
        <v>6025.5518399999992</v>
      </c>
      <c r="R199" s="5"/>
      <c r="S199" s="5">
        <f t="shared" si="16"/>
        <v>6025.5518399999992</v>
      </c>
      <c r="T199" s="5"/>
      <c r="U199" s="5">
        <f t="shared" si="15"/>
        <v>6025.5518399999992</v>
      </c>
    </row>
    <row r="200" spans="1:21" ht="83.25" customHeight="1">
      <c r="A200" s="3" t="s">
        <v>354</v>
      </c>
      <c r="B200" s="2" t="s">
        <v>5</v>
      </c>
      <c r="C200" s="2">
        <v>10</v>
      </c>
      <c r="D200" s="2" t="s">
        <v>21</v>
      </c>
      <c r="E200" s="6" t="s">
        <v>355</v>
      </c>
      <c r="F200" s="2"/>
      <c r="G200" s="5"/>
      <c r="H200" s="5"/>
      <c r="I200" s="5"/>
      <c r="J200" s="5"/>
      <c r="K200" s="5"/>
      <c r="L200" s="5"/>
      <c r="M200" s="5"/>
      <c r="N200" s="5"/>
      <c r="O200" s="5">
        <f t="shared" si="18"/>
        <v>0</v>
      </c>
      <c r="P200" s="5">
        <f>P201</f>
        <v>388.64888999999999</v>
      </c>
      <c r="Q200" s="5">
        <f t="shared" si="17"/>
        <v>388.64888999999999</v>
      </c>
      <c r="R200" s="5">
        <f>R201</f>
        <v>0</v>
      </c>
      <c r="S200" s="5">
        <f t="shared" si="16"/>
        <v>388.64888999999999</v>
      </c>
      <c r="T200" s="5">
        <f>T201</f>
        <v>0</v>
      </c>
      <c r="U200" s="5">
        <f t="shared" si="15"/>
        <v>388.64888999999999</v>
      </c>
    </row>
    <row r="201" spans="1:21" ht="38.25">
      <c r="A201" s="3" t="s">
        <v>117</v>
      </c>
      <c r="B201" s="2" t="s">
        <v>5</v>
      </c>
      <c r="C201" s="2">
        <v>10</v>
      </c>
      <c r="D201" s="2" t="s">
        <v>21</v>
      </c>
      <c r="E201" s="6" t="s">
        <v>355</v>
      </c>
      <c r="F201" s="2">
        <v>400</v>
      </c>
      <c r="G201" s="5"/>
      <c r="H201" s="5"/>
      <c r="I201" s="5"/>
      <c r="J201" s="5"/>
      <c r="K201" s="5"/>
      <c r="L201" s="5"/>
      <c r="M201" s="5"/>
      <c r="N201" s="5"/>
      <c r="O201" s="5">
        <f t="shared" si="18"/>
        <v>0</v>
      </c>
      <c r="P201" s="5">
        <v>388.64888999999999</v>
      </c>
      <c r="Q201" s="5">
        <f t="shared" si="17"/>
        <v>388.64888999999999</v>
      </c>
      <c r="R201" s="5"/>
      <c r="S201" s="5">
        <f t="shared" si="16"/>
        <v>388.64888999999999</v>
      </c>
      <c r="T201" s="5"/>
      <c r="U201" s="5">
        <f t="shared" si="15"/>
        <v>388.64888999999999</v>
      </c>
    </row>
    <row r="202" spans="1:21" ht="25.5">
      <c r="A202" s="3" t="s">
        <v>101</v>
      </c>
      <c r="B202" s="2" t="s">
        <v>5</v>
      </c>
      <c r="C202" s="2">
        <v>10</v>
      </c>
      <c r="D202" s="2" t="s">
        <v>28</v>
      </c>
      <c r="E202" s="6" t="s">
        <v>102</v>
      </c>
      <c r="F202" s="2"/>
      <c r="G202" s="5">
        <v>484.17060000000004</v>
      </c>
      <c r="H202" s="5">
        <f>H203</f>
        <v>0</v>
      </c>
      <c r="I202" s="5">
        <f t="shared" si="14"/>
        <v>484.17060000000004</v>
      </c>
      <c r="J202" s="5">
        <f>J203</f>
        <v>0</v>
      </c>
      <c r="K202" s="5">
        <f t="shared" si="19"/>
        <v>484.17060000000004</v>
      </c>
      <c r="L202" s="5">
        <f>L203</f>
        <v>0</v>
      </c>
      <c r="M202" s="5">
        <f t="shared" si="20"/>
        <v>484.17060000000004</v>
      </c>
      <c r="N202" s="5">
        <f>N203</f>
        <v>0</v>
      </c>
      <c r="O202" s="5">
        <f t="shared" si="18"/>
        <v>484.17060000000004</v>
      </c>
      <c r="P202" s="5">
        <f>P203</f>
        <v>-0.1706</v>
      </c>
      <c r="Q202" s="5">
        <f t="shared" si="17"/>
        <v>484.00000000000006</v>
      </c>
      <c r="R202" s="5">
        <f>R203</f>
        <v>0</v>
      </c>
      <c r="S202" s="5">
        <f t="shared" si="16"/>
        <v>484.00000000000006</v>
      </c>
      <c r="T202" s="5">
        <f>T203</f>
        <v>0</v>
      </c>
      <c r="U202" s="5">
        <f t="shared" si="15"/>
        <v>484.00000000000006</v>
      </c>
    </row>
    <row r="203" spans="1:21" ht="38.25">
      <c r="A203" s="3" t="s">
        <v>44</v>
      </c>
      <c r="B203" s="2" t="s">
        <v>5</v>
      </c>
      <c r="C203" s="2">
        <v>10</v>
      </c>
      <c r="D203" s="2" t="s">
        <v>28</v>
      </c>
      <c r="E203" s="6" t="s">
        <v>102</v>
      </c>
      <c r="F203" s="2">
        <v>600</v>
      </c>
      <c r="G203" s="5">
        <v>484.17060000000004</v>
      </c>
      <c r="H203" s="5"/>
      <c r="I203" s="5">
        <f t="shared" si="14"/>
        <v>484.17060000000004</v>
      </c>
      <c r="J203" s="5"/>
      <c r="K203" s="5">
        <f t="shared" si="19"/>
        <v>484.17060000000004</v>
      </c>
      <c r="L203" s="5"/>
      <c r="M203" s="5">
        <f t="shared" si="20"/>
        <v>484.17060000000004</v>
      </c>
      <c r="N203" s="5"/>
      <c r="O203" s="5">
        <f t="shared" si="18"/>
        <v>484.17060000000004</v>
      </c>
      <c r="P203" s="5">
        <v>-0.1706</v>
      </c>
      <c r="Q203" s="5">
        <f t="shared" si="17"/>
        <v>484.00000000000006</v>
      </c>
      <c r="R203" s="5"/>
      <c r="S203" s="5">
        <f t="shared" si="16"/>
        <v>484.00000000000006</v>
      </c>
      <c r="T203" s="5"/>
      <c r="U203" s="5">
        <f t="shared" si="15"/>
        <v>484.00000000000006</v>
      </c>
    </row>
    <row r="204" spans="1:21" ht="25.5">
      <c r="A204" s="8" t="s">
        <v>6</v>
      </c>
      <c r="B204" s="9" t="s">
        <v>3</v>
      </c>
      <c r="C204" s="9"/>
      <c r="D204" s="9"/>
      <c r="E204" s="9"/>
      <c r="F204" s="9"/>
      <c r="G204" s="5">
        <v>6411.4269999999997</v>
      </c>
      <c r="H204" s="5">
        <f>H205</f>
        <v>6.4</v>
      </c>
      <c r="I204" s="5">
        <f t="shared" si="14"/>
        <v>6417.8269999999993</v>
      </c>
      <c r="J204" s="5">
        <f>J205</f>
        <v>0</v>
      </c>
      <c r="K204" s="5">
        <f t="shared" si="19"/>
        <v>6417.8269999999993</v>
      </c>
      <c r="L204" s="5">
        <f>L205</f>
        <v>0</v>
      </c>
      <c r="M204" s="5">
        <f t="shared" si="20"/>
        <v>6417.8269999999993</v>
      </c>
      <c r="N204" s="5">
        <f>N205</f>
        <v>0</v>
      </c>
      <c r="O204" s="5">
        <f t="shared" si="18"/>
        <v>6417.8269999999993</v>
      </c>
      <c r="P204" s="5">
        <f>P205</f>
        <v>0</v>
      </c>
      <c r="Q204" s="5">
        <f t="shared" si="17"/>
        <v>6417.8269999999993</v>
      </c>
      <c r="R204" s="5">
        <f>R205</f>
        <v>-100</v>
      </c>
      <c r="S204" s="5">
        <f t="shared" si="16"/>
        <v>6317.8269999999993</v>
      </c>
      <c r="T204" s="5">
        <f>T205</f>
        <v>0</v>
      </c>
      <c r="U204" s="5">
        <f t="shared" si="15"/>
        <v>6317.8269999999993</v>
      </c>
    </row>
    <row r="205" spans="1:21" ht="38.25">
      <c r="A205" s="3" t="s">
        <v>12</v>
      </c>
      <c r="B205" s="2" t="s">
        <v>3</v>
      </c>
      <c r="C205" s="2"/>
      <c r="D205" s="2"/>
      <c r="E205" s="2"/>
      <c r="F205" s="2"/>
      <c r="G205" s="5">
        <v>6411.4269999999997</v>
      </c>
      <c r="H205" s="5">
        <f>H206+H208+H210+H212+H214</f>
        <v>6.4</v>
      </c>
      <c r="I205" s="5">
        <f t="shared" si="14"/>
        <v>6417.8269999999993</v>
      </c>
      <c r="J205" s="5">
        <f>J206+J208+J210+J212+J214</f>
        <v>0</v>
      </c>
      <c r="K205" s="5">
        <f t="shared" si="19"/>
        <v>6417.8269999999993</v>
      </c>
      <c r="L205" s="5">
        <f>L206+L208+L210+L212+L214</f>
        <v>0</v>
      </c>
      <c r="M205" s="5">
        <f t="shared" si="20"/>
        <v>6417.8269999999993</v>
      </c>
      <c r="N205" s="5">
        <f>N206+N208+N210+N212+N214</f>
        <v>0</v>
      </c>
      <c r="O205" s="5">
        <f t="shared" si="18"/>
        <v>6417.8269999999993</v>
      </c>
      <c r="P205" s="5">
        <f>P206+P208+P210+P212+P214</f>
        <v>0</v>
      </c>
      <c r="Q205" s="5">
        <f t="shared" si="17"/>
        <v>6417.8269999999993</v>
      </c>
      <c r="R205" s="5">
        <f>R206+R208+R210+R212+R214</f>
        <v>-100</v>
      </c>
      <c r="S205" s="5">
        <f t="shared" si="16"/>
        <v>6317.8269999999993</v>
      </c>
      <c r="T205" s="5">
        <f>T206+T208+T210+T212+T214</f>
        <v>0</v>
      </c>
      <c r="U205" s="5">
        <f t="shared" si="15"/>
        <v>6317.8269999999993</v>
      </c>
    </row>
    <row r="206" spans="1:21" ht="38.25">
      <c r="A206" s="3" t="s">
        <v>30</v>
      </c>
      <c r="B206" s="2" t="s">
        <v>3</v>
      </c>
      <c r="C206" s="2" t="s">
        <v>19</v>
      </c>
      <c r="D206" s="2" t="s">
        <v>28</v>
      </c>
      <c r="E206" s="1" t="s">
        <v>204</v>
      </c>
      <c r="F206" s="2"/>
      <c r="G206" s="5">
        <v>5749.64</v>
      </c>
      <c r="H206" s="5">
        <f>H207</f>
        <v>0</v>
      </c>
      <c r="I206" s="5">
        <f t="shared" si="14"/>
        <v>5749.64</v>
      </c>
      <c r="J206" s="5">
        <f>J207</f>
        <v>0</v>
      </c>
      <c r="K206" s="5">
        <f t="shared" si="19"/>
        <v>5749.64</v>
      </c>
      <c r="L206" s="5">
        <f>L207</f>
        <v>0</v>
      </c>
      <c r="M206" s="5">
        <f t="shared" si="20"/>
        <v>5749.64</v>
      </c>
      <c r="N206" s="5">
        <f>N207</f>
        <v>0</v>
      </c>
      <c r="O206" s="5">
        <f t="shared" si="18"/>
        <v>5749.64</v>
      </c>
      <c r="P206" s="5">
        <f>P207</f>
        <v>0</v>
      </c>
      <c r="Q206" s="5">
        <f t="shared" si="17"/>
        <v>5749.64</v>
      </c>
      <c r="R206" s="5">
        <f>R207</f>
        <v>0</v>
      </c>
      <c r="S206" s="5">
        <f t="shared" si="16"/>
        <v>5749.64</v>
      </c>
      <c r="T206" s="5">
        <f>T207</f>
        <v>0</v>
      </c>
      <c r="U206" s="5">
        <f t="shared" si="15"/>
        <v>5749.64</v>
      </c>
    </row>
    <row r="207" spans="1:21" ht="76.5">
      <c r="A207" s="3" t="s">
        <v>61</v>
      </c>
      <c r="B207" s="2" t="s">
        <v>3</v>
      </c>
      <c r="C207" s="2" t="s">
        <v>19</v>
      </c>
      <c r="D207" s="2" t="s">
        <v>28</v>
      </c>
      <c r="E207" s="1" t="s">
        <v>204</v>
      </c>
      <c r="F207" s="2">
        <v>100</v>
      </c>
      <c r="G207" s="5">
        <v>5749.64</v>
      </c>
      <c r="H207" s="5"/>
      <c r="I207" s="5">
        <f t="shared" ref="I207:I273" si="21">G207+H207</f>
        <v>5749.64</v>
      </c>
      <c r="J207" s="5"/>
      <c r="K207" s="5">
        <f t="shared" si="19"/>
        <v>5749.64</v>
      </c>
      <c r="L207" s="5"/>
      <c r="M207" s="5">
        <f t="shared" si="20"/>
        <v>5749.64</v>
      </c>
      <c r="N207" s="5"/>
      <c r="O207" s="5">
        <f t="shared" si="18"/>
        <v>5749.64</v>
      </c>
      <c r="P207" s="5"/>
      <c r="Q207" s="5">
        <f t="shared" si="17"/>
        <v>5749.64</v>
      </c>
      <c r="R207" s="5"/>
      <c r="S207" s="5">
        <f t="shared" si="16"/>
        <v>5749.64</v>
      </c>
      <c r="T207" s="5"/>
      <c r="U207" s="5">
        <f t="shared" si="15"/>
        <v>5749.64</v>
      </c>
    </row>
    <row r="208" spans="1:21" ht="25.5">
      <c r="A208" s="3" t="s">
        <v>239</v>
      </c>
      <c r="B208" s="2" t="s">
        <v>3</v>
      </c>
      <c r="C208" s="2" t="s">
        <v>19</v>
      </c>
      <c r="D208" s="2">
        <v>11</v>
      </c>
      <c r="E208" s="1" t="s">
        <v>240</v>
      </c>
      <c r="F208" s="2"/>
      <c r="G208" s="5">
        <v>500</v>
      </c>
      <c r="H208" s="5">
        <f>H209</f>
        <v>0</v>
      </c>
      <c r="I208" s="5">
        <f t="shared" si="21"/>
        <v>500</v>
      </c>
      <c r="J208" s="5">
        <f>J209</f>
        <v>0</v>
      </c>
      <c r="K208" s="5">
        <f t="shared" si="19"/>
        <v>500</v>
      </c>
      <c r="L208" s="5">
        <f>L209</f>
        <v>0</v>
      </c>
      <c r="M208" s="5">
        <f t="shared" si="20"/>
        <v>500</v>
      </c>
      <c r="N208" s="5">
        <f>N209</f>
        <v>0</v>
      </c>
      <c r="O208" s="5">
        <f t="shared" si="18"/>
        <v>500</v>
      </c>
      <c r="P208" s="5">
        <f>P209</f>
        <v>0</v>
      </c>
      <c r="Q208" s="5">
        <f t="shared" si="17"/>
        <v>500</v>
      </c>
      <c r="R208" s="5">
        <f>R209</f>
        <v>-100</v>
      </c>
      <c r="S208" s="5">
        <f t="shared" si="16"/>
        <v>400</v>
      </c>
      <c r="T208" s="5">
        <f>T209</f>
        <v>0</v>
      </c>
      <c r="U208" s="5">
        <f t="shared" si="15"/>
        <v>400</v>
      </c>
    </row>
    <row r="209" spans="1:21" ht="15.75">
      <c r="A209" s="3" t="s">
        <v>40</v>
      </c>
      <c r="B209" s="2" t="s">
        <v>3</v>
      </c>
      <c r="C209" s="2" t="s">
        <v>19</v>
      </c>
      <c r="D209" s="2">
        <v>11</v>
      </c>
      <c r="E209" s="1" t="s">
        <v>240</v>
      </c>
      <c r="F209" s="2">
        <v>800</v>
      </c>
      <c r="G209" s="5">
        <v>500</v>
      </c>
      <c r="H209" s="5"/>
      <c r="I209" s="5">
        <f t="shared" si="21"/>
        <v>500</v>
      </c>
      <c r="J209" s="5"/>
      <c r="K209" s="5">
        <f t="shared" si="19"/>
        <v>500</v>
      </c>
      <c r="L209" s="5"/>
      <c r="M209" s="5">
        <f t="shared" si="20"/>
        <v>500</v>
      </c>
      <c r="N209" s="5"/>
      <c r="O209" s="5">
        <f t="shared" si="18"/>
        <v>500</v>
      </c>
      <c r="P209" s="5"/>
      <c r="Q209" s="5">
        <f t="shared" si="17"/>
        <v>500</v>
      </c>
      <c r="R209" s="5">
        <v>-100</v>
      </c>
      <c r="S209" s="5">
        <f t="shared" si="16"/>
        <v>400</v>
      </c>
      <c r="T209" s="5"/>
      <c r="U209" s="5">
        <f t="shared" si="15"/>
        <v>400</v>
      </c>
    </row>
    <row r="210" spans="1:21" ht="25.5">
      <c r="A210" s="3" t="s">
        <v>214</v>
      </c>
      <c r="B210" s="2" t="s">
        <v>3</v>
      </c>
      <c r="C210" s="2" t="s">
        <v>19</v>
      </c>
      <c r="D210" s="2">
        <v>13</v>
      </c>
      <c r="E210" s="1" t="s">
        <v>215</v>
      </c>
      <c r="F210" s="2"/>
      <c r="G210" s="5">
        <v>144.78700000000001</v>
      </c>
      <c r="H210" s="5">
        <f>H211</f>
        <v>0</v>
      </c>
      <c r="I210" s="5">
        <f t="shared" si="21"/>
        <v>144.78700000000001</v>
      </c>
      <c r="J210" s="5">
        <f>J211</f>
        <v>0</v>
      </c>
      <c r="K210" s="5">
        <f t="shared" si="19"/>
        <v>144.78700000000001</v>
      </c>
      <c r="L210" s="5">
        <f>L211</f>
        <v>0</v>
      </c>
      <c r="M210" s="5">
        <f t="shared" si="20"/>
        <v>144.78700000000001</v>
      </c>
      <c r="N210" s="5">
        <f>N211</f>
        <v>0</v>
      </c>
      <c r="O210" s="5">
        <f t="shared" si="18"/>
        <v>144.78700000000001</v>
      </c>
      <c r="P210" s="5">
        <f>P211</f>
        <v>0</v>
      </c>
      <c r="Q210" s="5">
        <f t="shared" si="17"/>
        <v>144.78700000000001</v>
      </c>
      <c r="R210" s="5">
        <f>R211</f>
        <v>0</v>
      </c>
      <c r="S210" s="5">
        <f t="shared" si="16"/>
        <v>144.78700000000001</v>
      </c>
      <c r="T210" s="5">
        <f>T211</f>
        <v>0</v>
      </c>
      <c r="U210" s="5">
        <f t="shared" si="15"/>
        <v>144.78700000000001</v>
      </c>
    </row>
    <row r="211" spans="1:21" ht="38.25">
      <c r="A211" s="3" t="s">
        <v>31</v>
      </c>
      <c r="B211" s="2" t="s">
        <v>3</v>
      </c>
      <c r="C211" s="2" t="s">
        <v>19</v>
      </c>
      <c r="D211" s="2">
        <v>13</v>
      </c>
      <c r="E211" s="1" t="s">
        <v>215</v>
      </c>
      <c r="F211" s="2">
        <v>200</v>
      </c>
      <c r="G211" s="5">
        <v>144.78700000000001</v>
      </c>
      <c r="H211" s="5"/>
      <c r="I211" s="5">
        <f t="shared" si="21"/>
        <v>144.78700000000001</v>
      </c>
      <c r="J211" s="5"/>
      <c r="K211" s="5">
        <f t="shared" si="19"/>
        <v>144.78700000000001</v>
      </c>
      <c r="L211" s="5"/>
      <c r="M211" s="5">
        <f t="shared" si="20"/>
        <v>144.78700000000001</v>
      </c>
      <c r="N211" s="5"/>
      <c r="O211" s="5">
        <f t="shared" si="18"/>
        <v>144.78700000000001</v>
      </c>
      <c r="P211" s="5"/>
      <c r="Q211" s="5">
        <f t="shared" si="17"/>
        <v>144.78700000000001</v>
      </c>
      <c r="R211" s="5"/>
      <c r="S211" s="5">
        <f t="shared" si="16"/>
        <v>144.78700000000001</v>
      </c>
      <c r="T211" s="5"/>
      <c r="U211" s="5">
        <f t="shared" si="15"/>
        <v>144.78700000000001</v>
      </c>
    </row>
    <row r="212" spans="1:21" ht="51">
      <c r="A212" s="3" t="s">
        <v>216</v>
      </c>
      <c r="B212" s="2" t="s">
        <v>3</v>
      </c>
      <c r="C212" s="2" t="s">
        <v>19</v>
      </c>
      <c r="D212" s="2">
        <v>13</v>
      </c>
      <c r="E212" s="1" t="s">
        <v>217</v>
      </c>
      <c r="F212" s="2"/>
      <c r="G212" s="5">
        <v>0</v>
      </c>
      <c r="H212" s="5">
        <f>H213</f>
        <v>0</v>
      </c>
      <c r="I212" s="5">
        <f t="shared" si="21"/>
        <v>0</v>
      </c>
      <c r="J212" s="5">
        <f>J213</f>
        <v>0</v>
      </c>
      <c r="K212" s="5">
        <f t="shared" si="19"/>
        <v>0</v>
      </c>
      <c r="L212" s="5">
        <f>L213</f>
        <v>0</v>
      </c>
      <c r="M212" s="5">
        <f t="shared" si="20"/>
        <v>0</v>
      </c>
      <c r="N212" s="5">
        <f>N213</f>
        <v>0</v>
      </c>
      <c r="O212" s="5">
        <f t="shared" si="18"/>
        <v>0</v>
      </c>
      <c r="P212" s="5">
        <f>P213</f>
        <v>0</v>
      </c>
      <c r="Q212" s="5">
        <f t="shared" si="17"/>
        <v>0</v>
      </c>
      <c r="R212" s="5">
        <f>R213</f>
        <v>0</v>
      </c>
      <c r="S212" s="5">
        <f t="shared" si="16"/>
        <v>0</v>
      </c>
      <c r="T212" s="5">
        <f>T213</f>
        <v>0</v>
      </c>
      <c r="U212" s="5">
        <f t="shared" si="15"/>
        <v>0</v>
      </c>
    </row>
    <row r="213" spans="1:21" ht="38.25">
      <c r="A213" s="3" t="s">
        <v>31</v>
      </c>
      <c r="B213" s="2" t="s">
        <v>3</v>
      </c>
      <c r="C213" s="2" t="s">
        <v>19</v>
      </c>
      <c r="D213" s="2">
        <v>13</v>
      </c>
      <c r="E213" s="1" t="s">
        <v>217</v>
      </c>
      <c r="F213" s="2">
        <v>200</v>
      </c>
      <c r="G213" s="5">
        <v>0</v>
      </c>
      <c r="H213" s="5"/>
      <c r="I213" s="5">
        <f t="shared" si="21"/>
        <v>0</v>
      </c>
      <c r="J213" s="5"/>
      <c r="K213" s="5">
        <f t="shared" si="19"/>
        <v>0</v>
      </c>
      <c r="L213" s="5"/>
      <c r="M213" s="5">
        <f t="shared" si="20"/>
        <v>0</v>
      </c>
      <c r="N213" s="5"/>
      <c r="O213" s="5">
        <f t="shared" si="18"/>
        <v>0</v>
      </c>
      <c r="P213" s="5"/>
      <c r="Q213" s="5">
        <f t="shared" si="17"/>
        <v>0</v>
      </c>
      <c r="R213" s="5"/>
      <c r="S213" s="5">
        <f t="shared" si="16"/>
        <v>0</v>
      </c>
      <c r="T213" s="5"/>
      <c r="U213" s="5">
        <f t="shared" si="15"/>
        <v>0</v>
      </c>
    </row>
    <row r="214" spans="1:21" ht="76.5">
      <c r="A214" s="3" t="s">
        <v>114</v>
      </c>
      <c r="B214" s="2" t="s">
        <v>3</v>
      </c>
      <c r="C214" s="2" t="s">
        <v>23</v>
      </c>
      <c r="D214" s="2" t="s">
        <v>22</v>
      </c>
      <c r="E214" s="1" t="s">
        <v>228</v>
      </c>
      <c r="F214" s="2"/>
      <c r="G214" s="5">
        <v>17</v>
      </c>
      <c r="H214" s="5">
        <f>H215</f>
        <v>6.4</v>
      </c>
      <c r="I214" s="5">
        <f t="shared" si="21"/>
        <v>23.4</v>
      </c>
      <c r="J214" s="5">
        <f>J215</f>
        <v>0</v>
      </c>
      <c r="K214" s="5">
        <f t="shared" si="19"/>
        <v>23.4</v>
      </c>
      <c r="L214" s="5">
        <f>L215</f>
        <v>0</v>
      </c>
      <c r="M214" s="5">
        <f t="shared" si="20"/>
        <v>23.4</v>
      </c>
      <c r="N214" s="5">
        <f>N215</f>
        <v>0</v>
      </c>
      <c r="O214" s="5">
        <f t="shared" si="18"/>
        <v>23.4</v>
      </c>
      <c r="P214" s="5">
        <f>P215</f>
        <v>0</v>
      </c>
      <c r="Q214" s="5">
        <f t="shared" si="17"/>
        <v>23.4</v>
      </c>
      <c r="R214" s="5">
        <f>R215</f>
        <v>0</v>
      </c>
      <c r="S214" s="5">
        <f t="shared" si="16"/>
        <v>23.4</v>
      </c>
      <c r="T214" s="5">
        <f>T215</f>
        <v>0</v>
      </c>
      <c r="U214" s="5">
        <f t="shared" si="15"/>
        <v>23.4</v>
      </c>
    </row>
    <row r="215" spans="1:21" ht="38.25">
      <c r="A215" s="3" t="s">
        <v>31</v>
      </c>
      <c r="B215" s="2" t="s">
        <v>3</v>
      </c>
      <c r="C215" s="2" t="s">
        <v>23</v>
      </c>
      <c r="D215" s="2" t="s">
        <v>22</v>
      </c>
      <c r="E215" s="1" t="s">
        <v>228</v>
      </c>
      <c r="F215" s="2">
        <v>200</v>
      </c>
      <c r="G215" s="5">
        <v>17</v>
      </c>
      <c r="H215" s="5">
        <v>6.4</v>
      </c>
      <c r="I215" s="5">
        <f t="shared" si="21"/>
        <v>23.4</v>
      </c>
      <c r="J215" s="5"/>
      <c r="K215" s="5">
        <f t="shared" si="19"/>
        <v>23.4</v>
      </c>
      <c r="L215" s="5"/>
      <c r="M215" s="5">
        <f t="shared" si="20"/>
        <v>23.4</v>
      </c>
      <c r="N215" s="5"/>
      <c r="O215" s="5">
        <f t="shared" si="18"/>
        <v>23.4</v>
      </c>
      <c r="P215" s="5"/>
      <c r="Q215" s="5">
        <f t="shared" si="17"/>
        <v>23.4</v>
      </c>
      <c r="R215" s="5"/>
      <c r="S215" s="5">
        <f t="shared" si="16"/>
        <v>23.4</v>
      </c>
      <c r="T215" s="5"/>
      <c r="U215" s="5">
        <f t="shared" si="15"/>
        <v>23.4</v>
      </c>
    </row>
    <row r="216" spans="1:21" ht="63.75">
      <c r="A216" s="8" t="s">
        <v>16</v>
      </c>
      <c r="B216" s="9" t="s">
        <v>11</v>
      </c>
      <c r="C216" s="2"/>
      <c r="D216" s="2"/>
      <c r="E216" s="2"/>
      <c r="F216" s="2"/>
      <c r="G216" s="5">
        <v>9788.3770100000002</v>
      </c>
      <c r="H216" s="5">
        <f>H217</f>
        <v>0</v>
      </c>
      <c r="I216" s="5">
        <f t="shared" si="21"/>
        <v>9788.3770100000002</v>
      </c>
      <c r="J216" s="5">
        <f>J217</f>
        <v>0</v>
      </c>
      <c r="K216" s="5">
        <f t="shared" si="19"/>
        <v>9788.3770100000002</v>
      </c>
      <c r="L216" s="5">
        <f>L217</f>
        <v>-1156.85511</v>
      </c>
      <c r="M216" s="5">
        <f t="shared" si="20"/>
        <v>8631.5218999999997</v>
      </c>
      <c r="N216" s="5">
        <f>N217</f>
        <v>2647.9031299999997</v>
      </c>
      <c r="O216" s="5">
        <f t="shared" si="18"/>
        <v>11279.425029999999</v>
      </c>
      <c r="P216" s="5">
        <f>P217</f>
        <v>-182</v>
      </c>
      <c r="Q216" s="5">
        <f t="shared" si="17"/>
        <v>11097.425029999999</v>
      </c>
      <c r="R216" s="5">
        <f>R217</f>
        <v>54.999999999999986</v>
      </c>
      <c r="S216" s="5">
        <f t="shared" si="16"/>
        <v>11152.425029999999</v>
      </c>
      <c r="T216" s="5">
        <f>T217</f>
        <v>-231.5</v>
      </c>
      <c r="U216" s="5">
        <f t="shared" si="15"/>
        <v>10920.925029999999</v>
      </c>
    </row>
    <row r="217" spans="1:21" ht="30" customHeight="1">
      <c r="A217" s="3" t="s">
        <v>12</v>
      </c>
      <c r="B217" s="2" t="s">
        <v>11</v>
      </c>
      <c r="C217" s="2"/>
      <c r="D217" s="2"/>
      <c r="E217" s="2"/>
      <c r="F217" s="2"/>
      <c r="G217" s="5">
        <v>9788.3770100000002</v>
      </c>
      <c r="H217" s="5">
        <f>H225+H227+H231+H233+H235+H237+H239+H241+H218+H223+H221+H229</f>
        <v>0</v>
      </c>
      <c r="I217" s="5">
        <f t="shared" si="21"/>
        <v>9788.3770100000002</v>
      </c>
      <c r="J217" s="5">
        <f>J225+J227+J231+J233+J235+J237+J239+J241+J218+J223+J221+J229</f>
        <v>0</v>
      </c>
      <c r="K217" s="5">
        <f t="shared" si="19"/>
        <v>9788.3770100000002</v>
      </c>
      <c r="L217" s="5">
        <f>L225+L227+L231+L233+L235+L237+L239+L241+L218+L223+L221+L229</f>
        <v>-1156.85511</v>
      </c>
      <c r="M217" s="5">
        <f t="shared" si="20"/>
        <v>8631.5218999999997</v>
      </c>
      <c r="N217" s="5">
        <f>N225+N227+N231+N233+N235+N237+N239+N241+N218+N223+N221+N229</f>
        <v>2647.9031299999997</v>
      </c>
      <c r="O217" s="5">
        <f t="shared" si="18"/>
        <v>11279.425029999999</v>
      </c>
      <c r="P217" s="5">
        <f>P225+P227+P231+P233+P235+P237+P239+P241+P218+P223+P221+P229</f>
        <v>-182</v>
      </c>
      <c r="Q217" s="5">
        <f t="shared" si="17"/>
        <v>11097.425029999999</v>
      </c>
      <c r="R217" s="5">
        <f>R225+R227+R231+R233+R235+R237+R239+R241+R218+R223+R221+R229</f>
        <v>54.999999999999986</v>
      </c>
      <c r="S217" s="5">
        <f t="shared" si="16"/>
        <v>11152.425029999999</v>
      </c>
      <c r="T217" s="5">
        <f>T225+T227+T231+T233+T235+T237+T239+T241+T218+T223+T221+T229</f>
        <v>-231.5</v>
      </c>
      <c r="U217" s="5">
        <f t="shared" si="15"/>
        <v>10920.925029999999</v>
      </c>
    </row>
    <row r="218" spans="1:21" ht="57" customHeight="1">
      <c r="A218" s="3" t="s">
        <v>241</v>
      </c>
      <c r="B218" s="2" t="s">
        <v>11</v>
      </c>
      <c r="C218" s="2" t="s">
        <v>19</v>
      </c>
      <c r="D218" s="2">
        <v>13</v>
      </c>
      <c r="E218" s="1" t="s">
        <v>242</v>
      </c>
      <c r="F218" s="2"/>
      <c r="G218" s="5">
        <v>97.2</v>
      </c>
      <c r="H218" s="5">
        <f>H219</f>
        <v>0</v>
      </c>
      <c r="I218" s="5">
        <f t="shared" si="21"/>
        <v>97.2</v>
      </c>
      <c r="J218" s="5">
        <f>J219</f>
        <v>0</v>
      </c>
      <c r="K218" s="5">
        <f t="shared" si="19"/>
        <v>97.2</v>
      </c>
      <c r="L218" s="5">
        <f>L219</f>
        <v>414.84937000000002</v>
      </c>
      <c r="M218" s="5">
        <f t="shared" si="20"/>
        <v>512.04937000000007</v>
      </c>
      <c r="N218" s="5">
        <f>N219+N220</f>
        <v>244.02725999999998</v>
      </c>
      <c r="O218" s="5">
        <f t="shared" si="18"/>
        <v>756.07663000000002</v>
      </c>
      <c r="P218" s="5">
        <f>P219+P220</f>
        <v>210</v>
      </c>
      <c r="Q218" s="5">
        <f t="shared" si="17"/>
        <v>966.07663000000002</v>
      </c>
      <c r="R218" s="5">
        <f>R219+R220</f>
        <v>148.35039999999998</v>
      </c>
      <c r="S218" s="5">
        <f t="shared" si="16"/>
        <v>1114.4270300000001</v>
      </c>
      <c r="T218" s="5">
        <f>T219+T220</f>
        <v>63.5</v>
      </c>
      <c r="U218" s="5">
        <f t="shared" si="15"/>
        <v>1177.9270300000001</v>
      </c>
    </row>
    <row r="219" spans="1:21" ht="38.25">
      <c r="A219" s="3" t="s">
        <v>31</v>
      </c>
      <c r="B219" s="2" t="s">
        <v>11</v>
      </c>
      <c r="C219" s="2" t="s">
        <v>19</v>
      </c>
      <c r="D219" s="2">
        <v>13</v>
      </c>
      <c r="E219" s="1" t="s">
        <v>242</v>
      </c>
      <c r="F219" s="2">
        <v>200</v>
      </c>
      <c r="G219" s="5">
        <v>97.2</v>
      </c>
      <c r="H219" s="5"/>
      <c r="I219" s="5">
        <f t="shared" si="21"/>
        <v>97.2</v>
      </c>
      <c r="J219" s="5"/>
      <c r="K219" s="5">
        <f t="shared" si="19"/>
        <v>97.2</v>
      </c>
      <c r="L219" s="5">
        <v>414.84937000000002</v>
      </c>
      <c r="M219" s="5">
        <f t="shared" si="20"/>
        <v>512.04937000000007</v>
      </c>
      <c r="N219" s="5">
        <f>49+131.67726</f>
        <v>180.67725999999999</v>
      </c>
      <c r="O219" s="5">
        <f t="shared" si="18"/>
        <v>692.72663000000011</v>
      </c>
      <c r="P219" s="5">
        <v>210</v>
      </c>
      <c r="Q219" s="5">
        <f t="shared" si="17"/>
        <v>902.72663000000011</v>
      </c>
      <c r="R219" s="5">
        <f>93.3504+55</f>
        <v>148.35039999999998</v>
      </c>
      <c r="S219" s="5">
        <f t="shared" si="16"/>
        <v>1051.0770300000001</v>
      </c>
      <c r="T219" s="5">
        <f>10+6+10+10+21.5+6</f>
        <v>63.5</v>
      </c>
      <c r="U219" s="5">
        <f t="shared" si="15"/>
        <v>1114.5770300000001</v>
      </c>
    </row>
    <row r="220" spans="1:21" ht="15.75">
      <c r="A220" s="3" t="s">
        <v>40</v>
      </c>
      <c r="B220" s="2" t="s">
        <v>11</v>
      </c>
      <c r="C220" s="2" t="s">
        <v>19</v>
      </c>
      <c r="D220" s="2">
        <v>13</v>
      </c>
      <c r="E220" s="1" t="s">
        <v>242</v>
      </c>
      <c r="F220" s="2">
        <v>800</v>
      </c>
      <c r="G220" s="5"/>
      <c r="H220" s="5"/>
      <c r="I220" s="5"/>
      <c r="J220" s="5"/>
      <c r="K220" s="5"/>
      <c r="L220" s="5"/>
      <c r="M220" s="5">
        <v>0</v>
      </c>
      <c r="N220" s="5">
        <v>63.35</v>
      </c>
      <c r="O220" s="5">
        <f t="shared" si="18"/>
        <v>63.35</v>
      </c>
      <c r="P220" s="5"/>
      <c r="Q220" s="5">
        <f t="shared" si="17"/>
        <v>63.35</v>
      </c>
      <c r="R220" s="5"/>
      <c r="S220" s="5">
        <f t="shared" si="16"/>
        <v>63.35</v>
      </c>
      <c r="T220" s="5"/>
      <c r="U220" s="5">
        <f t="shared" si="15"/>
        <v>63.35</v>
      </c>
    </row>
    <row r="221" spans="1:21" ht="38.25">
      <c r="A221" s="3" t="s">
        <v>274</v>
      </c>
      <c r="B221" s="2" t="s">
        <v>11</v>
      </c>
      <c r="C221" s="2" t="s">
        <v>19</v>
      </c>
      <c r="D221" s="2">
        <v>13</v>
      </c>
      <c r="E221" s="1" t="s">
        <v>275</v>
      </c>
      <c r="F221" s="2"/>
      <c r="G221" s="5">
        <v>475</v>
      </c>
      <c r="H221" s="5">
        <f>H222</f>
        <v>0</v>
      </c>
      <c r="I221" s="5">
        <f t="shared" si="21"/>
        <v>475</v>
      </c>
      <c r="J221" s="5">
        <f>J222</f>
        <v>0</v>
      </c>
      <c r="K221" s="5">
        <f t="shared" si="19"/>
        <v>475</v>
      </c>
      <c r="L221" s="5">
        <f>L222</f>
        <v>0</v>
      </c>
      <c r="M221" s="5">
        <f t="shared" si="20"/>
        <v>475</v>
      </c>
      <c r="N221" s="5">
        <f>N222</f>
        <v>0</v>
      </c>
      <c r="O221" s="5">
        <f t="shared" si="18"/>
        <v>475</v>
      </c>
      <c r="P221" s="5">
        <f>P222</f>
        <v>0</v>
      </c>
      <c r="Q221" s="5">
        <f t="shared" si="17"/>
        <v>475</v>
      </c>
      <c r="R221" s="5">
        <f>R222</f>
        <v>0</v>
      </c>
      <c r="S221" s="5">
        <f t="shared" si="16"/>
        <v>475</v>
      </c>
      <c r="T221" s="5">
        <f>T222</f>
        <v>-295</v>
      </c>
      <c r="U221" s="5">
        <f t="shared" si="15"/>
        <v>180</v>
      </c>
    </row>
    <row r="222" spans="1:21" ht="38.25">
      <c r="A222" s="3" t="s">
        <v>31</v>
      </c>
      <c r="B222" s="2" t="s">
        <v>11</v>
      </c>
      <c r="C222" s="2" t="s">
        <v>19</v>
      </c>
      <c r="D222" s="2">
        <v>13</v>
      </c>
      <c r="E222" s="1" t="s">
        <v>275</v>
      </c>
      <c r="F222" s="2">
        <v>200</v>
      </c>
      <c r="G222" s="5">
        <v>475</v>
      </c>
      <c r="H222" s="5"/>
      <c r="I222" s="5">
        <f t="shared" si="21"/>
        <v>475</v>
      </c>
      <c r="J222" s="5"/>
      <c r="K222" s="5">
        <f t="shared" si="19"/>
        <v>475</v>
      </c>
      <c r="L222" s="5"/>
      <c r="M222" s="5">
        <f t="shared" si="20"/>
        <v>475</v>
      </c>
      <c r="N222" s="5"/>
      <c r="O222" s="5">
        <f t="shared" si="18"/>
        <v>475</v>
      </c>
      <c r="P222" s="5"/>
      <c r="Q222" s="5">
        <f t="shared" si="17"/>
        <v>475</v>
      </c>
      <c r="R222" s="5"/>
      <c r="S222" s="5">
        <f t="shared" si="16"/>
        <v>475</v>
      </c>
      <c r="T222" s="5">
        <v>-295</v>
      </c>
      <c r="U222" s="5">
        <f t="shared" si="15"/>
        <v>180</v>
      </c>
    </row>
    <row r="223" spans="1:21" ht="76.5">
      <c r="A223" s="3" t="s">
        <v>218</v>
      </c>
      <c r="B223" s="2" t="s">
        <v>11</v>
      </c>
      <c r="C223" s="2" t="s">
        <v>19</v>
      </c>
      <c r="D223" s="2">
        <v>13</v>
      </c>
      <c r="E223" s="6" t="s">
        <v>135</v>
      </c>
      <c r="F223" s="2"/>
      <c r="G223" s="5">
        <v>0</v>
      </c>
      <c r="H223" s="5">
        <f>H224</f>
        <v>0</v>
      </c>
      <c r="I223" s="5">
        <f t="shared" si="21"/>
        <v>0</v>
      </c>
      <c r="J223" s="5">
        <f>J224</f>
        <v>0</v>
      </c>
      <c r="K223" s="5">
        <f t="shared" si="19"/>
        <v>0</v>
      </c>
      <c r="L223" s="5">
        <f>L224</f>
        <v>0</v>
      </c>
      <c r="M223" s="5">
        <f t="shared" si="20"/>
        <v>0</v>
      </c>
      <c r="N223" s="5">
        <f>N224</f>
        <v>0</v>
      </c>
      <c r="O223" s="5">
        <f t="shared" si="18"/>
        <v>0</v>
      </c>
      <c r="P223" s="5">
        <f>P224</f>
        <v>0</v>
      </c>
      <c r="Q223" s="5">
        <f t="shared" si="17"/>
        <v>0</v>
      </c>
      <c r="R223" s="5">
        <f>R224</f>
        <v>0</v>
      </c>
      <c r="S223" s="5">
        <f t="shared" si="16"/>
        <v>0</v>
      </c>
      <c r="T223" s="5">
        <f>T224</f>
        <v>0</v>
      </c>
      <c r="U223" s="5">
        <f t="shared" ref="U223:U286" si="22">S223+T223</f>
        <v>0</v>
      </c>
    </row>
    <row r="224" spans="1:21" ht="15.75">
      <c r="A224" s="3" t="s">
        <v>40</v>
      </c>
      <c r="B224" s="2" t="s">
        <v>11</v>
      </c>
      <c r="C224" s="2" t="s">
        <v>19</v>
      </c>
      <c r="D224" s="2">
        <v>13</v>
      </c>
      <c r="E224" s="6" t="s">
        <v>135</v>
      </c>
      <c r="F224" s="2">
        <v>800</v>
      </c>
      <c r="G224" s="5">
        <v>0</v>
      </c>
      <c r="H224" s="5"/>
      <c r="I224" s="5">
        <f t="shared" si="21"/>
        <v>0</v>
      </c>
      <c r="J224" s="5"/>
      <c r="K224" s="5">
        <f t="shared" si="19"/>
        <v>0</v>
      </c>
      <c r="L224" s="5"/>
      <c r="M224" s="5">
        <f t="shared" si="20"/>
        <v>0</v>
      </c>
      <c r="N224" s="5"/>
      <c r="O224" s="5">
        <f t="shared" si="18"/>
        <v>0</v>
      </c>
      <c r="P224" s="5"/>
      <c r="Q224" s="5">
        <f t="shared" si="17"/>
        <v>0</v>
      </c>
      <c r="R224" s="5"/>
      <c r="S224" s="5">
        <f t="shared" si="16"/>
        <v>0</v>
      </c>
      <c r="T224" s="5"/>
      <c r="U224" s="5">
        <f t="shared" si="22"/>
        <v>0</v>
      </c>
    </row>
    <row r="225" spans="1:21" ht="38.25">
      <c r="A225" s="3" t="s">
        <v>30</v>
      </c>
      <c r="B225" s="2" t="s">
        <v>11</v>
      </c>
      <c r="C225" s="2" t="s">
        <v>19</v>
      </c>
      <c r="D225" s="2">
        <v>13</v>
      </c>
      <c r="E225" s="1" t="s">
        <v>204</v>
      </c>
      <c r="F225" s="2"/>
      <c r="G225" s="5">
        <v>4579.6630000000005</v>
      </c>
      <c r="H225" s="5">
        <f>H226</f>
        <v>0</v>
      </c>
      <c r="I225" s="5">
        <f t="shared" si="21"/>
        <v>4579.6630000000005</v>
      </c>
      <c r="J225" s="5">
        <f>J226</f>
        <v>0</v>
      </c>
      <c r="K225" s="5">
        <f t="shared" si="19"/>
        <v>4579.6630000000005</v>
      </c>
      <c r="L225" s="5">
        <f>L226</f>
        <v>0</v>
      </c>
      <c r="M225" s="5">
        <f t="shared" si="20"/>
        <v>4579.6630000000005</v>
      </c>
      <c r="N225" s="5">
        <f>N226</f>
        <v>0</v>
      </c>
      <c r="O225" s="5">
        <f t="shared" si="18"/>
        <v>4579.6630000000005</v>
      </c>
      <c r="P225" s="5">
        <f>P226</f>
        <v>0</v>
      </c>
      <c r="Q225" s="5">
        <f t="shared" si="17"/>
        <v>4579.6630000000005</v>
      </c>
      <c r="R225" s="5">
        <f>R226</f>
        <v>0</v>
      </c>
      <c r="S225" s="5">
        <f t="shared" si="16"/>
        <v>4579.6630000000005</v>
      </c>
      <c r="T225" s="5">
        <f>T226</f>
        <v>0</v>
      </c>
      <c r="U225" s="5">
        <f t="shared" si="22"/>
        <v>4579.6630000000005</v>
      </c>
    </row>
    <row r="226" spans="1:21" ht="76.5">
      <c r="A226" s="3" t="s">
        <v>61</v>
      </c>
      <c r="B226" s="2" t="s">
        <v>11</v>
      </c>
      <c r="C226" s="2" t="s">
        <v>19</v>
      </c>
      <c r="D226" s="2">
        <v>13</v>
      </c>
      <c r="E226" s="1" t="s">
        <v>204</v>
      </c>
      <c r="F226" s="2">
        <v>100</v>
      </c>
      <c r="G226" s="5">
        <v>4579.6630000000005</v>
      </c>
      <c r="H226" s="5"/>
      <c r="I226" s="5">
        <f t="shared" si="21"/>
        <v>4579.6630000000005</v>
      </c>
      <c r="J226" s="5"/>
      <c r="K226" s="5">
        <f t="shared" si="19"/>
        <v>4579.6630000000005</v>
      </c>
      <c r="L226" s="5"/>
      <c r="M226" s="5">
        <f t="shared" si="20"/>
        <v>4579.6630000000005</v>
      </c>
      <c r="N226" s="5"/>
      <c r="O226" s="5">
        <f t="shared" si="18"/>
        <v>4579.6630000000005</v>
      </c>
      <c r="P226" s="5"/>
      <c r="Q226" s="5">
        <f t="shared" si="17"/>
        <v>4579.6630000000005</v>
      </c>
      <c r="R226" s="5"/>
      <c r="S226" s="5">
        <f t="shared" si="16"/>
        <v>4579.6630000000005</v>
      </c>
      <c r="T226" s="5"/>
      <c r="U226" s="5">
        <f t="shared" si="22"/>
        <v>4579.6630000000005</v>
      </c>
    </row>
    <row r="227" spans="1:21" ht="25.5">
      <c r="A227" s="3" t="s">
        <v>214</v>
      </c>
      <c r="B227" s="2" t="s">
        <v>11</v>
      </c>
      <c r="C227" s="2" t="s">
        <v>19</v>
      </c>
      <c r="D227" s="2">
        <v>13</v>
      </c>
      <c r="E227" s="1" t="s">
        <v>215</v>
      </c>
      <c r="F227" s="2"/>
      <c r="G227" s="5">
        <v>131.84399999999999</v>
      </c>
      <c r="H227" s="5">
        <f>H228</f>
        <v>0</v>
      </c>
      <c r="I227" s="5">
        <f t="shared" si="21"/>
        <v>131.84399999999999</v>
      </c>
      <c r="J227" s="5">
        <f>J228</f>
        <v>0</v>
      </c>
      <c r="K227" s="5">
        <f t="shared" si="19"/>
        <v>131.84399999999999</v>
      </c>
      <c r="L227" s="5">
        <f>L228</f>
        <v>0</v>
      </c>
      <c r="M227" s="5">
        <f t="shared" si="20"/>
        <v>131.84399999999999</v>
      </c>
      <c r="N227" s="5">
        <f>N228</f>
        <v>0</v>
      </c>
      <c r="O227" s="5">
        <f t="shared" si="18"/>
        <v>131.84399999999999</v>
      </c>
      <c r="P227" s="5">
        <f>P228</f>
        <v>0</v>
      </c>
      <c r="Q227" s="5">
        <f t="shared" si="17"/>
        <v>131.84399999999999</v>
      </c>
      <c r="R227" s="5">
        <f>R228</f>
        <v>0</v>
      </c>
      <c r="S227" s="5">
        <f t="shared" si="16"/>
        <v>131.84399999999999</v>
      </c>
      <c r="T227" s="5">
        <f>T228</f>
        <v>0</v>
      </c>
      <c r="U227" s="5">
        <f t="shared" si="22"/>
        <v>131.84399999999999</v>
      </c>
    </row>
    <row r="228" spans="1:21" ht="38.25">
      <c r="A228" s="3" t="s">
        <v>31</v>
      </c>
      <c r="B228" s="2" t="s">
        <v>11</v>
      </c>
      <c r="C228" s="2" t="s">
        <v>19</v>
      </c>
      <c r="D228" s="2">
        <v>13</v>
      </c>
      <c r="E228" s="1" t="s">
        <v>215</v>
      </c>
      <c r="F228" s="2">
        <v>200</v>
      </c>
      <c r="G228" s="5">
        <v>131.84399999999999</v>
      </c>
      <c r="H228" s="5"/>
      <c r="I228" s="5">
        <f t="shared" si="21"/>
        <v>131.84399999999999</v>
      </c>
      <c r="J228" s="5"/>
      <c r="K228" s="5">
        <f t="shared" si="19"/>
        <v>131.84399999999999</v>
      </c>
      <c r="L228" s="5"/>
      <c r="M228" s="5">
        <f t="shared" si="20"/>
        <v>131.84399999999999</v>
      </c>
      <c r="N228" s="5"/>
      <c r="O228" s="5">
        <f t="shared" si="18"/>
        <v>131.84399999999999</v>
      </c>
      <c r="P228" s="5"/>
      <c r="Q228" s="5">
        <f t="shared" si="17"/>
        <v>131.84399999999999</v>
      </c>
      <c r="R228" s="5"/>
      <c r="S228" s="5">
        <f t="shared" si="16"/>
        <v>131.84399999999999</v>
      </c>
      <c r="T228" s="5"/>
      <c r="U228" s="5">
        <f t="shared" si="22"/>
        <v>131.84399999999999</v>
      </c>
    </row>
    <row r="229" spans="1:21" ht="38.25">
      <c r="A229" s="3" t="s">
        <v>294</v>
      </c>
      <c r="B229" s="2" t="s">
        <v>11</v>
      </c>
      <c r="C229" s="2" t="s">
        <v>21</v>
      </c>
      <c r="D229" s="2">
        <v>12</v>
      </c>
      <c r="E229" s="1" t="s">
        <v>295</v>
      </c>
      <c r="F229" s="2"/>
      <c r="G229" s="5">
        <v>392</v>
      </c>
      <c r="H229" s="5">
        <f>H230</f>
        <v>0</v>
      </c>
      <c r="I229" s="5">
        <f t="shared" si="21"/>
        <v>392</v>
      </c>
      <c r="J229" s="5">
        <f>J230</f>
        <v>0</v>
      </c>
      <c r="K229" s="5">
        <f t="shared" si="19"/>
        <v>392</v>
      </c>
      <c r="L229" s="5">
        <f>L230</f>
        <v>0</v>
      </c>
      <c r="M229" s="5">
        <f t="shared" si="20"/>
        <v>392</v>
      </c>
      <c r="N229" s="5">
        <f>N230</f>
        <v>0</v>
      </c>
      <c r="O229" s="5">
        <f t="shared" si="18"/>
        <v>392</v>
      </c>
      <c r="P229" s="5">
        <f>P230</f>
        <v>-392</v>
      </c>
      <c r="Q229" s="5">
        <f t="shared" si="17"/>
        <v>0</v>
      </c>
      <c r="R229" s="5">
        <f>R230</f>
        <v>0</v>
      </c>
      <c r="S229" s="5">
        <f t="shared" si="16"/>
        <v>0</v>
      </c>
      <c r="T229" s="5">
        <f>T230</f>
        <v>0</v>
      </c>
      <c r="U229" s="5">
        <f t="shared" si="22"/>
        <v>0</v>
      </c>
    </row>
    <row r="230" spans="1:21" ht="38.25">
      <c r="A230" s="3" t="s">
        <v>31</v>
      </c>
      <c r="B230" s="2" t="s">
        <v>11</v>
      </c>
      <c r="C230" s="2" t="s">
        <v>21</v>
      </c>
      <c r="D230" s="2">
        <v>12</v>
      </c>
      <c r="E230" s="1" t="s">
        <v>295</v>
      </c>
      <c r="F230" s="2">
        <v>200</v>
      </c>
      <c r="G230" s="5">
        <v>392</v>
      </c>
      <c r="H230" s="5"/>
      <c r="I230" s="5">
        <f t="shared" si="21"/>
        <v>392</v>
      </c>
      <c r="J230" s="5"/>
      <c r="K230" s="5">
        <f t="shared" si="19"/>
        <v>392</v>
      </c>
      <c r="L230" s="5"/>
      <c r="M230" s="5">
        <f t="shared" si="20"/>
        <v>392</v>
      </c>
      <c r="N230" s="5"/>
      <c r="O230" s="5">
        <f t="shared" si="18"/>
        <v>392</v>
      </c>
      <c r="P230" s="5">
        <v>-392</v>
      </c>
      <c r="Q230" s="5">
        <f t="shared" si="17"/>
        <v>0</v>
      </c>
      <c r="R230" s="5"/>
      <c r="S230" s="5">
        <f t="shared" si="16"/>
        <v>0</v>
      </c>
      <c r="T230" s="5"/>
      <c r="U230" s="5">
        <f t="shared" si="22"/>
        <v>0</v>
      </c>
    </row>
    <row r="231" spans="1:21" ht="63.75">
      <c r="A231" s="3" t="s">
        <v>243</v>
      </c>
      <c r="B231" s="2" t="s">
        <v>11</v>
      </c>
      <c r="C231" s="2" t="s">
        <v>22</v>
      </c>
      <c r="D231" s="2" t="s">
        <v>19</v>
      </c>
      <c r="E231" s="1" t="s">
        <v>244</v>
      </c>
      <c r="F231" s="2"/>
      <c r="G231" s="5">
        <v>92.75</v>
      </c>
      <c r="H231" s="5">
        <f>H232</f>
        <v>0</v>
      </c>
      <c r="I231" s="5">
        <f t="shared" si="21"/>
        <v>92.75</v>
      </c>
      <c r="J231" s="5">
        <f>J232</f>
        <v>0</v>
      </c>
      <c r="K231" s="5">
        <f t="shared" si="19"/>
        <v>92.75</v>
      </c>
      <c r="L231" s="5">
        <f>L232</f>
        <v>0</v>
      </c>
      <c r="M231" s="5">
        <f t="shared" si="20"/>
        <v>92.75</v>
      </c>
      <c r="N231" s="5">
        <f>N232</f>
        <v>0</v>
      </c>
      <c r="O231" s="5">
        <f t="shared" si="18"/>
        <v>92.75</v>
      </c>
      <c r="P231" s="5">
        <f>P232</f>
        <v>0</v>
      </c>
      <c r="Q231" s="5">
        <f t="shared" si="17"/>
        <v>92.75</v>
      </c>
      <c r="R231" s="5">
        <f>R232</f>
        <v>0</v>
      </c>
      <c r="S231" s="5">
        <f t="shared" ref="S231:S294" si="23">Q231+R231</f>
        <v>92.75</v>
      </c>
      <c r="T231" s="5">
        <f>T232</f>
        <v>0</v>
      </c>
      <c r="U231" s="5">
        <f t="shared" si="22"/>
        <v>92.75</v>
      </c>
    </row>
    <row r="232" spans="1:21" ht="15.75">
      <c r="A232" s="3" t="s">
        <v>40</v>
      </c>
      <c r="B232" s="2" t="s">
        <v>11</v>
      </c>
      <c r="C232" s="2" t="s">
        <v>22</v>
      </c>
      <c r="D232" s="2" t="s">
        <v>19</v>
      </c>
      <c r="E232" s="1" t="s">
        <v>244</v>
      </c>
      <c r="F232" s="2">
        <v>800</v>
      </c>
      <c r="G232" s="5">
        <v>92.75</v>
      </c>
      <c r="H232" s="5"/>
      <c r="I232" s="5">
        <f t="shared" si="21"/>
        <v>92.75</v>
      </c>
      <c r="J232" s="5"/>
      <c r="K232" s="5">
        <f t="shared" si="19"/>
        <v>92.75</v>
      </c>
      <c r="L232" s="5"/>
      <c r="M232" s="5">
        <f t="shared" si="20"/>
        <v>92.75</v>
      </c>
      <c r="N232" s="5"/>
      <c r="O232" s="5">
        <f t="shared" si="18"/>
        <v>92.75</v>
      </c>
      <c r="P232" s="5"/>
      <c r="Q232" s="5">
        <f t="shared" si="17"/>
        <v>92.75</v>
      </c>
      <c r="R232" s="5"/>
      <c r="S232" s="5">
        <f t="shared" si="23"/>
        <v>92.75</v>
      </c>
      <c r="T232" s="5"/>
      <c r="U232" s="5">
        <f t="shared" si="22"/>
        <v>92.75</v>
      </c>
    </row>
    <row r="233" spans="1:21" ht="242.25">
      <c r="A233" s="3" t="s">
        <v>245</v>
      </c>
      <c r="B233" s="2" t="s">
        <v>11</v>
      </c>
      <c r="C233" s="2" t="s">
        <v>22</v>
      </c>
      <c r="D233" s="2" t="s">
        <v>19</v>
      </c>
      <c r="E233" s="1" t="s">
        <v>246</v>
      </c>
      <c r="F233" s="2"/>
      <c r="G233" s="5">
        <v>84.470050000000001</v>
      </c>
      <c r="H233" s="5">
        <f>H234</f>
        <v>0</v>
      </c>
      <c r="I233" s="5">
        <f t="shared" si="21"/>
        <v>84.470050000000001</v>
      </c>
      <c r="J233" s="5">
        <f>J234</f>
        <v>0</v>
      </c>
      <c r="K233" s="5">
        <f t="shared" si="19"/>
        <v>84.470050000000001</v>
      </c>
      <c r="L233" s="5">
        <f>L234</f>
        <v>0</v>
      </c>
      <c r="M233" s="5">
        <f t="shared" si="20"/>
        <v>84.470050000000001</v>
      </c>
      <c r="N233" s="5">
        <f>N234</f>
        <v>1.5408199999999965</v>
      </c>
      <c r="O233" s="5">
        <f t="shared" si="18"/>
        <v>86.010869999999997</v>
      </c>
      <c r="P233" s="5">
        <f>P234</f>
        <v>0</v>
      </c>
      <c r="Q233" s="5">
        <f t="shared" si="17"/>
        <v>86.010869999999997</v>
      </c>
      <c r="R233" s="5">
        <f>R234</f>
        <v>0</v>
      </c>
      <c r="S233" s="5">
        <f t="shared" si="23"/>
        <v>86.010869999999997</v>
      </c>
      <c r="T233" s="5">
        <f>T234</f>
        <v>0</v>
      </c>
      <c r="U233" s="5">
        <f t="shared" si="22"/>
        <v>86.010869999999997</v>
      </c>
    </row>
    <row r="234" spans="1:21" ht="38.25">
      <c r="A234" s="3" t="s">
        <v>31</v>
      </c>
      <c r="B234" s="2" t="s">
        <v>11</v>
      </c>
      <c r="C234" s="2" t="s">
        <v>22</v>
      </c>
      <c r="D234" s="2" t="s">
        <v>19</v>
      </c>
      <c r="E234" s="1" t="s">
        <v>246</v>
      </c>
      <c r="F234" s="2">
        <v>200</v>
      </c>
      <c r="G234" s="5">
        <v>84.470050000000001</v>
      </c>
      <c r="H234" s="5"/>
      <c r="I234" s="5">
        <f t="shared" si="21"/>
        <v>84.470050000000001</v>
      </c>
      <c r="J234" s="5"/>
      <c r="K234" s="5">
        <f t="shared" si="19"/>
        <v>84.470050000000001</v>
      </c>
      <c r="L234" s="5"/>
      <c r="M234" s="5">
        <f t="shared" si="20"/>
        <v>84.470050000000001</v>
      </c>
      <c r="N234" s="5">
        <f>-49+50.54082</f>
        <v>1.5408199999999965</v>
      </c>
      <c r="O234" s="5">
        <f t="shared" si="18"/>
        <v>86.010869999999997</v>
      </c>
      <c r="P234" s="5"/>
      <c r="Q234" s="5">
        <f t="shared" si="17"/>
        <v>86.010869999999997</v>
      </c>
      <c r="R234" s="5"/>
      <c r="S234" s="5">
        <f t="shared" si="23"/>
        <v>86.010869999999997</v>
      </c>
      <c r="T234" s="5"/>
      <c r="U234" s="5">
        <f t="shared" si="22"/>
        <v>86.010869999999997</v>
      </c>
    </row>
    <row r="235" spans="1:21" ht="229.5">
      <c r="A235" s="3" t="s">
        <v>247</v>
      </c>
      <c r="B235" s="2" t="s">
        <v>11</v>
      </c>
      <c r="C235" s="2" t="s">
        <v>22</v>
      </c>
      <c r="D235" s="2" t="s">
        <v>19</v>
      </c>
      <c r="E235" s="1" t="s">
        <v>248</v>
      </c>
      <c r="F235" s="2"/>
      <c r="G235" s="5">
        <v>52.9</v>
      </c>
      <c r="H235" s="5">
        <f>H236</f>
        <v>0</v>
      </c>
      <c r="I235" s="5">
        <f t="shared" si="21"/>
        <v>52.9</v>
      </c>
      <c r="J235" s="5">
        <f>J236</f>
        <v>0</v>
      </c>
      <c r="K235" s="5">
        <f t="shared" si="19"/>
        <v>52.9</v>
      </c>
      <c r="L235" s="5">
        <f>L236</f>
        <v>0</v>
      </c>
      <c r="M235" s="5">
        <f t="shared" si="20"/>
        <v>52.9</v>
      </c>
      <c r="N235" s="5">
        <f>N236</f>
        <v>851.61815000000001</v>
      </c>
      <c r="O235" s="5">
        <f t="shared" si="18"/>
        <v>904.51814999999999</v>
      </c>
      <c r="P235" s="5">
        <f>P236</f>
        <v>0</v>
      </c>
      <c r="Q235" s="5">
        <f t="shared" si="17"/>
        <v>904.51814999999999</v>
      </c>
      <c r="R235" s="5">
        <f>R236</f>
        <v>0</v>
      </c>
      <c r="S235" s="5">
        <f t="shared" si="23"/>
        <v>904.51814999999999</v>
      </c>
      <c r="T235" s="5">
        <f>T236</f>
        <v>0</v>
      </c>
      <c r="U235" s="5">
        <f t="shared" si="22"/>
        <v>904.51814999999999</v>
      </c>
    </row>
    <row r="236" spans="1:21" ht="15.75">
      <c r="A236" s="3" t="s">
        <v>40</v>
      </c>
      <c r="B236" s="2" t="s">
        <v>11</v>
      </c>
      <c r="C236" s="2" t="s">
        <v>22</v>
      </c>
      <c r="D236" s="2" t="s">
        <v>19</v>
      </c>
      <c r="E236" s="1" t="s">
        <v>248</v>
      </c>
      <c r="F236" s="2">
        <v>800</v>
      </c>
      <c r="G236" s="5">
        <v>52.9</v>
      </c>
      <c r="H236" s="5"/>
      <c r="I236" s="5">
        <f t="shared" si="21"/>
        <v>52.9</v>
      </c>
      <c r="J236" s="5"/>
      <c r="K236" s="5">
        <f t="shared" si="19"/>
        <v>52.9</v>
      </c>
      <c r="L236" s="5"/>
      <c r="M236" s="5">
        <f t="shared" si="20"/>
        <v>52.9</v>
      </c>
      <c r="N236" s="5">
        <f>902.15897-50.54082</f>
        <v>851.61815000000001</v>
      </c>
      <c r="O236" s="5">
        <f t="shared" si="18"/>
        <v>904.51814999999999</v>
      </c>
      <c r="P236" s="5"/>
      <c r="Q236" s="5">
        <f t="shared" si="17"/>
        <v>904.51814999999999</v>
      </c>
      <c r="R236" s="5"/>
      <c r="S236" s="5">
        <f t="shared" si="23"/>
        <v>904.51814999999999</v>
      </c>
      <c r="T236" s="5"/>
      <c r="U236" s="5">
        <f t="shared" si="22"/>
        <v>904.51814999999999</v>
      </c>
    </row>
    <row r="237" spans="1:21" ht="63.75">
      <c r="A237" s="3" t="s">
        <v>249</v>
      </c>
      <c r="B237" s="2" t="s">
        <v>11</v>
      </c>
      <c r="C237" s="2" t="s">
        <v>22</v>
      </c>
      <c r="D237" s="2" t="s">
        <v>19</v>
      </c>
      <c r="E237" s="1" t="s">
        <v>250</v>
      </c>
      <c r="F237" s="2"/>
      <c r="G237" s="5">
        <v>3738.5499599999998</v>
      </c>
      <c r="H237" s="5">
        <f>H238</f>
        <v>0</v>
      </c>
      <c r="I237" s="5">
        <f t="shared" si="21"/>
        <v>3738.5499599999998</v>
      </c>
      <c r="J237" s="5">
        <f>J238</f>
        <v>0</v>
      </c>
      <c r="K237" s="5">
        <f t="shared" si="19"/>
        <v>3738.5499599999998</v>
      </c>
      <c r="L237" s="5">
        <f>L238</f>
        <v>-1571.7044800000001</v>
      </c>
      <c r="M237" s="5">
        <f t="shared" si="20"/>
        <v>2166.84548</v>
      </c>
      <c r="N237" s="5">
        <f>N238</f>
        <v>1550.7168999999999</v>
      </c>
      <c r="O237" s="5">
        <f t="shared" si="18"/>
        <v>3717.5623799999998</v>
      </c>
      <c r="P237" s="5">
        <f>P238</f>
        <v>0</v>
      </c>
      <c r="Q237" s="5">
        <f t="shared" ref="Q237:Q300" si="24">O237+P237</f>
        <v>3717.5623799999998</v>
      </c>
      <c r="R237" s="5">
        <f>R238</f>
        <v>-93.350399999999993</v>
      </c>
      <c r="S237" s="5">
        <f t="shared" si="23"/>
        <v>3624.21198</v>
      </c>
      <c r="T237" s="5">
        <f>T238</f>
        <v>0</v>
      </c>
      <c r="U237" s="5">
        <f t="shared" si="22"/>
        <v>3624.21198</v>
      </c>
    </row>
    <row r="238" spans="1:21" ht="15.75">
      <c r="A238" s="3" t="s">
        <v>40</v>
      </c>
      <c r="B238" s="2" t="s">
        <v>11</v>
      </c>
      <c r="C238" s="2" t="s">
        <v>22</v>
      </c>
      <c r="D238" s="2" t="s">
        <v>19</v>
      </c>
      <c r="E238" s="1" t="s">
        <v>250</v>
      </c>
      <c r="F238" s="2">
        <v>800</v>
      </c>
      <c r="G238" s="5">
        <v>3738.5499599999998</v>
      </c>
      <c r="H238" s="5"/>
      <c r="I238" s="5">
        <f t="shared" si="21"/>
        <v>3738.5499599999998</v>
      </c>
      <c r="J238" s="5"/>
      <c r="K238" s="5">
        <f t="shared" si="19"/>
        <v>3738.5499599999998</v>
      </c>
      <c r="L238" s="5">
        <v>-1571.7044800000001</v>
      </c>
      <c r="M238" s="5">
        <f t="shared" si="20"/>
        <v>2166.84548</v>
      </c>
      <c r="N238" s="5">
        <v>1550.7168999999999</v>
      </c>
      <c r="O238" s="5">
        <f t="shared" si="18"/>
        <v>3717.5623799999998</v>
      </c>
      <c r="P238" s="5"/>
      <c r="Q238" s="5">
        <f t="shared" si="24"/>
        <v>3717.5623799999998</v>
      </c>
      <c r="R238" s="5">
        <v>-93.350399999999993</v>
      </c>
      <c r="S238" s="5">
        <f t="shared" si="23"/>
        <v>3624.21198</v>
      </c>
      <c r="T238" s="5"/>
      <c r="U238" s="5">
        <f t="shared" si="22"/>
        <v>3624.21198</v>
      </c>
    </row>
    <row r="239" spans="1:21" ht="38.25">
      <c r="A239" s="3" t="s">
        <v>251</v>
      </c>
      <c r="B239" s="2" t="s">
        <v>11</v>
      </c>
      <c r="C239" s="2" t="s">
        <v>22</v>
      </c>
      <c r="D239" s="2" t="s">
        <v>19</v>
      </c>
      <c r="E239" s="1" t="s">
        <v>252</v>
      </c>
      <c r="F239" s="2"/>
      <c r="G239" s="5">
        <v>144</v>
      </c>
      <c r="H239" s="5">
        <f>H240</f>
        <v>0</v>
      </c>
      <c r="I239" s="5">
        <f t="shared" si="21"/>
        <v>144</v>
      </c>
      <c r="J239" s="5">
        <f>J240</f>
        <v>0</v>
      </c>
      <c r="K239" s="5">
        <f t="shared" si="19"/>
        <v>144</v>
      </c>
      <c r="L239" s="5">
        <f>L240</f>
        <v>0</v>
      </c>
      <c r="M239" s="5">
        <f t="shared" si="20"/>
        <v>144</v>
      </c>
      <c r="N239" s="5">
        <f>N240</f>
        <v>0</v>
      </c>
      <c r="O239" s="5">
        <f t="shared" si="18"/>
        <v>144</v>
      </c>
      <c r="P239" s="5">
        <f>P240</f>
        <v>0</v>
      </c>
      <c r="Q239" s="5">
        <f t="shared" si="24"/>
        <v>144</v>
      </c>
      <c r="R239" s="5">
        <f>R240</f>
        <v>0</v>
      </c>
      <c r="S239" s="5">
        <f t="shared" si="23"/>
        <v>144</v>
      </c>
      <c r="T239" s="5">
        <f>T240</f>
        <v>0</v>
      </c>
      <c r="U239" s="5">
        <f t="shared" si="22"/>
        <v>144</v>
      </c>
    </row>
    <row r="240" spans="1:21" ht="38.25">
      <c r="A240" s="3" t="s">
        <v>31</v>
      </c>
      <c r="B240" s="2" t="s">
        <v>11</v>
      </c>
      <c r="C240" s="2" t="s">
        <v>22</v>
      </c>
      <c r="D240" s="2" t="s">
        <v>19</v>
      </c>
      <c r="E240" s="1" t="s">
        <v>252</v>
      </c>
      <c r="F240" s="2">
        <v>200</v>
      </c>
      <c r="G240" s="5">
        <v>144</v>
      </c>
      <c r="H240" s="5"/>
      <c r="I240" s="5">
        <f t="shared" si="21"/>
        <v>144</v>
      </c>
      <c r="J240" s="5"/>
      <c r="K240" s="5">
        <f t="shared" si="19"/>
        <v>144</v>
      </c>
      <c r="L240" s="5"/>
      <c r="M240" s="5">
        <f t="shared" si="20"/>
        <v>144</v>
      </c>
      <c r="N240" s="5"/>
      <c r="O240" s="5">
        <f t="shared" ref="O240:O303" si="25">M240+N240</f>
        <v>144</v>
      </c>
      <c r="P240" s="5"/>
      <c r="Q240" s="5">
        <f t="shared" si="24"/>
        <v>144</v>
      </c>
      <c r="R240" s="5"/>
      <c r="S240" s="5">
        <f t="shared" si="23"/>
        <v>144</v>
      </c>
      <c r="T240" s="5"/>
      <c r="U240" s="5">
        <f t="shared" si="22"/>
        <v>144</v>
      </c>
    </row>
    <row r="241" spans="1:21" ht="76.5">
      <c r="A241" s="3" t="s">
        <v>114</v>
      </c>
      <c r="B241" s="2" t="s">
        <v>11</v>
      </c>
      <c r="C241" s="2" t="s">
        <v>23</v>
      </c>
      <c r="D241" s="2" t="s">
        <v>22</v>
      </c>
      <c r="E241" s="1" t="s">
        <v>228</v>
      </c>
      <c r="F241" s="2"/>
      <c r="G241" s="5">
        <v>0</v>
      </c>
      <c r="H241" s="5">
        <f>H242</f>
        <v>0</v>
      </c>
      <c r="I241" s="5">
        <f t="shared" si="21"/>
        <v>0</v>
      </c>
      <c r="J241" s="5">
        <f>J242</f>
        <v>0</v>
      </c>
      <c r="K241" s="5">
        <f t="shared" si="19"/>
        <v>0</v>
      </c>
      <c r="L241" s="5">
        <f>L242</f>
        <v>0</v>
      </c>
      <c r="M241" s="5">
        <f t="shared" si="20"/>
        <v>0</v>
      </c>
      <c r="N241" s="5">
        <f>N242</f>
        <v>0</v>
      </c>
      <c r="O241" s="5">
        <f t="shared" si="25"/>
        <v>0</v>
      </c>
      <c r="P241" s="5">
        <f>P242</f>
        <v>0</v>
      </c>
      <c r="Q241" s="5">
        <f t="shared" si="24"/>
        <v>0</v>
      </c>
      <c r="R241" s="5">
        <f>R242</f>
        <v>0</v>
      </c>
      <c r="S241" s="5">
        <f t="shared" si="23"/>
        <v>0</v>
      </c>
      <c r="T241" s="5">
        <f>T242</f>
        <v>0</v>
      </c>
      <c r="U241" s="5">
        <f t="shared" si="22"/>
        <v>0</v>
      </c>
    </row>
    <row r="242" spans="1:21" ht="38.25">
      <c r="A242" s="3" t="s">
        <v>31</v>
      </c>
      <c r="B242" s="2" t="s">
        <v>11</v>
      </c>
      <c r="C242" s="2" t="s">
        <v>23</v>
      </c>
      <c r="D242" s="2" t="s">
        <v>22</v>
      </c>
      <c r="E242" s="1" t="s">
        <v>228</v>
      </c>
      <c r="F242" s="2">
        <v>200</v>
      </c>
      <c r="G242" s="5">
        <v>0</v>
      </c>
      <c r="H242" s="5"/>
      <c r="I242" s="5">
        <f t="shared" si="21"/>
        <v>0</v>
      </c>
      <c r="J242" s="5"/>
      <c r="K242" s="5">
        <f t="shared" ref="K242:K305" si="26">I242+J242</f>
        <v>0</v>
      </c>
      <c r="L242" s="5"/>
      <c r="M242" s="5">
        <f t="shared" ref="M242:M305" si="27">K242+L242</f>
        <v>0</v>
      </c>
      <c r="N242" s="5"/>
      <c r="O242" s="5">
        <f t="shared" si="25"/>
        <v>0</v>
      </c>
      <c r="P242" s="5"/>
      <c r="Q242" s="5">
        <f t="shared" si="24"/>
        <v>0</v>
      </c>
      <c r="R242" s="5"/>
      <c r="S242" s="5">
        <f t="shared" si="23"/>
        <v>0</v>
      </c>
      <c r="T242" s="5"/>
      <c r="U242" s="5">
        <f t="shared" si="22"/>
        <v>0</v>
      </c>
    </row>
    <row r="243" spans="1:21" ht="15.75">
      <c r="A243" s="8" t="s">
        <v>15</v>
      </c>
      <c r="B243" s="9" t="s">
        <v>4</v>
      </c>
      <c r="C243" s="9"/>
      <c r="D243" s="9"/>
      <c r="E243" s="9"/>
      <c r="F243" s="9"/>
      <c r="G243" s="5">
        <v>445569.89431999996</v>
      </c>
      <c r="H243" s="5">
        <f>H244+H245</f>
        <v>639.07894999999917</v>
      </c>
      <c r="I243" s="5">
        <f t="shared" si="21"/>
        <v>446208.97326999996</v>
      </c>
      <c r="J243" s="5">
        <f>J244+J245</f>
        <v>0</v>
      </c>
      <c r="K243" s="5">
        <f t="shared" si="26"/>
        <v>446208.97326999996</v>
      </c>
      <c r="L243" s="5">
        <f>L244+L245</f>
        <v>12518.59907</v>
      </c>
      <c r="M243" s="5">
        <f t="shared" si="27"/>
        <v>458727.57233999996</v>
      </c>
      <c r="N243" s="5">
        <f>N244+N245</f>
        <v>39.493049999999997</v>
      </c>
      <c r="O243" s="5">
        <f t="shared" si="25"/>
        <v>458767.06538999995</v>
      </c>
      <c r="P243" s="5">
        <f>P244+P245</f>
        <v>5543.2987499999999</v>
      </c>
      <c r="Q243" s="5">
        <f t="shared" si="24"/>
        <v>464310.36413999996</v>
      </c>
      <c r="R243" s="5">
        <f>R244+R245</f>
        <v>579.08793000000003</v>
      </c>
      <c r="S243" s="5">
        <f t="shared" si="23"/>
        <v>464889.45206999994</v>
      </c>
      <c r="T243" s="5">
        <f>T244+T245</f>
        <v>937.15131999999994</v>
      </c>
      <c r="U243" s="5">
        <f t="shared" si="22"/>
        <v>465826.60338999995</v>
      </c>
    </row>
    <row r="244" spans="1:21" ht="38.25">
      <c r="A244" s="3" t="s">
        <v>12</v>
      </c>
      <c r="B244" s="2" t="s">
        <v>4</v>
      </c>
      <c r="C244" s="2"/>
      <c r="D244" s="2"/>
      <c r="E244" s="2"/>
      <c r="F244" s="2"/>
      <c r="G244" s="5">
        <v>196729.73444999999</v>
      </c>
      <c r="H244" s="5">
        <f>H246+H248+H250+H252+H262+H264+H266+H268+H270+H274+H282+H284+H288+H290+H296+H298+H300+H302+H304+H309+H313+H315+H319+H325+H328+H330+H332+H336+H339+H341+H345+H352+H306+H292+H294+H321+H258+H276</f>
        <v>639.07894999999917</v>
      </c>
      <c r="I244" s="5">
        <f t="shared" si="21"/>
        <v>197368.81339999998</v>
      </c>
      <c r="J244" s="5">
        <f>J246+J248+J250+J252+J262+J264+J266+J268+J270+J274+J282+J284+J288+J290+J296+J298+J300+J302+J304+J309+J313+J315+J319+J325+J328+J330+J332+J336+J339+J341+J345+J352+J306+J292+J294+J321+J258+J276+J280+J311+J278</f>
        <v>0</v>
      </c>
      <c r="K244" s="5">
        <f t="shared" si="26"/>
        <v>197368.81339999998</v>
      </c>
      <c r="L244" s="5">
        <f>L246+L248+L250+L252+L262+L264+L266+L268+L270+L274+L282+L284+L288+L290+L296+L298+L300+L302+L304+L309+L313+L315+L319+L325+L328+L330+L332+L336+L339+L341+L345+L352+L306+L292+L294+L321+L258+L276+L280+L311+L278</f>
        <v>12518.59907</v>
      </c>
      <c r="M244" s="5">
        <f t="shared" si="27"/>
        <v>209887.41246999998</v>
      </c>
      <c r="N244" s="5">
        <f>N246+N248+N250+N252+N262+N264+N266+N268+N270+N274+N282+N284+N288+N290+N296+N298+N300+N302+N304+N309+N313+N315+N319+N325+N328+N330+N332+N336+N339+N341+N345+N352+N306+N292+N294+N321+N258+N276+N280+N311+N278</f>
        <v>39.493049999999997</v>
      </c>
      <c r="O244" s="5">
        <f t="shared" si="25"/>
        <v>209926.90551999997</v>
      </c>
      <c r="P244" s="5">
        <f>P246+P248+P250+P252+P262+P264+P266+P268+P270+P274+P282+P284+P288+P290+P296+P298+P300+P302+P304+P309+P313+P315+P319+P325+P328+P330+P332+P336+P339+P341+P345+P352+P306+P292+P294+P321+P258+P276+P280+P311+P278+P350</f>
        <v>5543.2987499999999</v>
      </c>
      <c r="Q244" s="5">
        <f t="shared" si="24"/>
        <v>215470.20426999996</v>
      </c>
      <c r="R244" s="5">
        <f>R246+R248+R250+R252+R262+R264+R266+R268+R270+R274+R282+R284+R288+R290+R296+R298+R300+R302+R304+R309+R313+R315+R319+R325+R328+R330+R332+R336+R339+R341+R345+R352+R306+R292+R294+R321+R258+R276+R280+R311+R278+R350</f>
        <v>579.08793000000003</v>
      </c>
      <c r="S244" s="5">
        <f t="shared" si="23"/>
        <v>216049.29219999997</v>
      </c>
      <c r="T244" s="5">
        <f>T246+T248+T250+T252+T262+T264+T266+T268+T270+T274+T282+T284+T288+T290+T296+T298+T300+T302+T304+T309+T313+T315+T319+T325+T328+T330+T332+T336+T339+T341+T345+T352+T306+T292+T294+T321+T258+T276+T280+T311+T278+T350</f>
        <v>3180</v>
      </c>
      <c r="U244" s="5">
        <f t="shared" si="22"/>
        <v>219229.29219999997</v>
      </c>
    </row>
    <row r="245" spans="1:21" ht="38.25">
      <c r="A245" s="3" t="s">
        <v>13</v>
      </c>
      <c r="B245" s="2" t="s">
        <v>4</v>
      </c>
      <c r="C245" s="2"/>
      <c r="D245" s="2"/>
      <c r="E245" s="2"/>
      <c r="F245" s="2"/>
      <c r="G245" s="5">
        <v>248840.15986999997</v>
      </c>
      <c r="H245" s="5">
        <f>H254+H256+H260+H272+H317+H347+H286+H323</f>
        <v>0</v>
      </c>
      <c r="I245" s="5">
        <f t="shared" si="21"/>
        <v>248840.15986999997</v>
      </c>
      <c r="J245" s="5">
        <f>J254+J256+J260+J272+J317+J347+J286+J323</f>
        <v>0</v>
      </c>
      <c r="K245" s="5">
        <f t="shared" si="26"/>
        <v>248840.15986999997</v>
      </c>
      <c r="L245" s="5">
        <f>L254+L256+L260+L272+L317+L347+L286+L323</f>
        <v>0</v>
      </c>
      <c r="M245" s="5">
        <f t="shared" si="27"/>
        <v>248840.15986999997</v>
      </c>
      <c r="N245" s="5">
        <f>N254+N256+N260+N272+N317+N347+N286+N323</f>
        <v>0</v>
      </c>
      <c r="O245" s="5">
        <f t="shared" si="25"/>
        <v>248840.15986999997</v>
      </c>
      <c r="P245" s="5">
        <f>P254+P256+P260+P272+P317+P347+P286+P323</f>
        <v>0</v>
      </c>
      <c r="Q245" s="5">
        <f t="shared" si="24"/>
        <v>248840.15986999997</v>
      </c>
      <c r="R245" s="5">
        <f>R254+R256+R260+R272+R317+R347+R286+R323</f>
        <v>0</v>
      </c>
      <c r="S245" s="5">
        <f t="shared" si="23"/>
        <v>248840.15986999997</v>
      </c>
      <c r="T245" s="5">
        <f>T254+T256+T260+T272+T317+T347+T286+T323</f>
        <v>-2242.8486800000001</v>
      </c>
      <c r="U245" s="5">
        <f t="shared" si="22"/>
        <v>246597.31118999998</v>
      </c>
    </row>
    <row r="246" spans="1:21" ht="25.5">
      <c r="A246" s="3" t="s">
        <v>62</v>
      </c>
      <c r="B246" s="2" t="s">
        <v>4</v>
      </c>
      <c r="C246" s="2" t="s">
        <v>23</v>
      </c>
      <c r="D246" s="2" t="s">
        <v>19</v>
      </c>
      <c r="E246" s="1" t="s">
        <v>65</v>
      </c>
      <c r="F246" s="2"/>
      <c r="G246" s="5">
        <v>71591.320649999994</v>
      </c>
      <c r="H246" s="5">
        <f>H247</f>
        <v>0</v>
      </c>
      <c r="I246" s="5">
        <f t="shared" si="21"/>
        <v>71591.320649999994</v>
      </c>
      <c r="J246" s="5">
        <f>J247</f>
        <v>0</v>
      </c>
      <c r="K246" s="5">
        <f t="shared" si="26"/>
        <v>71591.320649999994</v>
      </c>
      <c r="L246" s="5">
        <f>L247</f>
        <v>0</v>
      </c>
      <c r="M246" s="5">
        <f t="shared" si="27"/>
        <v>71591.320649999994</v>
      </c>
      <c r="N246" s="5">
        <f>N247</f>
        <v>0</v>
      </c>
      <c r="O246" s="5">
        <f t="shared" si="25"/>
        <v>71591.320649999994</v>
      </c>
      <c r="P246" s="5">
        <f>P247</f>
        <v>0</v>
      </c>
      <c r="Q246" s="5">
        <f t="shared" si="24"/>
        <v>71591.320649999994</v>
      </c>
      <c r="R246" s="5">
        <f>R247</f>
        <v>392.69024999999999</v>
      </c>
      <c r="S246" s="5">
        <f t="shared" si="23"/>
        <v>71984.010899999994</v>
      </c>
      <c r="T246" s="5">
        <f>T247</f>
        <v>1008.03831</v>
      </c>
      <c r="U246" s="5">
        <f t="shared" si="22"/>
        <v>72992.049209999997</v>
      </c>
    </row>
    <row r="247" spans="1:21" ht="38.25">
      <c r="A247" s="3" t="s">
        <v>44</v>
      </c>
      <c r="B247" s="2" t="s">
        <v>4</v>
      </c>
      <c r="C247" s="2" t="s">
        <v>23</v>
      </c>
      <c r="D247" s="2" t="s">
        <v>19</v>
      </c>
      <c r="E247" s="1" t="s">
        <v>65</v>
      </c>
      <c r="F247" s="2">
        <v>600</v>
      </c>
      <c r="G247" s="5">
        <v>71591.320649999994</v>
      </c>
      <c r="H247" s="5"/>
      <c r="I247" s="5">
        <f t="shared" si="21"/>
        <v>71591.320649999994</v>
      </c>
      <c r="J247" s="5"/>
      <c r="K247" s="5">
        <f t="shared" si="26"/>
        <v>71591.320649999994</v>
      </c>
      <c r="L247" s="5"/>
      <c r="M247" s="5">
        <f t="shared" si="27"/>
        <v>71591.320649999994</v>
      </c>
      <c r="N247" s="5"/>
      <c r="O247" s="5">
        <f t="shared" si="25"/>
        <v>71591.320649999994</v>
      </c>
      <c r="P247" s="5"/>
      <c r="Q247" s="5">
        <f t="shared" si="24"/>
        <v>71591.320649999994</v>
      </c>
      <c r="R247" s="5">
        <v>392.69024999999999</v>
      </c>
      <c r="S247" s="5">
        <f t="shared" si="23"/>
        <v>71984.010899999994</v>
      </c>
      <c r="T247" s="5">
        <v>1008.03831</v>
      </c>
      <c r="U247" s="5">
        <f t="shared" si="22"/>
        <v>72992.049209999997</v>
      </c>
    </row>
    <row r="248" spans="1:21" ht="38.25">
      <c r="A248" s="3" t="s">
        <v>175</v>
      </c>
      <c r="B248" s="2" t="s">
        <v>4</v>
      </c>
      <c r="C248" s="2" t="s">
        <v>23</v>
      </c>
      <c r="D248" s="2" t="s">
        <v>19</v>
      </c>
      <c r="E248" s="1" t="s">
        <v>66</v>
      </c>
      <c r="F248" s="2"/>
      <c r="G248" s="5">
        <v>510</v>
      </c>
      <c r="H248" s="5">
        <f>H249</f>
        <v>0</v>
      </c>
      <c r="I248" s="5">
        <f t="shared" si="21"/>
        <v>510</v>
      </c>
      <c r="J248" s="5">
        <f>J249</f>
        <v>0</v>
      </c>
      <c r="K248" s="5">
        <f t="shared" si="26"/>
        <v>510</v>
      </c>
      <c r="L248" s="5">
        <f>L249</f>
        <v>0</v>
      </c>
      <c r="M248" s="5">
        <f t="shared" si="27"/>
        <v>510</v>
      </c>
      <c r="N248" s="5">
        <f>N249</f>
        <v>0</v>
      </c>
      <c r="O248" s="5">
        <f t="shared" si="25"/>
        <v>510</v>
      </c>
      <c r="P248" s="5">
        <f>P249</f>
        <v>0</v>
      </c>
      <c r="Q248" s="5">
        <f t="shared" si="24"/>
        <v>510</v>
      </c>
      <c r="R248" s="5">
        <f>R249</f>
        <v>0</v>
      </c>
      <c r="S248" s="5">
        <f t="shared" si="23"/>
        <v>510</v>
      </c>
      <c r="T248" s="5">
        <f>T249</f>
        <v>0</v>
      </c>
      <c r="U248" s="5">
        <f t="shared" si="22"/>
        <v>510</v>
      </c>
    </row>
    <row r="249" spans="1:21" ht="38.25">
      <c r="A249" s="3" t="s">
        <v>44</v>
      </c>
      <c r="B249" s="2" t="s">
        <v>4</v>
      </c>
      <c r="C249" s="2" t="s">
        <v>23</v>
      </c>
      <c r="D249" s="2" t="s">
        <v>19</v>
      </c>
      <c r="E249" s="1" t="s">
        <v>66</v>
      </c>
      <c r="F249" s="2">
        <v>600</v>
      </c>
      <c r="G249" s="5">
        <v>510</v>
      </c>
      <c r="H249" s="5"/>
      <c r="I249" s="5">
        <f t="shared" si="21"/>
        <v>510</v>
      </c>
      <c r="J249" s="5"/>
      <c r="K249" s="5">
        <f t="shared" si="26"/>
        <v>510</v>
      </c>
      <c r="L249" s="5"/>
      <c r="M249" s="5">
        <f t="shared" si="27"/>
        <v>510</v>
      </c>
      <c r="N249" s="5"/>
      <c r="O249" s="5">
        <f t="shared" si="25"/>
        <v>510</v>
      </c>
      <c r="P249" s="5"/>
      <c r="Q249" s="5">
        <f t="shared" si="24"/>
        <v>510</v>
      </c>
      <c r="R249" s="5"/>
      <c r="S249" s="5">
        <f t="shared" si="23"/>
        <v>510</v>
      </c>
      <c r="T249" s="5"/>
      <c r="U249" s="5">
        <f t="shared" si="22"/>
        <v>510</v>
      </c>
    </row>
    <row r="250" spans="1:21" ht="25.5">
      <c r="A250" s="3" t="s">
        <v>63</v>
      </c>
      <c r="B250" s="2" t="s">
        <v>4</v>
      </c>
      <c r="C250" s="2" t="s">
        <v>23</v>
      </c>
      <c r="D250" s="2" t="s">
        <v>19</v>
      </c>
      <c r="E250" s="1" t="s">
        <v>67</v>
      </c>
      <c r="F250" s="2"/>
      <c r="G250" s="5">
        <v>200</v>
      </c>
      <c r="H250" s="5">
        <f>H251</f>
        <v>0</v>
      </c>
      <c r="I250" s="5">
        <f t="shared" si="21"/>
        <v>200</v>
      </c>
      <c r="J250" s="5">
        <f>J251</f>
        <v>0</v>
      </c>
      <c r="K250" s="5">
        <f t="shared" si="26"/>
        <v>200</v>
      </c>
      <c r="L250" s="5">
        <f>L251</f>
        <v>0</v>
      </c>
      <c r="M250" s="5">
        <f t="shared" si="27"/>
        <v>200</v>
      </c>
      <c r="N250" s="5">
        <f>N251</f>
        <v>0</v>
      </c>
      <c r="O250" s="5">
        <f t="shared" si="25"/>
        <v>200</v>
      </c>
      <c r="P250" s="5">
        <f>P251</f>
        <v>0</v>
      </c>
      <c r="Q250" s="5">
        <f t="shared" si="24"/>
        <v>200</v>
      </c>
      <c r="R250" s="5">
        <f>R251</f>
        <v>0</v>
      </c>
      <c r="S250" s="5">
        <f t="shared" si="23"/>
        <v>200</v>
      </c>
      <c r="T250" s="5">
        <f>T251</f>
        <v>0</v>
      </c>
      <c r="U250" s="5">
        <f t="shared" si="22"/>
        <v>200</v>
      </c>
    </row>
    <row r="251" spans="1:21" ht="38.25">
      <c r="A251" s="3" t="s">
        <v>44</v>
      </c>
      <c r="B251" s="2" t="s">
        <v>4</v>
      </c>
      <c r="C251" s="2" t="s">
        <v>23</v>
      </c>
      <c r="D251" s="2" t="s">
        <v>19</v>
      </c>
      <c r="E251" s="1" t="s">
        <v>67</v>
      </c>
      <c r="F251" s="2">
        <v>600</v>
      </c>
      <c r="G251" s="5">
        <v>200</v>
      </c>
      <c r="H251" s="5"/>
      <c r="I251" s="5">
        <f t="shared" si="21"/>
        <v>200</v>
      </c>
      <c r="J251" s="5"/>
      <c r="K251" s="5">
        <f t="shared" si="26"/>
        <v>200</v>
      </c>
      <c r="L251" s="5"/>
      <c r="M251" s="5">
        <f t="shared" si="27"/>
        <v>200</v>
      </c>
      <c r="N251" s="5"/>
      <c r="O251" s="5">
        <f t="shared" si="25"/>
        <v>200</v>
      </c>
      <c r="P251" s="5"/>
      <c r="Q251" s="5">
        <f t="shared" si="24"/>
        <v>200</v>
      </c>
      <c r="R251" s="5"/>
      <c r="S251" s="5">
        <f t="shared" si="23"/>
        <v>200</v>
      </c>
      <c r="T251" s="5"/>
      <c r="U251" s="5">
        <f t="shared" si="22"/>
        <v>200</v>
      </c>
    </row>
    <row r="252" spans="1:21" ht="102">
      <c r="A252" s="13" t="s">
        <v>64</v>
      </c>
      <c r="B252" s="2" t="s">
        <v>4</v>
      </c>
      <c r="C252" s="2" t="s">
        <v>23</v>
      </c>
      <c r="D252" s="2" t="s">
        <v>19</v>
      </c>
      <c r="E252" s="1" t="s">
        <v>68</v>
      </c>
      <c r="F252" s="2"/>
      <c r="G252" s="5">
        <v>700</v>
      </c>
      <c r="H252" s="5">
        <f>H253</f>
        <v>0</v>
      </c>
      <c r="I252" s="5">
        <f t="shared" si="21"/>
        <v>700</v>
      </c>
      <c r="J252" s="5">
        <f>J253</f>
        <v>0</v>
      </c>
      <c r="K252" s="5">
        <f t="shared" si="26"/>
        <v>700</v>
      </c>
      <c r="L252" s="5">
        <f>L253</f>
        <v>0</v>
      </c>
      <c r="M252" s="5">
        <f t="shared" si="27"/>
        <v>700</v>
      </c>
      <c r="N252" s="5">
        <f>N253</f>
        <v>0</v>
      </c>
      <c r="O252" s="5">
        <f t="shared" si="25"/>
        <v>700</v>
      </c>
      <c r="P252" s="5">
        <f>P253</f>
        <v>0</v>
      </c>
      <c r="Q252" s="5">
        <f t="shared" si="24"/>
        <v>700</v>
      </c>
      <c r="R252" s="5">
        <f>R253</f>
        <v>0</v>
      </c>
      <c r="S252" s="5">
        <f t="shared" si="23"/>
        <v>700</v>
      </c>
      <c r="T252" s="5">
        <f>T253</f>
        <v>0</v>
      </c>
      <c r="U252" s="5">
        <f t="shared" si="22"/>
        <v>700</v>
      </c>
    </row>
    <row r="253" spans="1:21" ht="38.25">
      <c r="A253" s="3" t="s">
        <v>44</v>
      </c>
      <c r="B253" s="2" t="s">
        <v>4</v>
      </c>
      <c r="C253" s="2" t="s">
        <v>23</v>
      </c>
      <c r="D253" s="2" t="s">
        <v>19</v>
      </c>
      <c r="E253" s="1" t="s">
        <v>68</v>
      </c>
      <c r="F253" s="2">
        <v>600</v>
      </c>
      <c r="G253" s="5">
        <v>700</v>
      </c>
      <c r="H253" s="5"/>
      <c r="I253" s="5">
        <f t="shared" si="21"/>
        <v>700</v>
      </c>
      <c r="J253" s="5"/>
      <c r="K253" s="5">
        <f t="shared" si="26"/>
        <v>700</v>
      </c>
      <c r="L253" s="5"/>
      <c r="M253" s="5">
        <f t="shared" si="27"/>
        <v>700</v>
      </c>
      <c r="N253" s="5"/>
      <c r="O253" s="5">
        <f t="shared" si="25"/>
        <v>700</v>
      </c>
      <c r="P253" s="5"/>
      <c r="Q253" s="5">
        <f t="shared" si="24"/>
        <v>700</v>
      </c>
      <c r="R253" s="5"/>
      <c r="S253" s="5">
        <f t="shared" si="23"/>
        <v>700</v>
      </c>
      <c r="T253" s="5"/>
      <c r="U253" s="5">
        <f t="shared" si="22"/>
        <v>700</v>
      </c>
    </row>
    <row r="254" spans="1:21" ht="127.5">
      <c r="A254" s="13" t="s">
        <v>157</v>
      </c>
      <c r="B254" s="2" t="s">
        <v>4</v>
      </c>
      <c r="C254" s="2" t="s">
        <v>23</v>
      </c>
      <c r="D254" s="2" t="s">
        <v>19</v>
      </c>
      <c r="E254" s="1" t="s">
        <v>69</v>
      </c>
      <c r="F254" s="2"/>
      <c r="G254" s="5">
        <v>123055.71099999998</v>
      </c>
      <c r="H254" s="5">
        <f>H255</f>
        <v>0</v>
      </c>
      <c r="I254" s="5">
        <f t="shared" si="21"/>
        <v>123055.71099999998</v>
      </c>
      <c r="J254" s="5">
        <f>J255</f>
        <v>0</v>
      </c>
      <c r="K254" s="5">
        <f t="shared" si="26"/>
        <v>123055.71099999998</v>
      </c>
      <c r="L254" s="5">
        <f>L255</f>
        <v>0</v>
      </c>
      <c r="M254" s="5">
        <f t="shared" si="27"/>
        <v>123055.71099999998</v>
      </c>
      <c r="N254" s="5">
        <f>N255</f>
        <v>0</v>
      </c>
      <c r="O254" s="5">
        <f t="shared" si="25"/>
        <v>123055.71099999998</v>
      </c>
      <c r="P254" s="5">
        <f>P255</f>
        <v>0</v>
      </c>
      <c r="Q254" s="5">
        <f t="shared" si="24"/>
        <v>123055.71099999998</v>
      </c>
      <c r="R254" s="5">
        <f>R255</f>
        <v>0</v>
      </c>
      <c r="S254" s="5">
        <f t="shared" si="23"/>
        <v>123055.71099999998</v>
      </c>
      <c r="T254" s="5">
        <f>T255</f>
        <v>0</v>
      </c>
      <c r="U254" s="5">
        <f t="shared" si="22"/>
        <v>123055.71099999998</v>
      </c>
    </row>
    <row r="255" spans="1:21" ht="38.25">
      <c r="A255" s="3" t="s">
        <v>44</v>
      </c>
      <c r="B255" s="2" t="s">
        <v>4</v>
      </c>
      <c r="C255" s="2" t="s">
        <v>23</v>
      </c>
      <c r="D255" s="2" t="s">
        <v>19</v>
      </c>
      <c r="E255" s="1" t="s">
        <v>69</v>
      </c>
      <c r="F255" s="2">
        <v>600</v>
      </c>
      <c r="G255" s="5">
        <v>123055.71099999998</v>
      </c>
      <c r="H255" s="5"/>
      <c r="I255" s="5">
        <f t="shared" si="21"/>
        <v>123055.71099999998</v>
      </c>
      <c r="J255" s="5"/>
      <c r="K255" s="5">
        <f t="shared" si="26"/>
        <v>123055.71099999998</v>
      </c>
      <c r="L255" s="5"/>
      <c r="M255" s="5">
        <f t="shared" si="27"/>
        <v>123055.71099999998</v>
      </c>
      <c r="N255" s="5"/>
      <c r="O255" s="5">
        <f t="shared" si="25"/>
        <v>123055.71099999998</v>
      </c>
      <c r="P255" s="5"/>
      <c r="Q255" s="5">
        <f t="shared" si="24"/>
        <v>123055.71099999998</v>
      </c>
      <c r="R255" s="5"/>
      <c r="S255" s="5">
        <f t="shared" si="23"/>
        <v>123055.71099999998</v>
      </c>
      <c r="T255" s="5"/>
      <c r="U255" s="5">
        <f t="shared" si="22"/>
        <v>123055.71099999998</v>
      </c>
    </row>
    <row r="256" spans="1:21" ht="114.75">
      <c r="A256" s="3" t="s">
        <v>142</v>
      </c>
      <c r="B256" s="2" t="s">
        <v>4</v>
      </c>
      <c r="C256" s="2" t="s">
        <v>23</v>
      </c>
      <c r="D256" s="2" t="s">
        <v>19</v>
      </c>
      <c r="E256" s="1" t="s">
        <v>143</v>
      </c>
      <c r="F256" s="2"/>
      <c r="G256" s="5">
        <v>5934.1500000000005</v>
      </c>
      <c r="H256" s="5">
        <f>H257</f>
        <v>0</v>
      </c>
      <c r="I256" s="5">
        <f t="shared" si="21"/>
        <v>5934.1500000000005</v>
      </c>
      <c r="J256" s="5">
        <f>J257</f>
        <v>0</v>
      </c>
      <c r="K256" s="5">
        <f t="shared" si="26"/>
        <v>5934.1500000000005</v>
      </c>
      <c r="L256" s="5">
        <f>L257</f>
        <v>0</v>
      </c>
      <c r="M256" s="5">
        <f t="shared" si="27"/>
        <v>5934.1500000000005</v>
      </c>
      <c r="N256" s="5">
        <f>N257</f>
        <v>0</v>
      </c>
      <c r="O256" s="5">
        <f t="shared" si="25"/>
        <v>5934.1500000000005</v>
      </c>
      <c r="P256" s="5">
        <f>P257</f>
        <v>0</v>
      </c>
      <c r="Q256" s="5">
        <f t="shared" si="24"/>
        <v>5934.1500000000005</v>
      </c>
      <c r="R256" s="5">
        <f>R257</f>
        <v>0</v>
      </c>
      <c r="S256" s="5">
        <f t="shared" si="23"/>
        <v>5934.1500000000005</v>
      </c>
      <c r="T256" s="5">
        <f>T257</f>
        <v>0</v>
      </c>
      <c r="U256" s="5">
        <f t="shared" si="22"/>
        <v>5934.1500000000005</v>
      </c>
    </row>
    <row r="257" spans="1:21" ht="38.25">
      <c r="A257" s="3" t="s">
        <v>44</v>
      </c>
      <c r="B257" s="2" t="s">
        <v>4</v>
      </c>
      <c r="C257" s="2" t="s">
        <v>23</v>
      </c>
      <c r="D257" s="2" t="s">
        <v>19</v>
      </c>
      <c r="E257" s="1" t="s">
        <v>143</v>
      </c>
      <c r="F257" s="2">
        <v>600</v>
      </c>
      <c r="G257" s="5">
        <v>5934.1500000000005</v>
      </c>
      <c r="H257" s="5"/>
      <c r="I257" s="5">
        <f t="shared" si="21"/>
        <v>5934.1500000000005</v>
      </c>
      <c r="J257" s="5"/>
      <c r="K257" s="5">
        <f t="shared" si="26"/>
        <v>5934.1500000000005</v>
      </c>
      <c r="L257" s="5"/>
      <c r="M257" s="5">
        <f t="shared" si="27"/>
        <v>5934.1500000000005</v>
      </c>
      <c r="N257" s="5"/>
      <c r="O257" s="5">
        <f t="shared" si="25"/>
        <v>5934.1500000000005</v>
      </c>
      <c r="P257" s="5"/>
      <c r="Q257" s="5">
        <f t="shared" si="24"/>
        <v>5934.1500000000005</v>
      </c>
      <c r="R257" s="5"/>
      <c r="S257" s="5">
        <f t="shared" si="23"/>
        <v>5934.1500000000005</v>
      </c>
      <c r="T257" s="5"/>
      <c r="U257" s="5">
        <f t="shared" si="22"/>
        <v>5934.1500000000005</v>
      </c>
    </row>
    <row r="258" spans="1:21" ht="89.25">
      <c r="A258" s="3" t="s">
        <v>309</v>
      </c>
      <c r="B258" s="2" t="s">
        <v>4</v>
      </c>
      <c r="C258" s="2" t="s">
        <v>23</v>
      </c>
      <c r="D258" s="2" t="s">
        <v>19</v>
      </c>
      <c r="E258" s="1" t="s">
        <v>310</v>
      </c>
      <c r="F258" s="2"/>
      <c r="G258" s="5">
        <v>0</v>
      </c>
      <c r="H258" s="5">
        <f>H259</f>
        <v>631.57894999999996</v>
      </c>
      <c r="I258" s="5">
        <f t="shared" si="21"/>
        <v>631.57894999999996</v>
      </c>
      <c r="J258" s="5">
        <f>J259</f>
        <v>0</v>
      </c>
      <c r="K258" s="5">
        <f t="shared" si="26"/>
        <v>631.57894999999996</v>
      </c>
      <c r="L258" s="5">
        <f>L259</f>
        <v>12000</v>
      </c>
      <c r="M258" s="5">
        <f t="shared" si="27"/>
        <v>12631.578949999999</v>
      </c>
      <c r="N258" s="5">
        <f>N259</f>
        <v>0</v>
      </c>
      <c r="O258" s="5">
        <f t="shared" si="25"/>
        <v>12631.578949999999</v>
      </c>
      <c r="P258" s="5">
        <f>P259</f>
        <v>0</v>
      </c>
      <c r="Q258" s="5">
        <f t="shared" si="24"/>
        <v>12631.578949999999</v>
      </c>
      <c r="R258" s="5">
        <f>R259</f>
        <v>0</v>
      </c>
      <c r="S258" s="5">
        <f t="shared" si="23"/>
        <v>12631.578949999999</v>
      </c>
      <c r="T258" s="5">
        <f>T259</f>
        <v>0</v>
      </c>
      <c r="U258" s="5">
        <f t="shared" si="22"/>
        <v>12631.578949999999</v>
      </c>
    </row>
    <row r="259" spans="1:21" ht="38.25">
      <c r="A259" s="3" t="s">
        <v>44</v>
      </c>
      <c r="B259" s="2" t="s">
        <v>4</v>
      </c>
      <c r="C259" s="2" t="s">
        <v>23</v>
      </c>
      <c r="D259" s="2" t="s">
        <v>19</v>
      </c>
      <c r="E259" s="1" t="s">
        <v>310</v>
      </c>
      <c r="F259" s="2">
        <v>600</v>
      </c>
      <c r="G259" s="5">
        <v>0</v>
      </c>
      <c r="H259" s="5">
        <v>631.57894999999996</v>
      </c>
      <c r="I259" s="5">
        <f t="shared" si="21"/>
        <v>631.57894999999996</v>
      </c>
      <c r="J259" s="5"/>
      <c r="K259" s="5">
        <f t="shared" si="26"/>
        <v>631.57894999999996</v>
      </c>
      <c r="L259" s="5">
        <v>12000</v>
      </c>
      <c r="M259" s="5">
        <f t="shared" si="27"/>
        <v>12631.578949999999</v>
      </c>
      <c r="N259" s="5"/>
      <c r="O259" s="5">
        <f t="shared" si="25"/>
        <v>12631.578949999999</v>
      </c>
      <c r="P259" s="5"/>
      <c r="Q259" s="5">
        <f t="shared" si="24"/>
        <v>12631.578949999999</v>
      </c>
      <c r="R259" s="5"/>
      <c r="S259" s="5">
        <f t="shared" si="23"/>
        <v>12631.578949999999</v>
      </c>
      <c r="T259" s="5"/>
      <c r="U259" s="5">
        <f t="shared" si="22"/>
        <v>12631.578949999999</v>
      </c>
    </row>
    <row r="260" spans="1:21" ht="127.5">
      <c r="A260" s="13" t="s">
        <v>70</v>
      </c>
      <c r="B260" s="2" t="s">
        <v>4</v>
      </c>
      <c r="C260" s="2" t="s">
        <v>23</v>
      </c>
      <c r="D260" s="2" t="s">
        <v>19</v>
      </c>
      <c r="E260" s="6" t="s">
        <v>71</v>
      </c>
      <c r="F260" s="2"/>
      <c r="G260" s="5">
        <v>449.24599999999998</v>
      </c>
      <c r="H260" s="5">
        <f>H261</f>
        <v>0</v>
      </c>
      <c r="I260" s="5">
        <f t="shared" si="21"/>
        <v>449.24599999999998</v>
      </c>
      <c r="J260" s="5">
        <f>J261</f>
        <v>0</v>
      </c>
      <c r="K260" s="5">
        <f t="shared" si="26"/>
        <v>449.24599999999998</v>
      </c>
      <c r="L260" s="5">
        <f>L261</f>
        <v>0</v>
      </c>
      <c r="M260" s="5">
        <f t="shared" si="27"/>
        <v>449.24599999999998</v>
      </c>
      <c r="N260" s="5">
        <f>N261</f>
        <v>0</v>
      </c>
      <c r="O260" s="5">
        <f t="shared" si="25"/>
        <v>449.24599999999998</v>
      </c>
      <c r="P260" s="5">
        <f>P261</f>
        <v>0</v>
      </c>
      <c r="Q260" s="5">
        <f t="shared" si="24"/>
        <v>449.24599999999998</v>
      </c>
      <c r="R260" s="5">
        <f>R261</f>
        <v>0</v>
      </c>
      <c r="S260" s="5">
        <f t="shared" si="23"/>
        <v>449.24599999999998</v>
      </c>
      <c r="T260" s="5">
        <f>T261</f>
        <v>0</v>
      </c>
      <c r="U260" s="5">
        <f t="shared" si="22"/>
        <v>449.24599999999998</v>
      </c>
    </row>
    <row r="261" spans="1:21" ht="38.25">
      <c r="A261" s="3" t="s">
        <v>44</v>
      </c>
      <c r="B261" s="2" t="s">
        <v>4</v>
      </c>
      <c r="C261" s="2" t="s">
        <v>23</v>
      </c>
      <c r="D261" s="2" t="s">
        <v>19</v>
      </c>
      <c r="E261" s="6" t="s">
        <v>71</v>
      </c>
      <c r="F261" s="2">
        <v>600</v>
      </c>
      <c r="G261" s="5">
        <v>449.24599999999998</v>
      </c>
      <c r="H261" s="5"/>
      <c r="I261" s="5">
        <f t="shared" si="21"/>
        <v>449.24599999999998</v>
      </c>
      <c r="J261" s="5"/>
      <c r="K261" s="5">
        <f t="shared" si="26"/>
        <v>449.24599999999998</v>
      </c>
      <c r="L261" s="5"/>
      <c r="M261" s="5">
        <f t="shared" si="27"/>
        <v>449.24599999999998</v>
      </c>
      <c r="N261" s="5"/>
      <c r="O261" s="5">
        <f t="shared" si="25"/>
        <v>449.24599999999998</v>
      </c>
      <c r="P261" s="5"/>
      <c r="Q261" s="5">
        <f t="shared" si="24"/>
        <v>449.24599999999998</v>
      </c>
      <c r="R261" s="5"/>
      <c r="S261" s="5">
        <f t="shared" si="23"/>
        <v>449.24599999999998</v>
      </c>
      <c r="T261" s="5"/>
      <c r="U261" s="5">
        <f t="shared" si="22"/>
        <v>449.24599999999998</v>
      </c>
    </row>
    <row r="262" spans="1:21" ht="51">
      <c r="A262" s="3" t="s">
        <v>82</v>
      </c>
      <c r="B262" s="2" t="s">
        <v>4</v>
      </c>
      <c r="C262" s="2" t="s">
        <v>23</v>
      </c>
      <c r="D262" s="2" t="s">
        <v>25</v>
      </c>
      <c r="E262" s="1" t="s">
        <v>86</v>
      </c>
      <c r="F262" s="2"/>
      <c r="G262" s="5">
        <v>25971.697249999997</v>
      </c>
      <c r="H262" s="5">
        <f>H263</f>
        <v>0</v>
      </c>
      <c r="I262" s="5">
        <f t="shared" si="21"/>
        <v>25971.697249999997</v>
      </c>
      <c r="J262" s="5">
        <f>J263</f>
        <v>0</v>
      </c>
      <c r="K262" s="5">
        <f t="shared" si="26"/>
        <v>25971.697249999997</v>
      </c>
      <c r="L262" s="5">
        <f>L263</f>
        <v>0</v>
      </c>
      <c r="M262" s="5">
        <f t="shared" si="27"/>
        <v>25971.697249999997</v>
      </c>
      <c r="N262" s="5">
        <f>N263</f>
        <v>0</v>
      </c>
      <c r="O262" s="5">
        <f t="shared" si="25"/>
        <v>25971.697249999997</v>
      </c>
      <c r="P262" s="5">
        <f>P263</f>
        <v>0</v>
      </c>
      <c r="Q262" s="5">
        <f t="shared" si="24"/>
        <v>25971.697249999997</v>
      </c>
      <c r="R262" s="5">
        <f>R263</f>
        <v>0</v>
      </c>
      <c r="S262" s="5">
        <f t="shared" si="23"/>
        <v>25971.697249999997</v>
      </c>
      <c r="T262" s="5">
        <f>T263</f>
        <v>630.29836999999998</v>
      </c>
      <c r="U262" s="5">
        <f t="shared" si="22"/>
        <v>26601.995619999998</v>
      </c>
    </row>
    <row r="263" spans="1:21" ht="38.25">
      <c r="A263" s="3" t="s">
        <v>44</v>
      </c>
      <c r="B263" s="2" t="s">
        <v>4</v>
      </c>
      <c r="C263" s="2" t="s">
        <v>23</v>
      </c>
      <c r="D263" s="2" t="s">
        <v>25</v>
      </c>
      <c r="E263" s="1" t="s">
        <v>86</v>
      </c>
      <c r="F263" s="2">
        <v>600</v>
      </c>
      <c r="G263" s="5">
        <v>25971.697249999997</v>
      </c>
      <c r="H263" s="5"/>
      <c r="I263" s="5">
        <f t="shared" si="21"/>
        <v>25971.697249999997</v>
      </c>
      <c r="J263" s="5"/>
      <c r="K263" s="5">
        <f t="shared" si="26"/>
        <v>25971.697249999997</v>
      </c>
      <c r="L263" s="5"/>
      <c r="M263" s="5">
        <f t="shared" si="27"/>
        <v>25971.697249999997</v>
      </c>
      <c r="N263" s="5"/>
      <c r="O263" s="5">
        <f t="shared" si="25"/>
        <v>25971.697249999997</v>
      </c>
      <c r="P263" s="5"/>
      <c r="Q263" s="5">
        <f t="shared" si="24"/>
        <v>25971.697249999997</v>
      </c>
      <c r="R263" s="5"/>
      <c r="S263" s="5">
        <f t="shared" si="23"/>
        <v>25971.697249999997</v>
      </c>
      <c r="T263" s="5">
        <v>630.29836999999998</v>
      </c>
      <c r="U263" s="5">
        <f t="shared" si="22"/>
        <v>26601.995619999998</v>
      </c>
    </row>
    <row r="264" spans="1:21" ht="25.5">
      <c r="A264" s="3" t="s">
        <v>83</v>
      </c>
      <c r="B264" s="2" t="s">
        <v>4</v>
      </c>
      <c r="C264" s="2" t="s">
        <v>23</v>
      </c>
      <c r="D264" s="2" t="s">
        <v>25</v>
      </c>
      <c r="E264" s="1" t="s">
        <v>87</v>
      </c>
      <c r="F264" s="2"/>
      <c r="G264" s="5">
        <v>150</v>
      </c>
      <c r="H264" s="5">
        <f>H265</f>
        <v>0</v>
      </c>
      <c r="I264" s="5">
        <f t="shared" si="21"/>
        <v>150</v>
      </c>
      <c r="J264" s="5">
        <f>J265</f>
        <v>0</v>
      </c>
      <c r="K264" s="5">
        <f t="shared" si="26"/>
        <v>150</v>
      </c>
      <c r="L264" s="5">
        <f>L265</f>
        <v>0</v>
      </c>
      <c r="M264" s="5">
        <f t="shared" si="27"/>
        <v>150</v>
      </c>
      <c r="N264" s="5">
        <f>N265</f>
        <v>0</v>
      </c>
      <c r="O264" s="5">
        <f t="shared" si="25"/>
        <v>150</v>
      </c>
      <c r="P264" s="5">
        <f>P265</f>
        <v>0</v>
      </c>
      <c r="Q264" s="5">
        <f t="shared" si="24"/>
        <v>150</v>
      </c>
      <c r="R264" s="5">
        <f>R265</f>
        <v>0</v>
      </c>
      <c r="S264" s="5">
        <f t="shared" si="23"/>
        <v>150</v>
      </c>
      <c r="T264" s="5">
        <f>T265</f>
        <v>0</v>
      </c>
      <c r="U264" s="5">
        <f t="shared" si="22"/>
        <v>150</v>
      </c>
    </row>
    <row r="265" spans="1:21" ht="38.25">
      <c r="A265" s="3" t="s">
        <v>44</v>
      </c>
      <c r="B265" s="2" t="s">
        <v>4</v>
      </c>
      <c r="C265" s="2" t="s">
        <v>23</v>
      </c>
      <c r="D265" s="2" t="s">
        <v>25</v>
      </c>
      <c r="E265" s="1" t="s">
        <v>87</v>
      </c>
      <c r="F265" s="2">
        <v>600</v>
      </c>
      <c r="G265" s="5">
        <v>150</v>
      </c>
      <c r="H265" s="5"/>
      <c r="I265" s="5">
        <f t="shared" si="21"/>
        <v>150</v>
      </c>
      <c r="J265" s="5"/>
      <c r="K265" s="5">
        <f t="shared" si="26"/>
        <v>150</v>
      </c>
      <c r="L265" s="5"/>
      <c r="M265" s="5">
        <f t="shared" si="27"/>
        <v>150</v>
      </c>
      <c r="N265" s="5"/>
      <c r="O265" s="5">
        <f t="shared" si="25"/>
        <v>150</v>
      </c>
      <c r="P265" s="5"/>
      <c r="Q265" s="5">
        <f t="shared" si="24"/>
        <v>150</v>
      </c>
      <c r="R265" s="5"/>
      <c r="S265" s="5">
        <f t="shared" si="23"/>
        <v>150</v>
      </c>
      <c r="T265" s="5"/>
      <c r="U265" s="5">
        <f t="shared" si="22"/>
        <v>150</v>
      </c>
    </row>
    <row r="266" spans="1:21" ht="102">
      <c r="A266" s="13" t="s">
        <v>84</v>
      </c>
      <c r="B266" s="2" t="s">
        <v>4</v>
      </c>
      <c r="C266" s="2" t="s">
        <v>23</v>
      </c>
      <c r="D266" s="2" t="s">
        <v>25</v>
      </c>
      <c r="E266" s="1" t="s">
        <v>88</v>
      </c>
      <c r="F266" s="2"/>
      <c r="G266" s="5">
        <v>1150</v>
      </c>
      <c r="H266" s="5">
        <f>H267</f>
        <v>0</v>
      </c>
      <c r="I266" s="5">
        <f t="shared" si="21"/>
        <v>1150</v>
      </c>
      <c r="J266" s="5">
        <f>J267</f>
        <v>0</v>
      </c>
      <c r="K266" s="5">
        <f t="shared" si="26"/>
        <v>1150</v>
      </c>
      <c r="L266" s="5">
        <f>L267</f>
        <v>0</v>
      </c>
      <c r="M266" s="5">
        <f t="shared" si="27"/>
        <v>1150</v>
      </c>
      <c r="N266" s="5">
        <f>N267</f>
        <v>0</v>
      </c>
      <c r="O266" s="5">
        <f t="shared" si="25"/>
        <v>1150</v>
      </c>
      <c r="P266" s="5">
        <f>P267</f>
        <v>0</v>
      </c>
      <c r="Q266" s="5">
        <f t="shared" si="24"/>
        <v>1150</v>
      </c>
      <c r="R266" s="5">
        <f>R267</f>
        <v>0</v>
      </c>
      <c r="S266" s="5">
        <f t="shared" si="23"/>
        <v>1150</v>
      </c>
      <c r="T266" s="5">
        <f>T267</f>
        <v>1100.5</v>
      </c>
      <c r="U266" s="5">
        <f t="shared" si="22"/>
        <v>2250.5</v>
      </c>
    </row>
    <row r="267" spans="1:21" ht="38.25">
      <c r="A267" s="3" t="s">
        <v>44</v>
      </c>
      <c r="B267" s="2" t="s">
        <v>4</v>
      </c>
      <c r="C267" s="2" t="s">
        <v>23</v>
      </c>
      <c r="D267" s="2" t="s">
        <v>25</v>
      </c>
      <c r="E267" s="1" t="s">
        <v>88</v>
      </c>
      <c r="F267" s="2">
        <v>600</v>
      </c>
      <c r="G267" s="5">
        <v>1150</v>
      </c>
      <c r="H267" s="5"/>
      <c r="I267" s="5">
        <f t="shared" si="21"/>
        <v>1150</v>
      </c>
      <c r="J267" s="5"/>
      <c r="K267" s="5">
        <f t="shared" si="26"/>
        <v>1150</v>
      </c>
      <c r="L267" s="5"/>
      <c r="M267" s="5">
        <f t="shared" si="27"/>
        <v>1150</v>
      </c>
      <c r="N267" s="5"/>
      <c r="O267" s="5">
        <f t="shared" si="25"/>
        <v>1150</v>
      </c>
      <c r="P267" s="5"/>
      <c r="Q267" s="5">
        <f t="shared" si="24"/>
        <v>1150</v>
      </c>
      <c r="R267" s="5"/>
      <c r="S267" s="5">
        <f t="shared" si="23"/>
        <v>1150</v>
      </c>
      <c r="T267" s="5">
        <f>600+394.9+105.6</f>
        <v>1100.5</v>
      </c>
      <c r="U267" s="5">
        <f t="shared" si="22"/>
        <v>2250.5</v>
      </c>
    </row>
    <row r="268" spans="1:21" ht="38.25">
      <c r="A268" s="3" t="s">
        <v>85</v>
      </c>
      <c r="B268" s="2" t="s">
        <v>4</v>
      </c>
      <c r="C268" s="2" t="s">
        <v>23</v>
      </c>
      <c r="D268" s="2" t="s">
        <v>25</v>
      </c>
      <c r="E268" s="1" t="s">
        <v>89</v>
      </c>
      <c r="F268" s="2"/>
      <c r="G268" s="5">
        <v>478</v>
      </c>
      <c r="H268" s="5">
        <f>H269</f>
        <v>0</v>
      </c>
      <c r="I268" s="5">
        <f t="shared" si="21"/>
        <v>478</v>
      </c>
      <c r="J268" s="5">
        <f>J269</f>
        <v>0</v>
      </c>
      <c r="K268" s="5">
        <f t="shared" si="26"/>
        <v>478</v>
      </c>
      <c r="L268" s="5">
        <f>L269</f>
        <v>0</v>
      </c>
      <c r="M268" s="5">
        <f t="shared" si="27"/>
        <v>478</v>
      </c>
      <c r="N268" s="5">
        <f>N269</f>
        <v>0</v>
      </c>
      <c r="O268" s="5">
        <f t="shared" si="25"/>
        <v>478</v>
      </c>
      <c r="P268" s="5">
        <f>P269</f>
        <v>0</v>
      </c>
      <c r="Q268" s="5">
        <f t="shared" si="24"/>
        <v>478</v>
      </c>
      <c r="R268" s="5">
        <f>R269</f>
        <v>0</v>
      </c>
      <c r="S268" s="5">
        <f t="shared" si="23"/>
        <v>478</v>
      </c>
      <c r="T268" s="5">
        <f>T269</f>
        <v>0</v>
      </c>
      <c r="U268" s="5">
        <f t="shared" si="22"/>
        <v>478</v>
      </c>
    </row>
    <row r="269" spans="1:21" ht="38.25">
      <c r="A269" s="3" t="s">
        <v>44</v>
      </c>
      <c r="B269" s="2" t="s">
        <v>4</v>
      </c>
      <c r="C269" s="2" t="s">
        <v>23</v>
      </c>
      <c r="D269" s="2" t="s">
        <v>25</v>
      </c>
      <c r="E269" s="1" t="s">
        <v>89</v>
      </c>
      <c r="F269" s="2">
        <v>600</v>
      </c>
      <c r="G269" s="5">
        <v>478</v>
      </c>
      <c r="H269" s="5"/>
      <c r="I269" s="5">
        <f t="shared" si="21"/>
        <v>478</v>
      </c>
      <c r="J269" s="5"/>
      <c r="K269" s="5">
        <f t="shared" si="26"/>
        <v>478</v>
      </c>
      <c r="L269" s="5"/>
      <c r="M269" s="5">
        <f t="shared" si="27"/>
        <v>478</v>
      </c>
      <c r="N269" s="5"/>
      <c r="O269" s="5">
        <f t="shared" si="25"/>
        <v>478</v>
      </c>
      <c r="P269" s="5"/>
      <c r="Q269" s="5">
        <f t="shared" si="24"/>
        <v>478</v>
      </c>
      <c r="R269" s="5"/>
      <c r="S269" s="5">
        <f t="shared" si="23"/>
        <v>478</v>
      </c>
      <c r="T269" s="5"/>
      <c r="U269" s="5">
        <f t="shared" si="22"/>
        <v>478</v>
      </c>
    </row>
    <row r="270" spans="1:21" ht="38.25">
      <c r="A270" s="3" t="s">
        <v>176</v>
      </c>
      <c r="B270" s="2" t="s">
        <v>4</v>
      </c>
      <c r="C270" s="2" t="s">
        <v>23</v>
      </c>
      <c r="D270" s="2" t="s">
        <v>25</v>
      </c>
      <c r="E270" s="6" t="s">
        <v>169</v>
      </c>
      <c r="F270" s="2"/>
      <c r="G270" s="5">
        <v>1286.1874699999998</v>
      </c>
      <c r="H270" s="5">
        <f>H271</f>
        <v>0</v>
      </c>
      <c r="I270" s="5">
        <f t="shared" si="21"/>
        <v>1286.1874699999998</v>
      </c>
      <c r="J270" s="5">
        <f>J271</f>
        <v>0</v>
      </c>
      <c r="K270" s="5">
        <f t="shared" si="26"/>
        <v>1286.1874699999998</v>
      </c>
      <c r="L270" s="5">
        <f>L271</f>
        <v>0</v>
      </c>
      <c r="M270" s="5">
        <f t="shared" si="27"/>
        <v>1286.1874699999998</v>
      </c>
      <c r="N270" s="5">
        <f>N271</f>
        <v>0</v>
      </c>
      <c r="O270" s="5">
        <f t="shared" si="25"/>
        <v>1286.1874699999998</v>
      </c>
      <c r="P270" s="5">
        <f>P271</f>
        <v>0</v>
      </c>
      <c r="Q270" s="5">
        <f t="shared" si="24"/>
        <v>1286.1874699999998</v>
      </c>
      <c r="R270" s="5">
        <f>R271</f>
        <v>0</v>
      </c>
      <c r="S270" s="5">
        <f t="shared" si="23"/>
        <v>1286.1874699999998</v>
      </c>
      <c r="T270" s="5">
        <f>T271</f>
        <v>0</v>
      </c>
      <c r="U270" s="5">
        <f t="shared" si="22"/>
        <v>1286.1874699999998</v>
      </c>
    </row>
    <row r="271" spans="1:21" ht="38.25">
      <c r="A271" s="3" t="s">
        <v>44</v>
      </c>
      <c r="B271" s="2" t="s">
        <v>4</v>
      </c>
      <c r="C271" s="2" t="s">
        <v>23</v>
      </c>
      <c r="D271" s="2" t="s">
        <v>25</v>
      </c>
      <c r="E271" s="6" t="s">
        <v>169</v>
      </c>
      <c r="F271" s="2">
        <v>600</v>
      </c>
      <c r="G271" s="5">
        <v>1286.1874699999998</v>
      </c>
      <c r="H271" s="5"/>
      <c r="I271" s="5">
        <f t="shared" si="21"/>
        <v>1286.1874699999998</v>
      </c>
      <c r="J271" s="5"/>
      <c r="K271" s="5">
        <f t="shared" si="26"/>
        <v>1286.1874699999998</v>
      </c>
      <c r="L271" s="5"/>
      <c r="M271" s="5">
        <f t="shared" si="27"/>
        <v>1286.1874699999998</v>
      </c>
      <c r="N271" s="5"/>
      <c r="O271" s="5">
        <f t="shared" si="25"/>
        <v>1286.1874699999998</v>
      </c>
      <c r="P271" s="5"/>
      <c r="Q271" s="5">
        <f t="shared" si="24"/>
        <v>1286.1874699999998</v>
      </c>
      <c r="R271" s="5"/>
      <c r="S271" s="5">
        <f t="shared" si="23"/>
        <v>1286.1874699999998</v>
      </c>
      <c r="T271" s="5"/>
      <c r="U271" s="5">
        <f t="shared" si="22"/>
        <v>1286.1874699999998</v>
      </c>
    </row>
    <row r="272" spans="1:21" ht="178.5">
      <c r="A272" s="13" t="s">
        <v>186</v>
      </c>
      <c r="B272" s="2" t="s">
        <v>4</v>
      </c>
      <c r="C272" s="2" t="s">
        <v>23</v>
      </c>
      <c r="D272" s="2" t="s">
        <v>25</v>
      </c>
      <c r="E272" s="6" t="s">
        <v>90</v>
      </c>
      <c r="F272" s="2"/>
      <c r="G272" s="5">
        <v>114112.121</v>
      </c>
      <c r="H272" s="5">
        <f>H273</f>
        <v>0</v>
      </c>
      <c r="I272" s="5">
        <f t="shared" si="21"/>
        <v>114112.121</v>
      </c>
      <c r="J272" s="5">
        <f>J273</f>
        <v>0</v>
      </c>
      <c r="K272" s="5">
        <f t="shared" si="26"/>
        <v>114112.121</v>
      </c>
      <c r="L272" s="5">
        <f>L273</f>
        <v>0</v>
      </c>
      <c r="M272" s="5">
        <f t="shared" si="27"/>
        <v>114112.121</v>
      </c>
      <c r="N272" s="5">
        <f>N273</f>
        <v>0</v>
      </c>
      <c r="O272" s="5">
        <f t="shared" si="25"/>
        <v>114112.121</v>
      </c>
      <c r="P272" s="5">
        <f>P273</f>
        <v>0</v>
      </c>
      <c r="Q272" s="5">
        <f t="shared" si="24"/>
        <v>114112.121</v>
      </c>
      <c r="R272" s="5">
        <f>R273</f>
        <v>0</v>
      </c>
      <c r="S272" s="5">
        <f t="shared" si="23"/>
        <v>114112.121</v>
      </c>
      <c r="T272" s="5">
        <f>T273</f>
        <v>0</v>
      </c>
      <c r="U272" s="5">
        <f t="shared" si="22"/>
        <v>114112.121</v>
      </c>
    </row>
    <row r="273" spans="1:21" ht="38.25">
      <c r="A273" s="3" t="s">
        <v>44</v>
      </c>
      <c r="B273" s="2" t="s">
        <v>4</v>
      </c>
      <c r="C273" s="2" t="s">
        <v>23</v>
      </c>
      <c r="D273" s="2" t="s">
        <v>25</v>
      </c>
      <c r="E273" s="6" t="s">
        <v>90</v>
      </c>
      <c r="F273" s="2">
        <v>600</v>
      </c>
      <c r="G273" s="5">
        <v>114112.121</v>
      </c>
      <c r="H273" s="5"/>
      <c r="I273" s="5">
        <f t="shared" si="21"/>
        <v>114112.121</v>
      </c>
      <c r="J273" s="5"/>
      <c r="K273" s="5">
        <f t="shared" si="26"/>
        <v>114112.121</v>
      </c>
      <c r="L273" s="5"/>
      <c r="M273" s="5">
        <f t="shared" si="27"/>
        <v>114112.121</v>
      </c>
      <c r="N273" s="5"/>
      <c r="O273" s="5">
        <f t="shared" si="25"/>
        <v>114112.121</v>
      </c>
      <c r="P273" s="5"/>
      <c r="Q273" s="5">
        <f t="shared" si="24"/>
        <v>114112.121</v>
      </c>
      <c r="R273" s="5"/>
      <c r="S273" s="5">
        <f t="shared" si="23"/>
        <v>114112.121</v>
      </c>
      <c r="T273" s="5"/>
      <c r="U273" s="5">
        <f t="shared" si="22"/>
        <v>114112.121</v>
      </c>
    </row>
    <row r="274" spans="1:21" ht="109.5" customHeight="1">
      <c r="A274" s="3" t="s">
        <v>317</v>
      </c>
      <c r="B274" s="2" t="s">
        <v>4</v>
      </c>
      <c r="C274" s="2" t="s">
        <v>23</v>
      </c>
      <c r="D274" s="2" t="s">
        <v>25</v>
      </c>
      <c r="E274" s="6" t="s">
        <v>145</v>
      </c>
      <c r="F274" s="2"/>
      <c r="G274" s="5">
        <v>10936.800000000001</v>
      </c>
      <c r="H274" s="5">
        <f>H275</f>
        <v>-10936.8</v>
      </c>
      <c r="I274" s="5">
        <f t="shared" ref="I274:I353" si="28">G274+H274</f>
        <v>0</v>
      </c>
      <c r="J274" s="5">
        <f>J275</f>
        <v>0</v>
      </c>
      <c r="K274" s="5">
        <f t="shared" si="26"/>
        <v>0</v>
      </c>
      <c r="L274" s="5">
        <f>L275</f>
        <v>0</v>
      </c>
      <c r="M274" s="5">
        <f t="shared" si="27"/>
        <v>0</v>
      </c>
      <c r="N274" s="5">
        <f>N275</f>
        <v>0</v>
      </c>
      <c r="O274" s="5">
        <f t="shared" si="25"/>
        <v>0</v>
      </c>
      <c r="P274" s="5">
        <f>P275</f>
        <v>0</v>
      </c>
      <c r="Q274" s="5">
        <f t="shared" si="24"/>
        <v>0</v>
      </c>
      <c r="R274" s="5">
        <f>R275</f>
        <v>0</v>
      </c>
      <c r="S274" s="5">
        <f t="shared" si="23"/>
        <v>0</v>
      </c>
      <c r="T274" s="5">
        <f>T275</f>
        <v>0</v>
      </c>
      <c r="U274" s="5">
        <f t="shared" si="22"/>
        <v>0</v>
      </c>
    </row>
    <row r="275" spans="1:21" ht="38.25">
      <c r="A275" s="3" t="s">
        <v>44</v>
      </c>
      <c r="B275" s="2" t="s">
        <v>4</v>
      </c>
      <c r="C275" s="2" t="s">
        <v>23</v>
      </c>
      <c r="D275" s="2" t="s">
        <v>25</v>
      </c>
      <c r="E275" s="6" t="s">
        <v>145</v>
      </c>
      <c r="F275" s="2">
        <v>600</v>
      </c>
      <c r="G275" s="5">
        <v>10936.800000000001</v>
      </c>
      <c r="H275" s="5">
        <v>-10936.8</v>
      </c>
      <c r="I275" s="5">
        <f t="shared" si="28"/>
        <v>0</v>
      </c>
      <c r="J275" s="5"/>
      <c r="K275" s="5">
        <f t="shared" si="26"/>
        <v>0</v>
      </c>
      <c r="L275" s="5"/>
      <c r="M275" s="5">
        <f t="shared" si="27"/>
        <v>0</v>
      </c>
      <c r="N275" s="5"/>
      <c r="O275" s="5">
        <f t="shared" si="25"/>
        <v>0</v>
      </c>
      <c r="P275" s="5"/>
      <c r="Q275" s="5">
        <f t="shared" si="24"/>
        <v>0</v>
      </c>
      <c r="R275" s="5"/>
      <c r="S275" s="5">
        <f t="shared" si="23"/>
        <v>0</v>
      </c>
      <c r="T275" s="5"/>
      <c r="U275" s="5">
        <f t="shared" si="22"/>
        <v>0</v>
      </c>
    </row>
    <row r="276" spans="1:21" ht="223.5" customHeight="1">
      <c r="A276" s="3" t="s">
        <v>315</v>
      </c>
      <c r="B276" s="2" t="s">
        <v>4</v>
      </c>
      <c r="C276" s="2" t="s">
        <v>23</v>
      </c>
      <c r="D276" s="2" t="s">
        <v>25</v>
      </c>
      <c r="E276" s="6" t="s">
        <v>316</v>
      </c>
      <c r="F276" s="2"/>
      <c r="G276" s="5">
        <v>0</v>
      </c>
      <c r="H276" s="5">
        <f>H277</f>
        <v>10936.8</v>
      </c>
      <c r="I276" s="5">
        <f t="shared" si="28"/>
        <v>10936.8</v>
      </c>
      <c r="J276" s="5">
        <f>J277</f>
        <v>0</v>
      </c>
      <c r="K276" s="5">
        <f t="shared" si="26"/>
        <v>10936.8</v>
      </c>
      <c r="L276" s="5">
        <f>L277</f>
        <v>0</v>
      </c>
      <c r="M276" s="5">
        <f t="shared" si="27"/>
        <v>10936.8</v>
      </c>
      <c r="N276" s="5">
        <f>N277</f>
        <v>0</v>
      </c>
      <c r="O276" s="5">
        <f t="shared" si="25"/>
        <v>10936.8</v>
      </c>
      <c r="P276" s="5">
        <f>P277</f>
        <v>0</v>
      </c>
      <c r="Q276" s="5">
        <f t="shared" si="24"/>
        <v>10936.8</v>
      </c>
      <c r="R276" s="5">
        <f>R277</f>
        <v>0</v>
      </c>
      <c r="S276" s="5">
        <f t="shared" si="23"/>
        <v>10936.8</v>
      </c>
      <c r="T276" s="5">
        <f>T277</f>
        <v>0</v>
      </c>
      <c r="U276" s="5">
        <f t="shared" si="22"/>
        <v>10936.8</v>
      </c>
    </row>
    <row r="277" spans="1:21" ht="38.25">
      <c r="A277" s="3" t="s">
        <v>44</v>
      </c>
      <c r="B277" s="2" t="s">
        <v>4</v>
      </c>
      <c r="C277" s="2" t="s">
        <v>23</v>
      </c>
      <c r="D277" s="2" t="s">
        <v>25</v>
      </c>
      <c r="E277" s="6" t="s">
        <v>316</v>
      </c>
      <c r="F277" s="2">
        <v>600</v>
      </c>
      <c r="G277" s="5">
        <v>0</v>
      </c>
      <c r="H277" s="5">
        <v>10936.8</v>
      </c>
      <c r="I277" s="5">
        <f t="shared" si="28"/>
        <v>10936.8</v>
      </c>
      <c r="J277" s="5"/>
      <c r="K277" s="5">
        <f t="shared" si="26"/>
        <v>10936.8</v>
      </c>
      <c r="L277" s="5"/>
      <c r="M277" s="5">
        <f t="shared" si="27"/>
        <v>10936.8</v>
      </c>
      <c r="N277" s="5"/>
      <c r="O277" s="5">
        <f t="shared" si="25"/>
        <v>10936.8</v>
      </c>
      <c r="P277" s="5"/>
      <c r="Q277" s="5">
        <f t="shared" si="24"/>
        <v>10936.8</v>
      </c>
      <c r="R277" s="5"/>
      <c r="S277" s="5">
        <f t="shared" si="23"/>
        <v>10936.8</v>
      </c>
      <c r="T277" s="5"/>
      <c r="U277" s="5">
        <f t="shared" si="22"/>
        <v>10936.8</v>
      </c>
    </row>
    <row r="278" spans="1:21" ht="42.75" customHeight="1">
      <c r="A278" s="3" t="s">
        <v>305</v>
      </c>
      <c r="B278" s="2" t="s">
        <v>4</v>
      </c>
      <c r="C278" s="2" t="s">
        <v>23</v>
      </c>
      <c r="D278" s="2" t="s">
        <v>25</v>
      </c>
      <c r="E278" s="1" t="s">
        <v>346</v>
      </c>
      <c r="F278" s="2"/>
      <c r="G278" s="5"/>
      <c r="H278" s="5"/>
      <c r="I278" s="5">
        <f t="shared" si="28"/>
        <v>0</v>
      </c>
      <c r="J278" s="5">
        <f>J279</f>
        <v>0</v>
      </c>
      <c r="K278" s="5">
        <f t="shared" si="26"/>
        <v>0</v>
      </c>
      <c r="L278" s="5">
        <f>L279</f>
        <v>217.42106000000001</v>
      </c>
      <c r="M278" s="5">
        <f t="shared" si="27"/>
        <v>217.42106000000001</v>
      </c>
      <c r="N278" s="5">
        <f>N279</f>
        <v>0</v>
      </c>
      <c r="O278" s="5">
        <f t="shared" si="25"/>
        <v>217.42106000000001</v>
      </c>
      <c r="P278" s="5">
        <f>P279</f>
        <v>4131</v>
      </c>
      <c r="Q278" s="5">
        <f t="shared" si="24"/>
        <v>4348.4210599999997</v>
      </c>
      <c r="R278" s="5">
        <f>R279</f>
        <v>0</v>
      </c>
      <c r="S278" s="5">
        <f t="shared" si="23"/>
        <v>4348.4210599999997</v>
      </c>
      <c r="T278" s="5">
        <f>T279</f>
        <v>0</v>
      </c>
      <c r="U278" s="5">
        <f t="shared" si="22"/>
        <v>4348.4210599999997</v>
      </c>
    </row>
    <row r="279" spans="1:21" ht="38.25">
      <c r="A279" s="3" t="s">
        <v>44</v>
      </c>
      <c r="B279" s="2" t="s">
        <v>4</v>
      </c>
      <c r="C279" s="2" t="s">
        <v>23</v>
      </c>
      <c r="D279" s="2" t="s">
        <v>25</v>
      </c>
      <c r="E279" s="1" t="s">
        <v>346</v>
      </c>
      <c r="F279" s="2">
        <v>600</v>
      </c>
      <c r="G279" s="5"/>
      <c r="H279" s="5"/>
      <c r="I279" s="5">
        <f t="shared" si="28"/>
        <v>0</v>
      </c>
      <c r="J279" s="5"/>
      <c r="K279" s="5">
        <f t="shared" si="26"/>
        <v>0</v>
      </c>
      <c r="L279" s="5">
        <v>217.42106000000001</v>
      </c>
      <c r="M279" s="5">
        <f t="shared" si="27"/>
        <v>217.42106000000001</v>
      </c>
      <c r="N279" s="5"/>
      <c r="O279" s="5">
        <f t="shared" si="25"/>
        <v>217.42106000000001</v>
      </c>
      <c r="P279" s="5">
        <v>4131</v>
      </c>
      <c r="Q279" s="5">
        <f t="shared" si="24"/>
        <v>4348.4210599999997</v>
      </c>
      <c r="R279" s="5"/>
      <c r="S279" s="5">
        <f t="shared" si="23"/>
        <v>4348.4210599999997</v>
      </c>
      <c r="T279" s="5"/>
      <c r="U279" s="5">
        <f t="shared" si="22"/>
        <v>4348.4210599999997</v>
      </c>
    </row>
    <row r="280" spans="1:21" ht="132.75" customHeight="1">
      <c r="A280" s="3" t="s">
        <v>342</v>
      </c>
      <c r="B280" s="2" t="s">
        <v>4</v>
      </c>
      <c r="C280" s="2" t="s">
        <v>23</v>
      </c>
      <c r="D280" s="2" t="s">
        <v>25</v>
      </c>
      <c r="E280" s="6" t="s">
        <v>344</v>
      </c>
      <c r="F280" s="2"/>
      <c r="G280" s="5"/>
      <c r="H280" s="5"/>
      <c r="I280" s="5">
        <f t="shared" si="28"/>
        <v>0</v>
      </c>
      <c r="J280" s="5">
        <f>J281</f>
        <v>0</v>
      </c>
      <c r="K280" s="5">
        <f t="shared" si="26"/>
        <v>0</v>
      </c>
      <c r="L280" s="5">
        <f>L281</f>
        <v>355.88905</v>
      </c>
      <c r="M280" s="5">
        <f t="shared" si="27"/>
        <v>355.88905</v>
      </c>
      <c r="N280" s="5">
        <f>N281</f>
        <v>0</v>
      </c>
      <c r="O280" s="5">
        <f t="shared" si="25"/>
        <v>355.88905</v>
      </c>
      <c r="P280" s="5">
        <f>P281</f>
        <v>0</v>
      </c>
      <c r="Q280" s="5">
        <f t="shared" si="24"/>
        <v>355.88905</v>
      </c>
      <c r="R280" s="5">
        <f>R281</f>
        <v>0</v>
      </c>
      <c r="S280" s="5">
        <f t="shared" si="23"/>
        <v>355.88905</v>
      </c>
      <c r="T280" s="5">
        <f>T281</f>
        <v>0</v>
      </c>
      <c r="U280" s="5">
        <f t="shared" si="22"/>
        <v>355.88905</v>
      </c>
    </row>
    <row r="281" spans="1:21" ht="38.25">
      <c r="A281" s="3" t="s">
        <v>44</v>
      </c>
      <c r="B281" s="2" t="s">
        <v>4</v>
      </c>
      <c r="C281" s="2" t="s">
        <v>23</v>
      </c>
      <c r="D281" s="2" t="s">
        <v>25</v>
      </c>
      <c r="E281" s="6" t="s">
        <v>344</v>
      </c>
      <c r="F281" s="2">
        <v>600</v>
      </c>
      <c r="G281" s="5"/>
      <c r="H281" s="5"/>
      <c r="I281" s="5">
        <v>0</v>
      </c>
      <c r="J281" s="5"/>
      <c r="K281" s="5">
        <f t="shared" si="26"/>
        <v>0</v>
      </c>
      <c r="L281" s="5">
        <v>355.88905</v>
      </c>
      <c r="M281" s="5">
        <f t="shared" si="27"/>
        <v>355.88905</v>
      </c>
      <c r="N281" s="5"/>
      <c r="O281" s="5">
        <f t="shared" si="25"/>
        <v>355.88905</v>
      </c>
      <c r="P281" s="5"/>
      <c r="Q281" s="5">
        <f t="shared" si="24"/>
        <v>355.88905</v>
      </c>
      <c r="R281" s="5"/>
      <c r="S281" s="5">
        <f t="shared" si="23"/>
        <v>355.88905</v>
      </c>
      <c r="T281" s="5"/>
      <c r="U281" s="5">
        <f t="shared" si="22"/>
        <v>355.88905</v>
      </c>
    </row>
    <row r="282" spans="1:21" ht="51">
      <c r="A282" s="3" t="s">
        <v>253</v>
      </c>
      <c r="B282" s="2" t="s">
        <v>4</v>
      </c>
      <c r="C282" s="2" t="s">
        <v>23</v>
      </c>
      <c r="D282" s="2" t="s">
        <v>25</v>
      </c>
      <c r="E282" s="6" t="s">
        <v>147</v>
      </c>
      <c r="F282" s="2"/>
      <c r="G282" s="5">
        <v>2703.9304800000004</v>
      </c>
      <c r="H282" s="5">
        <f>H283</f>
        <v>2.4335399999999998</v>
      </c>
      <c r="I282" s="5">
        <f t="shared" si="28"/>
        <v>2706.3640200000004</v>
      </c>
      <c r="J282" s="5">
        <f>J283</f>
        <v>0</v>
      </c>
      <c r="K282" s="5">
        <f t="shared" si="26"/>
        <v>2706.3640200000004</v>
      </c>
      <c r="L282" s="5">
        <f>L283</f>
        <v>0</v>
      </c>
      <c r="M282" s="5">
        <f t="shared" si="27"/>
        <v>2706.3640200000004</v>
      </c>
      <c r="N282" s="5">
        <f>N283</f>
        <v>0</v>
      </c>
      <c r="O282" s="5">
        <f t="shared" si="25"/>
        <v>2706.3640200000004</v>
      </c>
      <c r="P282" s="5">
        <f>P283</f>
        <v>0</v>
      </c>
      <c r="Q282" s="5">
        <f t="shared" si="24"/>
        <v>2706.3640200000004</v>
      </c>
      <c r="R282" s="5">
        <f>R283</f>
        <v>0</v>
      </c>
      <c r="S282" s="5">
        <f t="shared" si="23"/>
        <v>2706.3640200000004</v>
      </c>
      <c r="T282" s="5">
        <f>T283</f>
        <v>0</v>
      </c>
      <c r="U282" s="5">
        <f t="shared" si="22"/>
        <v>2706.3640200000004</v>
      </c>
    </row>
    <row r="283" spans="1:21" ht="38.25">
      <c r="A283" s="3" t="s">
        <v>44</v>
      </c>
      <c r="B283" s="2" t="s">
        <v>4</v>
      </c>
      <c r="C283" s="2" t="s">
        <v>23</v>
      </c>
      <c r="D283" s="2" t="s">
        <v>25</v>
      </c>
      <c r="E283" s="6" t="s">
        <v>147</v>
      </c>
      <c r="F283" s="2">
        <v>600</v>
      </c>
      <c r="G283" s="5">
        <v>2703.9304800000004</v>
      </c>
      <c r="H283" s="5">
        <v>2.4335399999999998</v>
      </c>
      <c r="I283" s="5">
        <f t="shared" si="28"/>
        <v>2706.3640200000004</v>
      </c>
      <c r="J283" s="5"/>
      <c r="K283" s="5">
        <f t="shared" si="26"/>
        <v>2706.3640200000004</v>
      </c>
      <c r="L283" s="5"/>
      <c r="M283" s="5">
        <f t="shared" si="27"/>
        <v>2706.3640200000004</v>
      </c>
      <c r="N283" s="5"/>
      <c r="O283" s="5">
        <f t="shared" si="25"/>
        <v>2706.3640200000004</v>
      </c>
      <c r="P283" s="5"/>
      <c r="Q283" s="5">
        <f t="shared" si="24"/>
        <v>2706.3640200000004</v>
      </c>
      <c r="R283" s="5"/>
      <c r="S283" s="5">
        <f t="shared" si="23"/>
        <v>2706.3640200000004</v>
      </c>
      <c r="T283" s="5"/>
      <c r="U283" s="5">
        <f t="shared" si="22"/>
        <v>2706.3640200000004</v>
      </c>
    </row>
    <row r="284" spans="1:21" ht="102">
      <c r="A284" s="3" t="s">
        <v>185</v>
      </c>
      <c r="B284" s="2" t="s">
        <v>4</v>
      </c>
      <c r="C284" s="2" t="s">
        <v>23</v>
      </c>
      <c r="D284" s="2" t="s">
        <v>25</v>
      </c>
      <c r="E284" s="6" t="s">
        <v>148</v>
      </c>
      <c r="F284" s="2"/>
      <c r="G284" s="5">
        <v>18744.547040000001</v>
      </c>
      <c r="H284" s="5">
        <f>H285</f>
        <v>-2.4335399999999998</v>
      </c>
      <c r="I284" s="5">
        <f t="shared" si="28"/>
        <v>18742.113499999999</v>
      </c>
      <c r="J284" s="5">
        <f>J285</f>
        <v>0</v>
      </c>
      <c r="K284" s="5">
        <f t="shared" si="26"/>
        <v>18742.113499999999</v>
      </c>
      <c r="L284" s="5">
        <f>L285</f>
        <v>0</v>
      </c>
      <c r="M284" s="5">
        <f t="shared" si="27"/>
        <v>18742.113499999999</v>
      </c>
      <c r="N284" s="5">
        <f>N285</f>
        <v>0</v>
      </c>
      <c r="O284" s="5">
        <f t="shared" si="25"/>
        <v>18742.113499999999</v>
      </c>
      <c r="P284" s="5">
        <f>P285</f>
        <v>0</v>
      </c>
      <c r="Q284" s="5">
        <f t="shared" si="24"/>
        <v>18742.113499999999</v>
      </c>
      <c r="R284" s="5">
        <f>R285</f>
        <v>0</v>
      </c>
      <c r="S284" s="5">
        <f t="shared" si="23"/>
        <v>18742.113499999999</v>
      </c>
      <c r="T284" s="5">
        <f>T285</f>
        <v>0</v>
      </c>
      <c r="U284" s="5">
        <f t="shared" si="22"/>
        <v>18742.113499999999</v>
      </c>
    </row>
    <row r="285" spans="1:21" ht="38.25">
      <c r="A285" s="3" t="s">
        <v>44</v>
      </c>
      <c r="B285" s="2" t="s">
        <v>4</v>
      </c>
      <c r="C285" s="2" t="s">
        <v>23</v>
      </c>
      <c r="D285" s="2" t="s">
        <v>25</v>
      </c>
      <c r="E285" s="6" t="s">
        <v>148</v>
      </c>
      <c r="F285" s="2">
        <v>600</v>
      </c>
      <c r="G285" s="5">
        <v>18744.547040000001</v>
      </c>
      <c r="H285" s="5">
        <v>-2.4335399999999998</v>
      </c>
      <c r="I285" s="5">
        <f t="shared" si="28"/>
        <v>18742.113499999999</v>
      </c>
      <c r="J285" s="5"/>
      <c r="K285" s="5">
        <f t="shared" si="26"/>
        <v>18742.113499999999</v>
      </c>
      <c r="L285" s="5"/>
      <c r="M285" s="5">
        <f t="shared" si="27"/>
        <v>18742.113499999999</v>
      </c>
      <c r="N285" s="5"/>
      <c r="O285" s="5">
        <f t="shared" si="25"/>
        <v>18742.113499999999</v>
      </c>
      <c r="P285" s="5"/>
      <c r="Q285" s="5">
        <f t="shared" si="24"/>
        <v>18742.113499999999</v>
      </c>
      <c r="R285" s="5"/>
      <c r="S285" s="5">
        <f t="shared" si="23"/>
        <v>18742.113499999999</v>
      </c>
      <c r="T285" s="5"/>
      <c r="U285" s="5">
        <f t="shared" si="22"/>
        <v>18742.113499999999</v>
      </c>
    </row>
    <row r="286" spans="1:21" ht="402.75" customHeight="1">
      <c r="A286" s="3" t="s">
        <v>308</v>
      </c>
      <c r="B286" s="2" t="s">
        <v>4</v>
      </c>
      <c r="C286" s="2" t="s">
        <v>23</v>
      </c>
      <c r="D286" s="2" t="s">
        <v>25</v>
      </c>
      <c r="E286" s="1" t="s">
        <v>300</v>
      </c>
      <c r="F286" s="2"/>
      <c r="G286" s="5">
        <v>2646.4838399999999</v>
      </c>
      <c r="H286" s="5">
        <f>H287</f>
        <v>0</v>
      </c>
      <c r="I286" s="5">
        <f t="shared" si="28"/>
        <v>2646.4838399999999</v>
      </c>
      <c r="J286" s="5">
        <f>J287</f>
        <v>0</v>
      </c>
      <c r="K286" s="5">
        <f t="shared" si="26"/>
        <v>2646.4838399999999</v>
      </c>
      <c r="L286" s="5">
        <f>L287</f>
        <v>0</v>
      </c>
      <c r="M286" s="5">
        <f t="shared" si="27"/>
        <v>2646.4838399999999</v>
      </c>
      <c r="N286" s="5">
        <f>N287</f>
        <v>0</v>
      </c>
      <c r="O286" s="5">
        <f t="shared" si="25"/>
        <v>2646.4838399999999</v>
      </c>
      <c r="P286" s="5">
        <f>P287</f>
        <v>0</v>
      </c>
      <c r="Q286" s="5">
        <f t="shared" si="24"/>
        <v>2646.4838399999999</v>
      </c>
      <c r="R286" s="5">
        <f>R287</f>
        <v>0</v>
      </c>
      <c r="S286" s="5">
        <f t="shared" si="23"/>
        <v>2646.4838399999999</v>
      </c>
      <c r="T286" s="5">
        <f>T287</f>
        <v>-1163.2896000000001</v>
      </c>
      <c r="U286" s="5">
        <f t="shared" si="22"/>
        <v>1483.1942399999998</v>
      </c>
    </row>
    <row r="287" spans="1:21" ht="38.25">
      <c r="A287" s="3" t="s">
        <v>44</v>
      </c>
      <c r="B287" s="2" t="s">
        <v>4</v>
      </c>
      <c r="C287" s="2" t="s">
        <v>23</v>
      </c>
      <c r="D287" s="2" t="s">
        <v>25</v>
      </c>
      <c r="E287" s="1" t="s">
        <v>300</v>
      </c>
      <c r="F287" s="2">
        <v>600</v>
      </c>
      <c r="G287" s="5">
        <v>2646.4838399999999</v>
      </c>
      <c r="H287" s="5"/>
      <c r="I287" s="5">
        <f t="shared" si="28"/>
        <v>2646.4838399999999</v>
      </c>
      <c r="J287" s="5"/>
      <c r="K287" s="5">
        <f t="shared" si="26"/>
        <v>2646.4838399999999</v>
      </c>
      <c r="L287" s="5"/>
      <c r="M287" s="5">
        <f t="shared" si="27"/>
        <v>2646.4838399999999</v>
      </c>
      <c r="N287" s="5"/>
      <c r="O287" s="5">
        <f t="shared" si="25"/>
        <v>2646.4838399999999</v>
      </c>
      <c r="P287" s="5"/>
      <c r="Q287" s="5">
        <f t="shared" si="24"/>
        <v>2646.4838399999999</v>
      </c>
      <c r="R287" s="5"/>
      <c r="S287" s="5">
        <f t="shared" si="23"/>
        <v>2646.4838399999999</v>
      </c>
      <c r="T287" s="5">
        <v>-1163.2896000000001</v>
      </c>
      <c r="U287" s="5">
        <f t="shared" ref="U287:U350" si="29">S287+T287</f>
        <v>1483.1942399999998</v>
      </c>
    </row>
    <row r="288" spans="1:21" ht="15.75">
      <c r="A288" s="3" t="s">
        <v>91</v>
      </c>
      <c r="B288" s="2" t="s">
        <v>4</v>
      </c>
      <c r="C288" s="2" t="s">
        <v>23</v>
      </c>
      <c r="D288" s="2" t="s">
        <v>20</v>
      </c>
      <c r="E288" s="1" t="s">
        <v>92</v>
      </c>
      <c r="F288" s="2"/>
      <c r="G288" s="5">
        <v>25675.11002</v>
      </c>
      <c r="H288" s="5">
        <f>H289</f>
        <v>122.4148</v>
      </c>
      <c r="I288" s="5">
        <f t="shared" si="28"/>
        <v>25797.524819999999</v>
      </c>
      <c r="J288" s="5">
        <f>J289</f>
        <v>0</v>
      </c>
      <c r="K288" s="5">
        <f t="shared" si="26"/>
        <v>25797.524819999999</v>
      </c>
      <c r="L288" s="5">
        <f>L289</f>
        <v>5.5999999999999999E-3</v>
      </c>
      <c r="M288" s="5">
        <f t="shared" si="27"/>
        <v>25797.530419999999</v>
      </c>
      <c r="N288" s="5">
        <f>N289</f>
        <v>35.808839999999996</v>
      </c>
      <c r="O288" s="5">
        <f t="shared" si="25"/>
        <v>25833.339260000001</v>
      </c>
      <c r="P288" s="5">
        <f>P289</f>
        <v>0</v>
      </c>
      <c r="Q288" s="5">
        <f t="shared" si="24"/>
        <v>25833.339260000001</v>
      </c>
      <c r="R288" s="5">
        <f>R289</f>
        <v>186.39768000000001</v>
      </c>
      <c r="S288" s="5">
        <f t="shared" si="23"/>
        <v>26019.736939999999</v>
      </c>
      <c r="T288" s="5">
        <f>T289</f>
        <v>312.16332</v>
      </c>
      <c r="U288" s="5">
        <f t="shared" si="29"/>
        <v>26331.900259999999</v>
      </c>
    </row>
    <row r="289" spans="1:21" ht="38.25">
      <c r="A289" s="3" t="s">
        <v>44</v>
      </c>
      <c r="B289" s="2" t="s">
        <v>4</v>
      </c>
      <c r="C289" s="2" t="s">
        <v>23</v>
      </c>
      <c r="D289" s="2" t="s">
        <v>20</v>
      </c>
      <c r="E289" s="1" t="s">
        <v>92</v>
      </c>
      <c r="F289" s="2">
        <v>600</v>
      </c>
      <c r="G289" s="5">
        <v>25675.11002</v>
      </c>
      <c r="H289" s="5">
        <v>122.4148</v>
      </c>
      <c r="I289" s="5">
        <f t="shared" si="28"/>
        <v>25797.524819999999</v>
      </c>
      <c r="J289" s="5"/>
      <c r="K289" s="5">
        <f t="shared" si="26"/>
        <v>25797.524819999999</v>
      </c>
      <c r="L289" s="5">
        <v>5.5999999999999999E-3</v>
      </c>
      <c r="M289" s="5">
        <f t="shared" si="27"/>
        <v>25797.530419999999</v>
      </c>
      <c r="N289" s="5">
        <v>35.808839999999996</v>
      </c>
      <c r="O289" s="5">
        <f t="shared" si="25"/>
        <v>25833.339260000001</v>
      </c>
      <c r="P289" s="5"/>
      <c r="Q289" s="5">
        <f t="shared" si="24"/>
        <v>25833.339260000001</v>
      </c>
      <c r="R289" s="5">
        <f>186.39768</f>
        <v>186.39768000000001</v>
      </c>
      <c r="S289" s="5">
        <f t="shared" si="23"/>
        <v>26019.736939999999</v>
      </c>
      <c r="T289" s="5">
        <f>40+209.16332+63</f>
        <v>312.16332</v>
      </c>
      <c r="U289" s="5">
        <f t="shared" si="29"/>
        <v>26331.900259999999</v>
      </c>
    </row>
    <row r="290" spans="1:21" ht="38.25">
      <c r="A290" s="3" t="s">
        <v>93</v>
      </c>
      <c r="B290" s="2" t="s">
        <v>4</v>
      </c>
      <c r="C290" s="2" t="s">
        <v>23</v>
      </c>
      <c r="D290" s="2" t="s">
        <v>20</v>
      </c>
      <c r="E290" s="1" t="s">
        <v>96</v>
      </c>
      <c r="F290" s="2"/>
      <c r="G290" s="5">
        <v>35</v>
      </c>
      <c r="H290" s="5">
        <f>H291</f>
        <v>0</v>
      </c>
      <c r="I290" s="5">
        <f t="shared" si="28"/>
        <v>35</v>
      </c>
      <c r="J290" s="5">
        <f>J291</f>
        <v>0</v>
      </c>
      <c r="K290" s="5">
        <f t="shared" si="26"/>
        <v>35</v>
      </c>
      <c r="L290" s="5">
        <f>L291</f>
        <v>0</v>
      </c>
      <c r="M290" s="5">
        <f t="shared" si="27"/>
        <v>35</v>
      </c>
      <c r="N290" s="5">
        <f>N291</f>
        <v>0</v>
      </c>
      <c r="O290" s="5">
        <f t="shared" si="25"/>
        <v>35</v>
      </c>
      <c r="P290" s="5">
        <f>P291</f>
        <v>0</v>
      </c>
      <c r="Q290" s="5">
        <f t="shared" si="24"/>
        <v>35</v>
      </c>
      <c r="R290" s="5">
        <f>R291</f>
        <v>0</v>
      </c>
      <c r="S290" s="5">
        <f t="shared" si="23"/>
        <v>35</v>
      </c>
      <c r="T290" s="5">
        <f>T291</f>
        <v>0</v>
      </c>
      <c r="U290" s="5">
        <f t="shared" si="29"/>
        <v>35</v>
      </c>
    </row>
    <row r="291" spans="1:21" ht="38.25">
      <c r="A291" s="3" t="s">
        <v>44</v>
      </c>
      <c r="B291" s="2" t="s">
        <v>4</v>
      </c>
      <c r="C291" s="2" t="s">
        <v>23</v>
      </c>
      <c r="D291" s="2" t="s">
        <v>20</v>
      </c>
      <c r="E291" s="1" t="s">
        <v>96</v>
      </c>
      <c r="F291" s="2">
        <v>600</v>
      </c>
      <c r="G291" s="5">
        <v>35</v>
      </c>
      <c r="H291" s="5"/>
      <c r="I291" s="5">
        <f t="shared" si="28"/>
        <v>35</v>
      </c>
      <c r="J291" s="5"/>
      <c r="K291" s="5">
        <f t="shared" si="26"/>
        <v>35</v>
      </c>
      <c r="L291" s="5"/>
      <c r="M291" s="5">
        <f t="shared" si="27"/>
        <v>35</v>
      </c>
      <c r="N291" s="5"/>
      <c r="O291" s="5">
        <f t="shared" si="25"/>
        <v>35</v>
      </c>
      <c r="P291" s="5"/>
      <c r="Q291" s="5">
        <f t="shared" si="24"/>
        <v>35</v>
      </c>
      <c r="R291" s="5"/>
      <c r="S291" s="5">
        <f t="shared" si="23"/>
        <v>35</v>
      </c>
      <c r="T291" s="5"/>
      <c r="U291" s="5">
        <f t="shared" si="29"/>
        <v>35</v>
      </c>
    </row>
    <row r="292" spans="1:21" ht="56.25" customHeight="1">
      <c r="A292" s="3" t="s">
        <v>284</v>
      </c>
      <c r="B292" s="2" t="s">
        <v>4</v>
      </c>
      <c r="C292" s="2" t="s">
        <v>23</v>
      </c>
      <c r="D292" s="2" t="s">
        <v>20</v>
      </c>
      <c r="E292" s="1" t="s">
        <v>283</v>
      </c>
      <c r="F292" s="2"/>
      <c r="G292" s="5">
        <v>361.26315999999997</v>
      </c>
      <c r="H292" s="5">
        <f>H293</f>
        <v>-361.26316000000003</v>
      </c>
      <c r="I292" s="5">
        <f t="shared" si="28"/>
        <v>0</v>
      </c>
      <c r="J292" s="5">
        <f>J293</f>
        <v>0</v>
      </c>
      <c r="K292" s="5">
        <f t="shared" si="26"/>
        <v>0</v>
      </c>
      <c r="L292" s="5">
        <f>L293</f>
        <v>0</v>
      </c>
      <c r="M292" s="5">
        <f t="shared" si="27"/>
        <v>0</v>
      </c>
      <c r="N292" s="5">
        <f>N293</f>
        <v>0</v>
      </c>
      <c r="O292" s="5">
        <f t="shared" si="25"/>
        <v>0</v>
      </c>
      <c r="P292" s="5">
        <f>P293</f>
        <v>0</v>
      </c>
      <c r="Q292" s="5">
        <f t="shared" si="24"/>
        <v>0</v>
      </c>
      <c r="R292" s="5">
        <f>R293</f>
        <v>0</v>
      </c>
      <c r="S292" s="5">
        <f t="shared" si="23"/>
        <v>0</v>
      </c>
      <c r="T292" s="5">
        <f>T293</f>
        <v>0</v>
      </c>
      <c r="U292" s="5">
        <f t="shared" si="29"/>
        <v>0</v>
      </c>
    </row>
    <row r="293" spans="1:21" ht="38.25">
      <c r="A293" s="3" t="s">
        <v>44</v>
      </c>
      <c r="B293" s="2" t="s">
        <v>4</v>
      </c>
      <c r="C293" s="2" t="s">
        <v>23</v>
      </c>
      <c r="D293" s="2" t="s">
        <v>20</v>
      </c>
      <c r="E293" s="1" t="s">
        <v>283</v>
      </c>
      <c r="F293" s="2">
        <v>600</v>
      </c>
      <c r="G293" s="5">
        <v>361.26315999999997</v>
      </c>
      <c r="H293" s="5">
        <v>-361.26316000000003</v>
      </c>
      <c r="I293" s="5">
        <f t="shared" si="28"/>
        <v>0</v>
      </c>
      <c r="J293" s="5"/>
      <c r="K293" s="5">
        <f t="shared" si="26"/>
        <v>0</v>
      </c>
      <c r="L293" s="5"/>
      <c r="M293" s="5">
        <f t="shared" si="27"/>
        <v>0</v>
      </c>
      <c r="N293" s="5"/>
      <c r="O293" s="5">
        <f t="shared" si="25"/>
        <v>0</v>
      </c>
      <c r="P293" s="5"/>
      <c r="Q293" s="5">
        <f t="shared" si="24"/>
        <v>0</v>
      </c>
      <c r="R293" s="5"/>
      <c r="S293" s="5">
        <f t="shared" si="23"/>
        <v>0</v>
      </c>
      <c r="T293" s="5"/>
      <c r="U293" s="5">
        <f t="shared" si="29"/>
        <v>0</v>
      </c>
    </row>
    <row r="294" spans="1:21" ht="38.25">
      <c r="A294" s="3" t="s">
        <v>305</v>
      </c>
      <c r="B294" s="2" t="s">
        <v>4</v>
      </c>
      <c r="C294" s="2" t="s">
        <v>23</v>
      </c>
      <c r="D294" s="2" t="s">
        <v>20</v>
      </c>
      <c r="E294" s="1" t="s">
        <v>306</v>
      </c>
      <c r="F294" s="2"/>
      <c r="G294" s="5">
        <v>0</v>
      </c>
      <c r="H294" s="5">
        <f>H295</f>
        <v>361.26316000000003</v>
      </c>
      <c r="I294" s="5">
        <f t="shared" si="28"/>
        <v>361.26316000000003</v>
      </c>
      <c r="J294" s="5">
        <f>J295</f>
        <v>0</v>
      </c>
      <c r="K294" s="5">
        <f t="shared" si="26"/>
        <v>361.26316000000003</v>
      </c>
      <c r="L294" s="5">
        <f>L295</f>
        <v>0</v>
      </c>
      <c r="M294" s="5">
        <f t="shared" si="27"/>
        <v>361.26316000000003</v>
      </c>
      <c r="N294" s="5">
        <f>N295</f>
        <v>3.6842100000000002</v>
      </c>
      <c r="O294" s="5">
        <f t="shared" si="25"/>
        <v>364.94737000000003</v>
      </c>
      <c r="P294" s="5">
        <f>P295</f>
        <v>70</v>
      </c>
      <c r="Q294" s="5">
        <f t="shared" si="24"/>
        <v>434.94737000000003</v>
      </c>
      <c r="R294" s="5">
        <f>R295</f>
        <v>0</v>
      </c>
      <c r="S294" s="5">
        <f t="shared" si="23"/>
        <v>434.94737000000003</v>
      </c>
      <c r="T294" s="5">
        <f>T295</f>
        <v>0</v>
      </c>
      <c r="U294" s="5">
        <f t="shared" si="29"/>
        <v>434.94737000000003</v>
      </c>
    </row>
    <row r="295" spans="1:21" ht="38.25">
      <c r="A295" s="3" t="s">
        <v>44</v>
      </c>
      <c r="B295" s="2" t="s">
        <v>4</v>
      </c>
      <c r="C295" s="2" t="s">
        <v>23</v>
      </c>
      <c r="D295" s="2" t="s">
        <v>20</v>
      </c>
      <c r="E295" s="1" t="s">
        <v>306</v>
      </c>
      <c r="F295" s="2">
        <v>600</v>
      </c>
      <c r="G295" s="5">
        <v>0</v>
      </c>
      <c r="H295" s="5">
        <v>361.26316000000003</v>
      </c>
      <c r="I295" s="5">
        <f t="shared" si="28"/>
        <v>361.26316000000003</v>
      </c>
      <c r="J295" s="5"/>
      <c r="K295" s="5">
        <f t="shared" si="26"/>
        <v>361.26316000000003</v>
      </c>
      <c r="L295" s="5"/>
      <c r="M295" s="5">
        <f t="shared" si="27"/>
        <v>361.26316000000003</v>
      </c>
      <c r="N295" s="5">
        <v>3.6842100000000002</v>
      </c>
      <c r="O295" s="5">
        <f t="shared" si="25"/>
        <v>364.94737000000003</v>
      </c>
      <c r="P295" s="5">
        <v>70</v>
      </c>
      <c r="Q295" s="5">
        <f t="shared" si="24"/>
        <v>434.94737000000003</v>
      </c>
      <c r="R295" s="5"/>
      <c r="S295" s="5">
        <f t="shared" ref="S295:S358" si="30">Q295+R295</f>
        <v>434.94737000000003</v>
      </c>
      <c r="T295" s="5"/>
      <c r="U295" s="5">
        <f t="shared" si="29"/>
        <v>434.94737000000003</v>
      </c>
    </row>
    <row r="296" spans="1:21" ht="38.25">
      <c r="A296" s="3" t="s">
        <v>94</v>
      </c>
      <c r="B296" s="2" t="s">
        <v>4</v>
      </c>
      <c r="C296" s="2" t="s">
        <v>23</v>
      </c>
      <c r="D296" s="2" t="s">
        <v>20</v>
      </c>
      <c r="E296" s="1" t="s">
        <v>97</v>
      </c>
      <c r="F296" s="2"/>
      <c r="G296" s="5">
        <v>92</v>
      </c>
      <c r="H296" s="5">
        <f>H297</f>
        <v>0</v>
      </c>
      <c r="I296" s="5">
        <f t="shared" si="28"/>
        <v>92</v>
      </c>
      <c r="J296" s="5">
        <f>J297</f>
        <v>0</v>
      </c>
      <c r="K296" s="5">
        <f t="shared" si="26"/>
        <v>92</v>
      </c>
      <c r="L296" s="5">
        <f>L297</f>
        <v>0</v>
      </c>
      <c r="M296" s="5">
        <f t="shared" si="27"/>
        <v>92</v>
      </c>
      <c r="N296" s="5">
        <f>N297</f>
        <v>0</v>
      </c>
      <c r="O296" s="5">
        <f t="shared" si="25"/>
        <v>92</v>
      </c>
      <c r="P296" s="5">
        <f>P297</f>
        <v>0</v>
      </c>
      <c r="Q296" s="5">
        <f t="shared" si="24"/>
        <v>92</v>
      </c>
      <c r="R296" s="5">
        <f>R297</f>
        <v>0</v>
      </c>
      <c r="S296" s="5">
        <f t="shared" si="30"/>
        <v>92</v>
      </c>
      <c r="T296" s="5">
        <f>T297</f>
        <v>0</v>
      </c>
      <c r="U296" s="5">
        <f t="shared" si="29"/>
        <v>92</v>
      </c>
    </row>
    <row r="297" spans="1:21" ht="38.25">
      <c r="A297" s="3" t="s">
        <v>44</v>
      </c>
      <c r="B297" s="2" t="s">
        <v>4</v>
      </c>
      <c r="C297" s="2" t="s">
        <v>23</v>
      </c>
      <c r="D297" s="2" t="s">
        <v>20</v>
      </c>
      <c r="E297" s="1" t="s">
        <v>97</v>
      </c>
      <c r="F297" s="2">
        <v>600</v>
      </c>
      <c r="G297" s="5">
        <v>92</v>
      </c>
      <c r="H297" s="5"/>
      <c r="I297" s="5">
        <f t="shared" si="28"/>
        <v>92</v>
      </c>
      <c r="J297" s="5"/>
      <c r="K297" s="5">
        <f t="shared" si="26"/>
        <v>92</v>
      </c>
      <c r="L297" s="5"/>
      <c r="M297" s="5">
        <f t="shared" si="27"/>
        <v>92</v>
      </c>
      <c r="N297" s="5"/>
      <c r="O297" s="5">
        <f t="shared" si="25"/>
        <v>92</v>
      </c>
      <c r="P297" s="5"/>
      <c r="Q297" s="5">
        <f t="shared" si="24"/>
        <v>92</v>
      </c>
      <c r="R297" s="5"/>
      <c r="S297" s="5">
        <f t="shared" si="30"/>
        <v>92</v>
      </c>
      <c r="T297" s="5"/>
      <c r="U297" s="5">
        <f t="shared" si="29"/>
        <v>92</v>
      </c>
    </row>
    <row r="298" spans="1:21" ht="76.5">
      <c r="A298" s="3" t="s">
        <v>187</v>
      </c>
      <c r="B298" s="2" t="s">
        <v>4</v>
      </c>
      <c r="C298" s="2" t="s">
        <v>23</v>
      </c>
      <c r="D298" s="2" t="s">
        <v>20</v>
      </c>
      <c r="E298" s="6" t="s">
        <v>98</v>
      </c>
      <c r="F298" s="2"/>
      <c r="G298" s="5">
        <v>1805.21731</v>
      </c>
      <c r="H298" s="5">
        <f>H299</f>
        <v>0</v>
      </c>
      <c r="I298" s="5">
        <f t="shared" si="28"/>
        <v>1805.21731</v>
      </c>
      <c r="J298" s="5">
        <f>J299</f>
        <v>0</v>
      </c>
      <c r="K298" s="5">
        <f t="shared" si="26"/>
        <v>1805.21731</v>
      </c>
      <c r="L298" s="5">
        <f>L299</f>
        <v>0</v>
      </c>
      <c r="M298" s="5">
        <f t="shared" si="27"/>
        <v>1805.21731</v>
      </c>
      <c r="N298" s="5">
        <f>N299</f>
        <v>0</v>
      </c>
      <c r="O298" s="5">
        <f t="shared" si="25"/>
        <v>1805.21731</v>
      </c>
      <c r="P298" s="5">
        <f>P299</f>
        <v>0</v>
      </c>
      <c r="Q298" s="5">
        <f t="shared" si="24"/>
        <v>1805.21731</v>
      </c>
      <c r="R298" s="5">
        <f>R299</f>
        <v>0</v>
      </c>
      <c r="S298" s="5">
        <f t="shared" si="30"/>
        <v>1805.21731</v>
      </c>
      <c r="T298" s="5">
        <f>T299</f>
        <v>0</v>
      </c>
      <c r="U298" s="5">
        <f t="shared" si="29"/>
        <v>1805.21731</v>
      </c>
    </row>
    <row r="299" spans="1:21" ht="38.25">
      <c r="A299" s="3" t="s">
        <v>44</v>
      </c>
      <c r="B299" s="2" t="s">
        <v>4</v>
      </c>
      <c r="C299" s="2" t="s">
        <v>23</v>
      </c>
      <c r="D299" s="2" t="s">
        <v>20</v>
      </c>
      <c r="E299" s="6" t="s">
        <v>98</v>
      </c>
      <c r="F299" s="2">
        <v>600</v>
      </c>
      <c r="G299" s="5">
        <v>1805.21731</v>
      </c>
      <c r="H299" s="5"/>
      <c r="I299" s="5">
        <f t="shared" si="28"/>
        <v>1805.21731</v>
      </c>
      <c r="J299" s="5"/>
      <c r="K299" s="5">
        <f t="shared" si="26"/>
        <v>1805.21731</v>
      </c>
      <c r="L299" s="5"/>
      <c r="M299" s="5">
        <f t="shared" si="27"/>
        <v>1805.21731</v>
      </c>
      <c r="N299" s="5"/>
      <c r="O299" s="5">
        <f t="shared" si="25"/>
        <v>1805.21731</v>
      </c>
      <c r="P299" s="5"/>
      <c r="Q299" s="5">
        <f t="shared" si="24"/>
        <v>1805.21731</v>
      </c>
      <c r="R299" s="5"/>
      <c r="S299" s="5">
        <f t="shared" si="30"/>
        <v>1805.21731</v>
      </c>
      <c r="T299" s="5"/>
      <c r="U299" s="5">
        <f t="shared" si="29"/>
        <v>1805.21731</v>
      </c>
    </row>
    <row r="300" spans="1:21" ht="63.75">
      <c r="A300" s="3" t="s">
        <v>95</v>
      </c>
      <c r="B300" s="2" t="s">
        <v>4</v>
      </c>
      <c r="C300" s="2" t="s">
        <v>23</v>
      </c>
      <c r="D300" s="2" t="s">
        <v>20</v>
      </c>
      <c r="E300" s="6" t="s">
        <v>181</v>
      </c>
      <c r="F300" s="2"/>
      <c r="G300" s="5">
        <v>570.06862000000001</v>
      </c>
      <c r="H300" s="5">
        <f>H301</f>
        <v>0</v>
      </c>
      <c r="I300" s="5">
        <f t="shared" si="28"/>
        <v>570.06862000000001</v>
      </c>
      <c r="J300" s="5">
        <f>J301</f>
        <v>0</v>
      </c>
      <c r="K300" s="5">
        <f t="shared" si="26"/>
        <v>570.06862000000001</v>
      </c>
      <c r="L300" s="5">
        <f>L301</f>
        <v>0</v>
      </c>
      <c r="M300" s="5">
        <f t="shared" si="27"/>
        <v>570.06862000000001</v>
      </c>
      <c r="N300" s="5">
        <f>N301</f>
        <v>0</v>
      </c>
      <c r="O300" s="5">
        <f t="shared" si="25"/>
        <v>570.06862000000001</v>
      </c>
      <c r="P300" s="5">
        <f>P301</f>
        <v>0</v>
      </c>
      <c r="Q300" s="5">
        <f t="shared" si="24"/>
        <v>570.06862000000001</v>
      </c>
      <c r="R300" s="5">
        <f>R301</f>
        <v>0</v>
      </c>
      <c r="S300" s="5">
        <f t="shared" si="30"/>
        <v>570.06862000000001</v>
      </c>
      <c r="T300" s="5">
        <f>T301</f>
        <v>0</v>
      </c>
      <c r="U300" s="5">
        <f t="shared" si="29"/>
        <v>570.06862000000001</v>
      </c>
    </row>
    <row r="301" spans="1:21" ht="38.25">
      <c r="A301" s="3" t="s">
        <v>44</v>
      </c>
      <c r="B301" s="2" t="s">
        <v>4</v>
      </c>
      <c r="C301" s="2" t="s">
        <v>23</v>
      </c>
      <c r="D301" s="2" t="s">
        <v>20</v>
      </c>
      <c r="E301" s="6" t="s">
        <v>181</v>
      </c>
      <c r="F301" s="2">
        <v>600</v>
      </c>
      <c r="G301" s="5">
        <v>570.06862000000001</v>
      </c>
      <c r="H301" s="5"/>
      <c r="I301" s="5">
        <f t="shared" si="28"/>
        <v>570.06862000000001</v>
      </c>
      <c r="J301" s="5"/>
      <c r="K301" s="5">
        <f t="shared" si="26"/>
        <v>570.06862000000001</v>
      </c>
      <c r="L301" s="5"/>
      <c r="M301" s="5">
        <f t="shared" si="27"/>
        <v>570.06862000000001</v>
      </c>
      <c r="N301" s="5"/>
      <c r="O301" s="5">
        <f t="shared" si="25"/>
        <v>570.06862000000001</v>
      </c>
      <c r="P301" s="5"/>
      <c r="Q301" s="5">
        <f t="shared" ref="Q301:Q368" si="31">O301+P301</f>
        <v>570.06862000000001</v>
      </c>
      <c r="R301" s="5"/>
      <c r="S301" s="5">
        <f t="shared" si="30"/>
        <v>570.06862000000001</v>
      </c>
      <c r="T301" s="5"/>
      <c r="U301" s="5">
        <f t="shared" si="29"/>
        <v>570.06862000000001</v>
      </c>
    </row>
    <row r="302" spans="1:21" ht="89.25">
      <c r="A302" s="3" t="s">
        <v>188</v>
      </c>
      <c r="B302" s="2" t="s">
        <v>4</v>
      </c>
      <c r="C302" s="2" t="s">
        <v>23</v>
      </c>
      <c r="D302" s="2" t="s">
        <v>20</v>
      </c>
      <c r="E302" s="6" t="s">
        <v>100</v>
      </c>
      <c r="F302" s="2"/>
      <c r="G302" s="5">
        <v>2853.5959800000001</v>
      </c>
      <c r="H302" s="5">
        <f>H303</f>
        <v>0</v>
      </c>
      <c r="I302" s="5">
        <f t="shared" si="28"/>
        <v>2853.5959800000001</v>
      </c>
      <c r="J302" s="5">
        <f>J303</f>
        <v>0</v>
      </c>
      <c r="K302" s="5">
        <f t="shared" si="26"/>
        <v>2853.5959800000001</v>
      </c>
      <c r="L302" s="5">
        <f>L303</f>
        <v>0</v>
      </c>
      <c r="M302" s="5">
        <f t="shared" si="27"/>
        <v>2853.5959800000001</v>
      </c>
      <c r="N302" s="5">
        <f>N303</f>
        <v>0</v>
      </c>
      <c r="O302" s="5">
        <f t="shared" si="25"/>
        <v>2853.5959800000001</v>
      </c>
      <c r="P302" s="5">
        <f>P303</f>
        <v>0</v>
      </c>
      <c r="Q302" s="5">
        <f t="shared" si="31"/>
        <v>2853.5959800000001</v>
      </c>
      <c r="R302" s="5">
        <f>R303</f>
        <v>0</v>
      </c>
      <c r="S302" s="5">
        <f t="shared" si="30"/>
        <v>2853.5959800000001</v>
      </c>
      <c r="T302" s="5">
        <f>T303</f>
        <v>0</v>
      </c>
      <c r="U302" s="5">
        <f t="shared" si="29"/>
        <v>2853.5959800000001</v>
      </c>
    </row>
    <row r="303" spans="1:21" ht="38.25">
      <c r="A303" s="3" t="s">
        <v>44</v>
      </c>
      <c r="B303" s="2" t="s">
        <v>4</v>
      </c>
      <c r="C303" s="2" t="s">
        <v>23</v>
      </c>
      <c r="D303" s="2" t="s">
        <v>20</v>
      </c>
      <c r="E303" s="6" t="s">
        <v>100</v>
      </c>
      <c r="F303" s="2">
        <v>600</v>
      </c>
      <c r="G303" s="5">
        <v>2853.5959800000001</v>
      </c>
      <c r="H303" s="5"/>
      <c r="I303" s="5">
        <f t="shared" si="28"/>
        <v>2853.5959800000001</v>
      </c>
      <c r="J303" s="5"/>
      <c r="K303" s="5">
        <f t="shared" si="26"/>
        <v>2853.5959800000001</v>
      </c>
      <c r="L303" s="5"/>
      <c r="M303" s="5">
        <f t="shared" si="27"/>
        <v>2853.5959800000001</v>
      </c>
      <c r="N303" s="5"/>
      <c r="O303" s="5">
        <f t="shared" si="25"/>
        <v>2853.5959800000001</v>
      </c>
      <c r="P303" s="5"/>
      <c r="Q303" s="5">
        <f t="shared" si="31"/>
        <v>2853.5959800000001</v>
      </c>
      <c r="R303" s="5"/>
      <c r="S303" s="5">
        <f t="shared" si="30"/>
        <v>2853.5959800000001</v>
      </c>
      <c r="T303" s="5"/>
      <c r="U303" s="5">
        <f t="shared" si="29"/>
        <v>2853.5959800000001</v>
      </c>
    </row>
    <row r="304" spans="1:21" ht="76.5">
      <c r="A304" s="3" t="s">
        <v>99</v>
      </c>
      <c r="B304" s="2" t="s">
        <v>4</v>
      </c>
      <c r="C304" s="2" t="s">
        <v>23</v>
      </c>
      <c r="D304" s="2" t="s">
        <v>20</v>
      </c>
      <c r="E304" s="1" t="s">
        <v>182</v>
      </c>
      <c r="F304" s="2"/>
      <c r="G304" s="5">
        <v>150.18926999999999</v>
      </c>
      <c r="H304" s="5">
        <f>H305</f>
        <v>0</v>
      </c>
      <c r="I304" s="5">
        <f t="shared" si="28"/>
        <v>150.18926999999999</v>
      </c>
      <c r="J304" s="5">
        <f>J305</f>
        <v>0</v>
      </c>
      <c r="K304" s="5">
        <f t="shared" si="26"/>
        <v>150.18926999999999</v>
      </c>
      <c r="L304" s="5">
        <f>L305</f>
        <v>0</v>
      </c>
      <c r="M304" s="5">
        <f t="shared" si="27"/>
        <v>150.18926999999999</v>
      </c>
      <c r="N304" s="5">
        <f>N305</f>
        <v>0</v>
      </c>
      <c r="O304" s="5">
        <f t="shared" ref="O304:O371" si="32">M304+N304</f>
        <v>150.18926999999999</v>
      </c>
      <c r="P304" s="5">
        <f>P305</f>
        <v>0</v>
      </c>
      <c r="Q304" s="5">
        <f t="shared" si="31"/>
        <v>150.18926999999999</v>
      </c>
      <c r="R304" s="5">
        <f>R305</f>
        <v>0</v>
      </c>
      <c r="S304" s="5">
        <f t="shared" si="30"/>
        <v>150.18926999999999</v>
      </c>
      <c r="T304" s="5">
        <f>T305</f>
        <v>0</v>
      </c>
      <c r="U304" s="5">
        <f t="shared" si="29"/>
        <v>150.18926999999999</v>
      </c>
    </row>
    <row r="305" spans="1:21" ht="38.25">
      <c r="A305" s="3" t="s">
        <v>44</v>
      </c>
      <c r="B305" s="2" t="s">
        <v>4</v>
      </c>
      <c r="C305" s="2" t="s">
        <v>23</v>
      </c>
      <c r="D305" s="2" t="s">
        <v>20</v>
      </c>
      <c r="E305" s="1" t="s">
        <v>182</v>
      </c>
      <c r="F305" s="2">
        <v>600</v>
      </c>
      <c r="G305" s="5">
        <v>150.18926999999999</v>
      </c>
      <c r="H305" s="5"/>
      <c r="I305" s="5">
        <f t="shared" si="28"/>
        <v>150.18926999999999</v>
      </c>
      <c r="J305" s="5"/>
      <c r="K305" s="5">
        <f t="shared" si="26"/>
        <v>150.18926999999999</v>
      </c>
      <c r="L305" s="5"/>
      <c r="M305" s="5">
        <f t="shared" si="27"/>
        <v>150.18926999999999</v>
      </c>
      <c r="N305" s="5"/>
      <c r="O305" s="5">
        <f t="shared" si="32"/>
        <v>150.18926999999999</v>
      </c>
      <c r="P305" s="5"/>
      <c r="Q305" s="5">
        <f t="shared" si="31"/>
        <v>150.18926999999999</v>
      </c>
      <c r="R305" s="5"/>
      <c r="S305" s="5">
        <f t="shared" si="30"/>
        <v>150.18926999999999</v>
      </c>
      <c r="T305" s="5"/>
      <c r="U305" s="5">
        <f t="shared" si="29"/>
        <v>150.18926999999999</v>
      </c>
    </row>
    <row r="306" spans="1:21" ht="38.25">
      <c r="A306" s="3" t="s">
        <v>271</v>
      </c>
      <c r="B306" s="2" t="s">
        <v>4</v>
      </c>
      <c r="C306" s="2" t="s">
        <v>23</v>
      </c>
      <c r="D306" s="2" t="s">
        <v>20</v>
      </c>
      <c r="E306" s="1" t="s">
        <v>273</v>
      </c>
      <c r="F306" s="2"/>
      <c r="G306" s="5">
        <v>7329.8848000000007</v>
      </c>
      <c r="H306" s="5">
        <f>H307+H308</f>
        <v>-122.4148</v>
      </c>
      <c r="I306" s="5">
        <f t="shared" si="28"/>
        <v>7207.4700000000012</v>
      </c>
      <c r="J306" s="5">
        <f>J307+J308</f>
        <v>0</v>
      </c>
      <c r="K306" s="5">
        <f t="shared" ref="K306:K373" si="33">I306+J306</f>
        <v>7207.4700000000012</v>
      </c>
      <c r="L306" s="5">
        <f>L307+L308</f>
        <v>0</v>
      </c>
      <c r="M306" s="5">
        <f t="shared" ref="M306:M373" si="34">K306+L306</f>
        <v>7207.4700000000012</v>
      </c>
      <c r="N306" s="5">
        <f>N307+N308</f>
        <v>0</v>
      </c>
      <c r="O306" s="5">
        <f t="shared" si="32"/>
        <v>7207.4700000000012</v>
      </c>
      <c r="P306" s="5">
        <f>P307+P308</f>
        <v>0</v>
      </c>
      <c r="Q306" s="5">
        <f t="shared" si="31"/>
        <v>7207.4700000000012</v>
      </c>
      <c r="R306" s="5">
        <f>R307+R308</f>
        <v>0</v>
      </c>
      <c r="S306" s="5">
        <f t="shared" si="30"/>
        <v>7207.4700000000012</v>
      </c>
      <c r="T306" s="5">
        <f>T307+T308</f>
        <v>0</v>
      </c>
      <c r="U306" s="5">
        <f t="shared" si="29"/>
        <v>7207.4700000000012</v>
      </c>
    </row>
    <row r="307" spans="1:21" ht="38.25">
      <c r="A307" s="3" t="s">
        <v>44</v>
      </c>
      <c r="B307" s="2" t="s">
        <v>4</v>
      </c>
      <c r="C307" s="2" t="s">
        <v>23</v>
      </c>
      <c r="D307" s="2" t="s">
        <v>20</v>
      </c>
      <c r="E307" s="1" t="s">
        <v>273</v>
      </c>
      <c r="F307" s="2">
        <v>600</v>
      </c>
      <c r="G307" s="5">
        <v>7305.6</v>
      </c>
      <c r="H307" s="5">
        <v>-116.26479999999999</v>
      </c>
      <c r="I307" s="5">
        <f t="shared" si="28"/>
        <v>7189.3352000000004</v>
      </c>
      <c r="J307" s="5"/>
      <c r="K307" s="5">
        <f t="shared" si="33"/>
        <v>7189.3352000000004</v>
      </c>
      <c r="L307" s="5"/>
      <c r="M307" s="5">
        <f t="shared" si="34"/>
        <v>7189.3352000000004</v>
      </c>
      <c r="N307" s="5"/>
      <c r="O307" s="5">
        <f t="shared" si="32"/>
        <v>7189.3352000000004</v>
      </c>
      <c r="P307" s="5"/>
      <c r="Q307" s="5">
        <f t="shared" si="31"/>
        <v>7189.3352000000004</v>
      </c>
      <c r="R307" s="5"/>
      <c r="S307" s="5">
        <f t="shared" si="30"/>
        <v>7189.3352000000004</v>
      </c>
      <c r="T307" s="5"/>
      <c r="U307" s="5">
        <f t="shared" si="29"/>
        <v>7189.3352000000004</v>
      </c>
    </row>
    <row r="308" spans="1:21" ht="15.75">
      <c r="A308" s="3" t="s">
        <v>272</v>
      </c>
      <c r="B308" s="2" t="s">
        <v>4</v>
      </c>
      <c r="C308" s="2" t="s">
        <v>23</v>
      </c>
      <c r="D308" s="2" t="s">
        <v>20</v>
      </c>
      <c r="E308" s="1" t="s">
        <v>273</v>
      </c>
      <c r="F308" s="2">
        <v>800</v>
      </c>
      <c r="G308" s="5">
        <v>24.284800000000001</v>
      </c>
      <c r="H308" s="5">
        <v>-6.15</v>
      </c>
      <c r="I308" s="5">
        <f t="shared" si="28"/>
        <v>18.134799999999998</v>
      </c>
      <c r="J308" s="5"/>
      <c r="K308" s="5">
        <f t="shared" si="33"/>
        <v>18.134799999999998</v>
      </c>
      <c r="L308" s="5"/>
      <c r="M308" s="5">
        <f t="shared" si="34"/>
        <v>18.134799999999998</v>
      </c>
      <c r="N308" s="5"/>
      <c r="O308" s="5">
        <f t="shared" si="32"/>
        <v>18.134799999999998</v>
      </c>
      <c r="P308" s="5"/>
      <c r="Q308" s="5">
        <f t="shared" si="31"/>
        <v>18.134799999999998</v>
      </c>
      <c r="R308" s="5"/>
      <c r="S308" s="5">
        <f t="shared" si="30"/>
        <v>18.134799999999998</v>
      </c>
      <c r="T308" s="5"/>
      <c r="U308" s="5">
        <f t="shared" si="29"/>
        <v>18.134799999999998</v>
      </c>
    </row>
    <row r="309" spans="1:21" ht="97.5" customHeight="1">
      <c r="A309" s="3" t="s">
        <v>307</v>
      </c>
      <c r="B309" s="2" t="s">
        <v>4</v>
      </c>
      <c r="C309" s="2" t="s">
        <v>23</v>
      </c>
      <c r="D309" s="2" t="s">
        <v>20</v>
      </c>
      <c r="E309" s="1" t="s">
        <v>158</v>
      </c>
      <c r="F309" s="2"/>
      <c r="G309" s="5">
        <v>547.26640000000009</v>
      </c>
      <c r="H309" s="5">
        <f>H310</f>
        <v>0</v>
      </c>
      <c r="I309" s="5">
        <f t="shared" si="28"/>
        <v>547.26640000000009</v>
      </c>
      <c r="J309" s="5">
        <f>J310</f>
        <v>0</v>
      </c>
      <c r="K309" s="5">
        <f t="shared" si="33"/>
        <v>547.26640000000009</v>
      </c>
      <c r="L309" s="5">
        <f>L310</f>
        <v>-547.26639999999998</v>
      </c>
      <c r="M309" s="5">
        <f t="shared" si="34"/>
        <v>0</v>
      </c>
      <c r="N309" s="5">
        <f>N310</f>
        <v>0</v>
      </c>
      <c r="O309" s="5">
        <f t="shared" si="32"/>
        <v>0</v>
      </c>
      <c r="P309" s="5">
        <f>P310</f>
        <v>0</v>
      </c>
      <c r="Q309" s="5">
        <f t="shared" si="31"/>
        <v>0</v>
      </c>
      <c r="R309" s="5">
        <f>R310</f>
        <v>0</v>
      </c>
      <c r="S309" s="5">
        <f t="shared" si="30"/>
        <v>0</v>
      </c>
      <c r="T309" s="5">
        <f>T310</f>
        <v>0</v>
      </c>
      <c r="U309" s="5">
        <f t="shared" si="29"/>
        <v>0</v>
      </c>
    </row>
    <row r="310" spans="1:21" ht="42.75" customHeight="1">
      <c r="A310" s="3" t="s">
        <v>44</v>
      </c>
      <c r="B310" s="2" t="s">
        <v>4</v>
      </c>
      <c r="C310" s="2" t="s">
        <v>23</v>
      </c>
      <c r="D310" s="2" t="s">
        <v>20</v>
      </c>
      <c r="E310" s="1" t="s">
        <v>158</v>
      </c>
      <c r="F310" s="2">
        <v>600</v>
      </c>
      <c r="G310" s="5">
        <v>547.26640000000009</v>
      </c>
      <c r="H310" s="5"/>
      <c r="I310" s="5">
        <f t="shared" si="28"/>
        <v>547.26640000000009</v>
      </c>
      <c r="J310" s="5"/>
      <c r="K310" s="5">
        <f t="shared" si="33"/>
        <v>547.26640000000009</v>
      </c>
      <c r="L310" s="5">
        <v>-547.26639999999998</v>
      </c>
      <c r="M310" s="5">
        <f t="shared" si="34"/>
        <v>0</v>
      </c>
      <c r="N310" s="5"/>
      <c r="O310" s="5">
        <f t="shared" si="32"/>
        <v>0</v>
      </c>
      <c r="P310" s="5"/>
      <c r="Q310" s="5">
        <f t="shared" si="31"/>
        <v>0</v>
      </c>
      <c r="R310" s="5"/>
      <c r="S310" s="5">
        <f t="shared" si="30"/>
        <v>0</v>
      </c>
      <c r="T310" s="5"/>
      <c r="U310" s="5">
        <f t="shared" si="29"/>
        <v>0</v>
      </c>
    </row>
    <row r="311" spans="1:21" ht="96" customHeight="1">
      <c r="A311" s="3" t="s">
        <v>307</v>
      </c>
      <c r="B311" s="2" t="s">
        <v>4</v>
      </c>
      <c r="C311" s="2" t="s">
        <v>23</v>
      </c>
      <c r="D311" s="2" t="s">
        <v>20</v>
      </c>
      <c r="E311" s="1" t="s">
        <v>345</v>
      </c>
      <c r="F311" s="2"/>
      <c r="G311" s="5"/>
      <c r="H311" s="5"/>
      <c r="I311" s="5">
        <f t="shared" si="28"/>
        <v>0</v>
      </c>
      <c r="J311" s="5">
        <f>J312</f>
        <v>0</v>
      </c>
      <c r="K311" s="5">
        <f t="shared" si="33"/>
        <v>0</v>
      </c>
      <c r="L311" s="5">
        <f>L312</f>
        <v>492.54976000000005</v>
      </c>
      <c r="M311" s="5">
        <f t="shared" si="34"/>
        <v>492.54976000000005</v>
      </c>
      <c r="N311" s="5">
        <f>N312</f>
        <v>0</v>
      </c>
      <c r="O311" s="5">
        <f t="shared" si="32"/>
        <v>492.54976000000005</v>
      </c>
      <c r="P311" s="5">
        <f>P312</f>
        <v>0</v>
      </c>
      <c r="Q311" s="5">
        <f t="shared" si="31"/>
        <v>492.54976000000005</v>
      </c>
      <c r="R311" s="5">
        <f>R312</f>
        <v>0</v>
      </c>
      <c r="S311" s="5">
        <f t="shared" si="30"/>
        <v>492.54976000000005</v>
      </c>
      <c r="T311" s="5">
        <f>T312</f>
        <v>0</v>
      </c>
      <c r="U311" s="5">
        <f t="shared" si="29"/>
        <v>492.54976000000005</v>
      </c>
    </row>
    <row r="312" spans="1:21" ht="42.75" customHeight="1">
      <c r="A312" s="3" t="s">
        <v>44</v>
      </c>
      <c r="B312" s="2" t="s">
        <v>4</v>
      </c>
      <c r="C312" s="2" t="s">
        <v>23</v>
      </c>
      <c r="D312" s="2" t="s">
        <v>20</v>
      </c>
      <c r="E312" s="1" t="s">
        <v>345</v>
      </c>
      <c r="F312" s="2">
        <v>600</v>
      </c>
      <c r="G312" s="5"/>
      <c r="H312" s="5"/>
      <c r="I312" s="5">
        <f t="shared" si="28"/>
        <v>0</v>
      </c>
      <c r="J312" s="5"/>
      <c r="K312" s="5">
        <f t="shared" si="33"/>
        <v>0</v>
      </c>
      <c r="L312" s="5">
        <f>492.49936+0.0504</f>
        <v>492.54976000000005</v>
      </c>
      <c r="M312" s="5">
        <f t="shared" si="34"/>
        <v>492.54976000000005</v>
      </c>
      <c r="N312" s="5"/>
      <c r="O312" s="5">
        <f t="shared" si="32"/>
        <v>492.54976000000005</v>
      </c>
      <c r="P312" s="5"/>
      <c r="Q312" s="5">
        <f t="shared" si="31"/>
        <v>492.54976000000005</v>
      </c>
      <c r="R312" s="5"/>
      <c r="S312" s="5">
        <f t="shared" si="30"/>
        <v>492.54976000000005</v>
      </c>
      <c r="T312" s="5"/>
      <c r="U312" s="5">
        <f t="shared" si="29"/>
        <v>492.54976000000005</v>
      </c>
    </row>
    <row r="313" spans="1:21" ht="76.5">
      <c r="A313" s="3" t="s">
        <v>114</v>
      </c>
      <c r="B313" s="2" t="s">
        <v>4</v>
      </c>
      <c r="C313" s="2" t="s">
        <v>23</v>
      </c>
      <c r="D313" s="2" t="s">
        <v>22</v>
      </c>
      <c r="E313" s="1" t="s">
        <v>228</v>
      </c>
      <c r="F313" s="2"/>
      <c r="G313" s="5">
        <v>0</v>
      </c>
      <c r="H313" s="5">
        <f>H314</f>
        <v>7.5</v>
      </c>
      <c r="I313" s="5">
        <f t="shared" si="28"/>
        <v>7.5</v>
      </c>
      <c r="J313" s="5">
        <f>J314</f>
        <v>0</v>
      </c>
      <c r="K313" s="5">
        <f t="shared" si="33"/>
        <v>7.5</v>
      </c>
      <c r="L313" s="5">
        <f>L314</f>
        <v>0</v>
      </c>
      <c r="M313" s="5">
        <f t="shared" si="34"/>
        <v>7.5</v>
      </c>
      <c r="N313" s="5">
        <f>N314</f>
        <v>0</v>
      </c>
      <c r="O313" s="5">
        <f t="shared" si="32"/>
        <v>7.5</v>
      </c>
      <c r="P313" s="5">
        <f>P314</f>
        <v>0</v>
      </c>
      <c r="Q313" s="5">
        <f t="shared" si="31"/>
        <v>7.5</v>
      </c>
      <c r="R313" s="5">
        <f>R314</f>
        <v>0</v>
      </c>
      <c r="S313" s="5">
        <f t="shared" si="30"/>
        <v>7.5</v>
      </c>
      <c r="T313" s="5">
        <f>T314</f>
        <v>0</v>
      </c>
      <c r="U313" s="5">
        <f t="shared" si="29"/>
        <v>7.5</v>
      </c>
    </row>
    <row r="314" spans="1:21" ht="38.25">
      <c r="A314" s="3" t="s">
        <v>31</v>
      </c>
      <c r="B314" s="2" t="s">
        <v>4</v>
      </c>
      <c r="C314" s="2" t="s">
        <v>23</v>
      </c>
      <c r="D314" s="2" t="s">
        <v>22</v>
      </c>
      <c r="E314" s="1" t="s">
        <v>228</v>
      </c>
      <c r="F314" s="2">
        <v>200</v>
      </c>
      <c r="G314" s="5">
        <v>0</v>
      </c>
      <c r="H314" s="5">
        <v>7.5</v>
      </c>
      <c r="I314" s="5">
        <f t="shared" si="28"/>
        <v>7.5</v>
      </c>
      <c r="J314" s="5"/>
      <c r="K314" s="5">
        <f t="shared" si="33"/>
        <v>7.5</v>
      </c>
      <c r="L314" s="5"/>
      <c r="M314" s="5">
        <f t="shared" si="34"/>
        <v>7.5</v>
      </c>
      <c r="N314" s="5"/>
      <c r="O314" s="5">
        <f t="shared" si="32"/>
        <v>7.5</v>
      </c>
      <c r="P314" s="5"/>
      <c r="Q314" s="5">
        <f t="shared" si="31"/>
        <v>7.5</v>
      </c>
      <c r="R314" s="5"/>
      <c r="S314" s="5">
        <f t="shared" si="30"/>
        <v>7.5</v>
      </c>
      <c r="T314" s="5"/>
      <c r="U314" s="5">
        <f t="shared" si="29"/>
        <v>7.5</v>
      </c>
    </row>
    <row r="315" spans="1:21" ht="51" hidden="1">
      <c r="A315" s="13" t="s">
        <v>189</v>
      </c>
      <c r="B315" s="2" t="s">
        <v>4</v>
      </c>
      <c r="C315" s="2" t="s">
        <v>23</v>
      </c>
      <c r="D315" s="2" t="s">
        <v>23</v>
      </c>
      <c r="E315" s="1" t="s">
        <v>80</v>
      </c>
      <c r="F315" s="2"/>
      <c r="G315" s="5">
        <v>1400.49</v>
      </c>
      <c r="H315" s="5">
        <f>H316</f>
        <v>-1400.49</v>
      </c>
      <c r="I315" s="5">
        <f t="shared" si="28"/>
        <v>0</v>
      </c>
      <c r="J315" s="5">
        <f>J316</f>
        <v>0</v>
      </c>
      <c r="K315" s="5">
        <f t="shared" si="33"/>
        <v>0</v>
      </c>
      <c r="L315" s="5">
        <f>L316</f>
        <v>0</v>
      </c>
      <c r="M315" s="5">
        <f t="shared" si="34"/>
        <v>0</v>
      </c>
      <c r="N315" s="5">
        <f>N316</f>
        <v>0</v>
      </c>
      <c r="O315" s="5">
        <f t="shared" si="32"/>
        <v>0</v>
      </c>
      <c r="P315" s="5">
        <f>P316</f>
        <v>0</v>
      </c>
      <c r="Q315" s="5">
        <f t="shared" si="31"/>
        <v>0</v>
      </c>
      <c r="R315" s="5">
        <f>R316</f>
        <v>0</v>
      </c>
      <c r="S315" s="5">
        <f t="shared" si="30"/>
        <v>0</v>
      </c>
      <c r="T315" s="5">
        <f>T316</f>
        <v>0</v>
      </c>
      <c r="U315" s="5">
        <f t="shared" si="29"/>
        <v>0</v>
      </c>
    </row>
    <row r="316" spans="1:21" ht="38.25" hidden="1">
      <c r="A316" s="3" t="s">
        <v>44</v>
      </c>
      <c r="B316" s="2" t="s">
        <v>4</v>
      </c>
      <c r="C316" s="2" t="s">
        <v>23</v>
      </c>
      <c r="D316" s="2" t="s">
        <v>23</v>
      </c>
      <c r="E316" s="1" t="s">
        <v>80</v>
      </c>
      <c r="F316" s="2">
        <v>600</v>
      </c>
      <c r="G316" s="5">
        <v>1400.49</v>
      </c>
      <c r="H316" s="5">
        <v>-1400.49</v>
      </c>
      <c r="I316" s="5">
        <f t="shared" si="28"/>
        <v>0</v>
      </c>
      <c r="J316" s="5"/>
      <c r="K316" s="5">
        <f t="shared" si="33"/>
        <v>0</v>
      </c>
      <c r="L316" s="5"/>
      <c r="M316" s="5">
        <f t="shared" si="34"/>
        <v>0</v>
      </c>
      <c r="N316" s="5"/>
      <c r="O316" s="5">
        <f t="shared" si="32"/>
        <v>0</v>
      </c>
      <c r="P316" s="5"/>
      <c r="Q316" s="5">
        <f t="shared" si="31"/>
        <v>0</v>
      </c>
      <c r="R316" s="5"/>
      <c r="S316" s="5">
        <f t="shared" si="30"/>
        <v>0</v>
      </c>
      <c r="T316" s="5"/>
      <c r="U316" s="5">
        <f t="shared" si="29"/>
        <v>0</v>
      </c>
    </row>
    <row r="317" spans="1:21" ht="63.75" hidden="1">
      <c r="A317" s="14" t="s">
        <v>190</v>
      </c>
      <c r="B317" s="2" t="s">
        <v>4</v>
      </c>
      <c r="C317" s="2" t="s">
        <v>23</v>
      </c>
      <c r="D317" s="2" t="s">
        <v>23</v>
      </c>
      <c r="E317" s="1" t="s">
        <v>81</v>
      </c>
      <c r="F317" s="2"/>
      <c r="G317" s="5">
        <v>56.699999999999996</v>
      </c>
      <c r="H317" s="5">
        <f>H318</f>
        <v>-56.7</v>
      </c>
      <c r="I317" s="5">
        <f t="shared" si="28"/>
        <v>0</v>
      </c>
      <c r="J317" s="5">
        <f>J318</f>
        <v>0</v>
      </c>
      <c r="K317" s="5">
        <f t="shared" si="33"/>
        <v>0</v>
      </c>
      <c r="L317" s="5">
        <f>L318</f>
        <v>0</v>
      </c>
      <c r="M317" s="5">
        <f t="shared" si="34"/>
        <v>0</v>
      </c>
      <c r="N317" s="5">
        <f>N318</f>
        <v>0</v>
      </c>
      <c r="O317" s="5">
        <f t="shared" si="32"/>
        <v>0</v>
      </c>
      <c r="P317" s="5">
        <f>P318</f>
        <v>0</v>
      </c>
      <c r="Q317" s="5">
        <f t="shared" si="31"/>
        <v>0</v>
      </c>
      <c r="R317" s="5">
        <f>R318</f>
        <v>0</v>
      </c>
      <c r="S317" s="5">
        <f t="shared" si="30"/>
        <v>0</v>
      </c>
      <c r="T317" s="5">
        <f>T318</f>
        <v>0</v>
      </c>
      <c r="U317" s="5">
        <f t="shared" si="29"/>
        <v>0</v>
      </c>
    </row>
    <row r="318" spans="1:21" ht="38.25" hidden="1">
      <c r="A318" s="3" t="s">
        <v>44</v>
      </c>
      <c r="B318" s="2" t="s">
        <v>4</v>
      </c>
      <c r="C318" s="2" t="s">
        <v>23</v>
      </c>
      <c r="D318" s="2" t="s">
        <v>23</v>
      </c>
      <c r="E318" s="1" t="s">
        <v>81</v>
      </c>
      <c r="F318" s="2">
        <v>600</v>
      </c>
      <c r="G318" s="5">
        <v>56.699999999999996</v>
      </c>
      <c r="H318" s="5">
        <v>-56.7</v>
      </c>
      <c r="I318" s="5">
        <f t="shared" si="28"/>
        <v>0</v>
      </c>
      <c r="J318" s="5"/>
      <c r="K318" s="5">
        <f t="shared" si="33"/>
        <v>0</v>
      </c>
      <c r="L318" s="5"/>
      <c r="M318" s="5">
        <f t="shared" si="34"/>
        <v>0</v>
      </c>
      <c r="N318" s="5"/>
      <c r="O318" s="5">
        <f t="shared" si="32"/>
        <v>0</v>
      </c>
      <c r="P318" s="5"/>
      <c r="Q318" s="5">
        <f t="shared" si="31"/>
        <v>0</v>
      </c>
      <c r="R318" s="5"/>
      <c r="S318" s="5">
        <f t="shared" si="30"/>
        <v>0</v>
      </c>
      <c r="T318" s="5"/>
      <c r="U318" s="5">
        <f t="shared" si="29"/>
        <v>0</v>
      </c>
    </row>
    <row r="319" spans="1:21" ht="38.25">
      <c r="A319" s="3" t="s">
        <v>136</v>
      </c>
      <c r="B319" s="2" t="s">
        <v>4</v>
      </c>
      <c r="C319" s="2" t="s">
        <v>23</v>
      </c>
      <c r="D319" s="2" t="s">
        <v>23</v>
      </c>
      <c r="E319" s="1" t="s">
        <v>137</v>
      </c>
      <c r="F319" s="2"/>
      <c r="G319" s="5">
        <v>178</v>
      </c>
      <c r="H319" s="5">
        <f>H320</f>
        <v>0</v>
      </c>
      <c r="I319" s="5">
        <f t="shared" si="28"/>
        <v>178</v>
      </c>
      <c r="J319" s="5">
        <f>J320</f>
        <v>0</v>
      </c>
      <c r="K319" s="5">
        <f t="shared" si="33"/>
        <v>178</v>
      </c>
      <c r="L319" s="5">
        <f>L320</f>
        <v>0</v>
      </c>
      <c r="M319" s="5">
        <f t="shared" si="34"/>
        <v>178</v>
      </c>
      <c r="N319" s="5">
        <f>N320</f>
        <v>0</v>
      </c>
      <c r="O319" s="5">
        <f t="shared" si="32"/>
        <v>178</v>
      </c>
      <c r="P319" s="5">
        <f>P320</f>
        <v>0</v>
      </c>
      <c r="Q319" s="5">
        <f t="shared" si="31"/>
        <v>178</v>
      </c>
      <c r="R319" s="5">
        <f>R320</f>
        <v>0</v>
      </c>
      <c r="S319" s="5">
        <f t="shared" si="30"/>
        <v>178</v>
      </c>
      <c r="T319" s="5">
        <f>T320</f>
        <v>129</v>
      </c>
      <c r="U319" s="5">
        <f t="shared" si="29"/>
        <v>307</v>
      </c>
    </row>
    <row r="320" spans="1:21" ht="38.25">
      <c r="A320" s="3" t="s">
        <v>31</v>
      </c>
      <c r="B320" s="2" t="s">
        <v>4</v>
      </c>
      <c r="C320" s="2" t="s">
        <v>23</v>
      </c>
      <c r="D320" s="2" t="s">
        <v>23</v>
      </c>
      <c r="E320" s="1" t="s">
        <v>137</v>
      </c>
      <c r="F320" s="2">
        <v>200</v>
      </c>
      <c r="G320" s="5">
        <v>178</v>
      </c>
      <c r="H320" s="5"/>
      <c r="I320" s="5">
        <f t="shared" si="28"/>
        <v>178</v>
      </c>
      <c r="J320" s="5"/>
      <c r="K320" s="5">
        <f t="shared" si="33"/>
        <v>178</v>
      </c>
      <c r="L320" s="5"/>
      <c r="M320" s="5">
        <f t="shared" si="34"/>
        <v>178</v>
      </c>
      <c r="N320" s="5"/>
      <c r="O320" s="5">
        <f t="shared" si="32"/>
        <v>178</v>
      </c>
      <c r="P320" s="5"/>
      <c r="Q320" s="5">
        <f t="shared" si="31"/>
        <v>178</v>
      </c>
      <c r="R320" s="5"/>
      <c r="S320" s="5">
        <f t="shared" si="30"/>
        <v>178</v>
      </c>
      <c r="T320" s="5">
        <v>129</v>
      </c>
      <c r="U320" s="5">
        <f t="shared" si="29"/>
        <v>307</v>
      </c>
    </row>
    <row r="321" spans="1:21" ht="51">
      <c r="A321" s="13" t="s">
        <v>189</v>
      </c>
      <c r="B321" s="2" t="s">
        <v>4</v>
      </c>
      <c r="C321" s="2" t="s">
        <v>23</v>
      </c>
      <c r="D321" s="2" t="s">
        <v>27</v>
      </c>
      <c r="E321" s="1" t="s">
        <v>80</v>
      </c>
      <c r="F321" s="2"/>
      <c r="G321" s="5">
        <v>0</v>
      </c>
      <c r="H321" s="5">
        <f>H322</f>
        <v>1400.49</v>
      </c>
      <c r="I321" s="5">
        <f t="shared" si="28"/>
        <v>1400.49</v>
      </c>
      <c r="J321" s="5">
        <f>J322</f>
        <v>0</v>
      </c>
      <c r="K321" s="5">
        <f t="shared" si="33"/>
        <v>1400.49</v>
      </c>
      <c r="L321" s="5">
        <f>L322</f>
        <v>0</v>
      </c>
      <c r="M321" s="5">
        <f t="shared" si="34"/>
        <v>1400.49</v>
      </c>
      <c r="N321" s="5">
        <f>N322</f>
        <v>0</v>
      </c>
      <c r="O321" s="5">
        <f t="shared" si="32"/>
        <v>1400.49</v>
      </c>
      <c r="P321" s="5">
        <f>P322</f>
        <v>0</v>
      </c>
      <c r="Q321" s="5">
        <f t="shared" si="31"/>
        <v>1400.49</v>
      </c>
      <c r="R321" s="5">
        <f>R322</f>
        <v>0</v>
      </c>
      <c r="S321" s="5">
        <f t="shared" si="30"/>
        <v>1400.49</v>
      </c>
      <c r="T321" s="5">
        <f>T322</f>
        <v>0</v>
      </c>
      <c r="U321" s="5">
        <f t="shared" si="29"/>
        <v>1400.49</v>
      </c>
    </row>
    <row r="322" spans="1:21" ht="38.25">
      <c r="A322" s="3" t="s">
        <v>44</v>
      </c>
      <c r="B322" s="2" t="s">
        <v>4</v>
      </c>
      <c r="C322" s="2" t="s">
        <v>23</v>
      </c>
      <c r="D322" s="2" t="s">
        <v>27</v>
      </c>
      <c r="E322" s="1" t="s">
        <v>80</v>
      </c>
      <c r="F322" s="2">
        <v>600</v>
      </c>
      <c r="G322" s="5">
        <v>0</v>
      </c>
      <c r="H322" s="5">
        <v>1400.49</v>
      </c>
      <c r="I322" s="5">
        <f t="shared" si="28"/>
        <v>1400.49</v>
      </c>
      <c r="J322" s="5"/>
      <c r="K322" s="5">
        <f t="shared" si="33"/>
        <v>1400.49</v>
      </c>
      <c r="L322" s="5"/>
      <c r="M322" s="5">
        <f t="shared" si="34"/>
        <v>1400.49</v>
      </c>
      <c r="N322" s="5"/>
      <c r="O322" s="5">
        <f t="shared" si="32"/>
        <v>1400.49</v>
      </c>
      <c r="P322" s="5"/>
      <c r="Q322" s="5">
        <f t="shared" si="31"/>
        <v>1400.49</v>
      </c>
      <c r="R322" s="5"/>
      <c r="S322" s="5">
        <f t="shared" si="30"/>
        <v>1400.49</v>
      </c>
      <c r="T322" s="5"/>
      <c r="U322" s="5">
        <f t="shared" si="29"/>
        <v>1400.49</v>
      </c>
    </row>
    <row r="323" spans="1:21" ht="69.75" customHeight="1">
      <c r="A323" s="14" t="s">
        <v>190</v>
      </c>
      <c r="B323" s="2" t="s">
        <v>4</v>
      </c>
      <c r="C323" s="2" t="s">
        <v>23</v>
      </c>
      <c r="D323" s="2" t="s">
        <v>27</v>
      </c>
      <c r="E323" s="1" t="s">
        <v>81</v>
      </c>
      <c r="F323" s="2"/>
      <c r="G323" s="5">
        <v>0</v>
      </c>
      <c r="H323" s="5">
        <f>H324</f>
        <v>56.7</v>
      </c>
      <c r="I323" s="5">
        <f t="shared" si="28"/>
        <v>56.7</v>
      </c>
      <c r="J323" s="5">
        <f>J324</f>
        <v>0</v>
      </c>
      <c r="K323" s="5">
        <f t="shared" si="33"/>
        <v>56.7</v>
      </c>
      <c r="L323" s="5">
        <f>L324</f>
        <v>0</v>
      </c>
      <c r="M323" s="5">
        <f t="shared" si="34"/>
        <v>56.7</v>
      </c>
      <c r="N323" s="5">
        <f>N324</f>
        <v>0</v>
      </c>
      <c r="O323" s="5">
        <f t="shared" si="32"/>
        <v>56.7</v>
      </c>
      <c r="P323" s="5">
        <f>P324</f>
        <v>0</v>
      </c>
      <c r="Q323" s="5">
        <f t="shared" si="31"/>
        <v>56.7</v>
      </c>
      <c r="R323" s="5">
        <f>R324</f>
        <v>0</v>
      </c>
      <c r="S323" s="5">
        <f t="shared" si="30"/>
        <v>56.7</v>
      </c>
      <c r="T323" s="5">
        <f>T324</f>
        <v>0</v>
      </c>
      <c r="U323" s="5">
        <f t="shared" si="29"/>
        <v>56.7</v>
      </c>
    </row>
    <row r="324" spans="1:21" ht="38.25">
      <c r="A324" s="3" t="s">
        <v>44</v>
      </c>
      <c r="B324" s="2" t="s">
        <v>4</v>
      </c>
      <c r="C324" s="2" t="s">
        <v>23</v>
      </c>
      <c r="D324" s="2" t="s">
        <v>27</v>
      </c>
      <c r="E324" s="1" t="s">
        <v>81</v>
      </c>
      <c r="F324" s="2">
        <v>600</v>
      </c>
      <c r="G324" s="5">
        <v>0</v>
      </c>
      <c r="H324" s="5">
        <v>56.7</v>
      </c>
      <c r="I324" s="5">
        <f t="shared" si="28"/>
        <v>56.7</v>
      </c>
      <c r="J324" s="5"/>
      <c r="K324" s="5">
        <f t="shared" si="33"/>
        <v>56.7</v>
      </c>
      <c r="L324" s="5"/>
      <c r="M324" s="5">
        <f t="shared" si="34"/>
        <v>56.7</v>
      </c>
      <c r="N324" s="5"/>
      <c r="O324" s="5">
        <f t="shared" si="32"/>
        <v>56.7</v>
      </c>
      <c r="P324" s="5"/>
      <c r="Q324" s="5">
        <f t="shared" si="31"/>
        <v>56.7</v>
      </c>
      <c r="R324" s="5"/>
      <c r="S324" s="5">
        <f t="shared" si="30"/>
        <v>56.7</v>
      </c>
      <c r="T324" s="5"/>
      <c r="U324" s="5">
        <f t="shared" si="29"/>
        <v>56.7</v>
      </c>
    </row>
    <row r="325" spans="1:21" ht="38.25">
      <c r="A325" s="3" t="s">
        <v>75</v>
      </c>
      <c r="B325" s="2" t="s">
        <v>4</v>
      </c>
      <c r="C325" s="2" t="s">
        <v>23</v>
      </c>
      <c r="D325" s="2" t="s">
        <v>27</v>
      </c>
      <c r="E325" s="1" t="s">
        <v>76</v>
      </c>
      <c r="F325" s="2"/>
      <c r="G325" s="5">
        <v>945.375</v>
      </c>
      <c r="H325" s="5">
        <f>H326+H327</f>
        <v>0</v>
      </c>
      <c r="I325" s="5">
        <f t="shared" si="28"/>
        <v>945.375</v>
      </c>
      <c r="J325" s="5">
        <f>J326+J327</f>
        <v>0</v>
      </c>
      <c r="K325" s="5">
        <f t="shared" si="33"/>
        <v>945.375</v>
      </c>
      <c r="L325" s="5">
        <f>L326+L327</f>
        <v>0</v>
      </c>
      <c r="M325" s="5">
        <f t="shared" si="34"/>
        <v>945.375</v>
      </c>
      <c r="N325" s="5">
        <f>N326+N327</f>
        <v>0</v>
      </c>
      <c r="O325" s="5">
        <f t="shared" si="32"/>
        <v>945.375</v>
      </c>
      <c r="P325" s="5">
        <f>P326+P327</f>
        <v>0</v>
      </c>
      <c r="Q325" s="5">
        <f t="shared" si="31"/>
        <v>945.375</v>
      </c>
      <c r="R325" s="5">
        <f>R326+R327</f>
        <v>0</v>
      </c>
      <c r="S325" s="5">
        <f t="shared" si="30"/>
        <v>945.375</v>
      </c>
      <c r="T325" s="5">
        <f>T326+T327</f>
        <v>0</v>
      </c>
      <c r="U325" s="5">
        <f t="shared" si="29"/>
        <v>945.375</v>
      </c>
    </row>
    <row r="326" spans="1:21" ht="38.25">
      <c r="A326" s="3" t="s">
        <v>31</v>
      </c>
      <c r="B326" s="2" t="s">
        <v>4</v>
      </c>
      <c r="C326" s="2" t="s">
        <v>23</v>
      </c>
      <c r="D326" s="2" t="s">
        <v>27</v>
      </c>
      <c r="E326" s="1" t="s">
        <v>76</v>
      </c>
      <c r="F326" s="2">
        <v>200</v>
      </c>
      <c r="G326" s="5">
        <v>529.875</v>
      </c>
      <c r="H326" s="5"/>
      <c r="I326" s="5">
        <f t="shared" si="28"/>
        <v>529.875</v>
      </c>
      <c r="J326" s="5"/>
      <c r="K326" s="5">
        <f t="shared" si="33"/>
        <v>529.875</v>
      </c>
      <c r="L326" s="5"/>
      <c r="M326" s="5">
        <f t="shared" si="34"/>
        <v>529.875</v>
      </c>
      <c r="N326" s="5"/>
      <c r="O326" s="5">
        <f t="shared" si="32"/>
        <v>529.875</v>
      </c>
      <c r="P326" s="5"/>
      <c r="Q326" s="5">
        <f t="shared" si="31"/>
        <v>529.875</v>
      </c>
      <c r="R326" s="5"/>
      <c r="S326" s="5">
        <f t="shared" si="30"/>
        <v>529.875</v>
      </c>
      <c r="T326" s="5"/>
      <c r="U326" s="5">
        <f t="shared" si="29"/>
        <v>529.875</v>
      </c>
    </row>
    <row r="327" spans="1:21" ht="38.25">
      <c r="A327" s="3" t="s">
        <v>44</v>
      </c>
      <c r="B327" s="2" t="s">
        <v>4</v>
      </c>
      <c r="C327" s="2" t="s">
        <v>23</v>
      </c>
      <c r="D327" s="2" t="s">
        <v>27</v>
      </c>
      <c r="E327" s="1" t="s">
        <v>76</v>
      </c>
      <c r="F327" s="2">
        <v>600</v>
      </c>
      <c r="G327" s="5">
        <v>415.5</v>
      </c>
      <c r="H327" s="5"/>
      <c r="I327" s="5">
        <f t="shared" si="28"/>
        <v>415.5</v>
      </c>
      <c r="J327" s="5"/>
      <c r="K327" s="5">
        <f t="shared" si="33"/>
        <v>415.5</v>
      </c>
      <c r="L327" s="5"/>
      <c r="M327" s="5">
        <f t="shared" si="34"/>
        <v>415.5</v>
      </c>
      <c r="N327" s="5"/>
      <c r="O327" s="5">
        <f t="shared" si="32"/>
        <v>415.5</v>
      </c>
      <c r="P327" s="5"/>
      <c r="Q327" s="5">
        <f t="shared" si="31"/>
        <v>415.5</v>
      </c>
      <c r="R327" s="5"/>
      <c r="S327" s="5">
        <f t="shared" si="30"/>
        <v>415.5</v>
      </c>
      <c r="T327" s="5"/>
      <c r="U327" s="5">
        <f t="shared" si="29"/>
        <v>415.5</v>
      </c>
    </row>
    <row r="328" spans="1:21" ht="51">
      <c r="A328" s="3" t="s">
        <v>77</v>
      </c>
      <c r="B328" s="2" t="s">
        <v>4</v>
      </c>
      <c r="C328" s="2" t="s">
        <v>23</v>
      </c>
      <c r="D328" s="2" t="s">
        <v>27</v>
      </c>
      <c r="E328" s="1" t="s">
        <v>78</v>
      </c>
      <c r="F328" s="2"/>
      <c r="G328" s="5">
        <v>100</v>
      </c>
      <c r="H328" s="5">
        <f>H329</f>
        <v>0</v>
      </c>
      <c r="I328" s="5">
        <f t="shared" si="28"/>
        <v>100</v>
      </c>
      <c r="J328" s="5">
        <f>J329</f>
        <v>0</v>
      </c>
      <c r="K328" s="5">
        <f t="shared" si="33"/>
        <v>100</v>
      </c>
      <c r="L328" s="5">
        <f>L329</f>
        <v>0</v>
      </c>
      <c r="M328" s="5">
        <f t="shared" si="34"/>
        <v>100</v>
      </c>
      <c r="N328" s="5">
        <f>N329</f>
        <v>0</v>
      </c>
      <c r="O328" s="5">
        <f t="shared" si="32"/>
        <v>100</v>
      </c>
      <c r="P328" s="5">
        <f>P329</f>
        <v>0</v>
      </c>
      <c r="Q328" s="5">
        <f t="shared" si="31"/>
        <v>100</v>
      </c>
      <c r="R328" s="5">
        <f>R329</f>
        <v>0</v>
      </c>
      <c r="S328" s="5">
        <f t="shared" si="30"/>
        <v>100</v>
      </c>
      <c r="T328" s="5">
        <f>T329</f>
        <v>0</v>
      </c>
      <c r="U328" s="5">
        <f t="shared" si="29"/>
        <v>100</v>
      </c>
    </row>
    <row r="329" spans="1:21" ht="38.25">
      <c r="A329" s="3" t="s">
        <v>44</v>
      </c>
      <c r="B329" s="2" t="s">
        <v>4</v>
      </c>
      <c r="C329" s="2" t="s">
        <v>23</v>
      </c>
      <c r="D329" s="2" t="s">
        <v>27</v>
      </c>
      <c r="E329" s="1" t="s">
        <v>78</v>
      </c>
      <c r="F329" s="2">
        <v>600</v>
      </c>
      <c r="G329" s="5">
        <v>100</v>
      </c>
      <c r="H329" s="5"/>
      <c r="I329" s="5">
        <f t="shared" si="28"/>
        <v>100</v>
      </c>
      <c r="J329" s="5"/>
      <c r="K329" s="5">
        <f t="shared" si="33"/>
        <v>100</v>
      </c>
      <c r="L329" s="5"/>
      <c r="M329" s="5">
        <f t="shared" si="34"/>
        <v>100</v>
      </c>
      <c r="N329" s="5"/>
      <c r="O329" s="5">
        <f t="shared" si="32"/>
        <v>100</v>
      </c>
      <c r="P329" s="5"/>
      <c r="Q329" s="5">
        <f t="shared" si="31"/>
        <v>100</v>
      </c>
      <c r="R329" s="5"/>
      <c r="S329" s="5">
        <f t="shared" si="30"/>
        <v>100</v>
      </c>
      <c r="T329" s="5"/>
      <c r="U329" s="5">
        <f t="shared" si="29"/>
        <v>100</v>
      </c>
    </row>
    <row r="330" spans="1:21" ht="38.25">
      <c r="A330" s="3" t="s">
        <v>121</v>
      </c>
      <c r="B330" s="2" t="s">
        <v>4</v>
      </c>
      <c r="C330" s="2" t="s">
        <v>23</v>
      </c>
      <c r="D330" s="2" t="s">
        <v>27</v>
      </c>
      <c r="E330" s="1" t="s">
        <v>79</v>
      </c>
      <c r="F330" s="2"/>
      <c r="G330" s="5">
        <v>106.523</v>
      </c>
      <c r="H330" s="5">
        <f>H331</f>
        <v>0</v>
      </c>
      <c r="I330" s="5">
        <f t="shared" si="28"/>
        <v>106.523</v>
      </c>
      <c r="J330" s="5">
        <f>J331</f>
        <v>0</v>
      </c>
      <c r="K330" s="5">
        <f t="shared" si="33"/>
        <v>106.523</v>
      </c>
      <c r="L330" s="5">
        <f>L331</f>
        <v>0</v>
      </c>
      <c r="M330" s="5">
        <f t="shared" si="34"/>
        <v>106.523</v>
      </c>
      <c r="N330" s="5">
        <f>N331</f>
        <v>0</v>
      </c>
      <c r="O330" s="5">
        <f t="shared" si="32"/>
        <v>106.523</v>
      </c>
      <c r="P330" s="5">
        <f>P331</f>
        <v>0</v>
      </c>
      <c r="Q330" s="5">
        <f t="shared" si="31"/>
        <v>106.523</v>
      </c>
      <c r="R330" s="5">
        <f>R331</f>
        <v>0</v>
      </c>
      <c r="S330" s="5">
        <f t="shared" si="30"/>
        <v>106.523</v>
      </c>
      <c r="T330" s="5">
        <f>T331</f>
        <v>0</v>
      </c>
      <c r="U330" s="5">
        <f t="shared" si="29"/>
        <v>106.523</v>
      </c>
    </row>
    <row r="331" spans="1:21" ht="38.25">
      <c r="A331" s="3" t="s">
        <v>44</v>
      </c>
      <c r="B331" s="2" t="s">
        <v>4</v>
      </c>
      <c r="C331" s="2" t="s">
        <v>23</v>
      </c>
      <c r="D331" s="2" t="s">
        <v>27</v>
      </c>
      <c r="E331" s="1" t="s">
        <v>79</v>
      </c>
      <c r="F331" s="2">
        <v>600</v>
      </c>
      <c r="G331" s="5">
        <v>106.523</v>
      </c>
      <c r="H331" s="5"/>
      <c r="I331" s="5">
        <f t="shared" si="28"/>
        <v>106.523</v>
      </c>
      <c r="J331" s="5"/>
      <c r="K331" s="5">
        <f t="shared" si="33"/>
        <v>106.523</v>
      </c>
      <c r="L331" s="5"/>
      <c r="M331" s="5">
        <f t="shared" si="34"/>
        <v>106.523</v>
      </c>
      <c r="N331" s="5"/>
      <c r="O331" s="5">
        <f t="shared" si="32"/>
        <v>106.523</v>
      </c>
      <c r="P331" s="5"/>
      <c r="Q331" s="5">
        <f t="shared" si="31"/>
        <v>106.523</v>
      </c>
      <c r="R331" s="5"/>
      <c r="S331" s="5">
        <f t="shared" si="30"/>
        <v>106.523</v>
      </c>
      <c r="T331" s="5"/>
      <c r="U331" s="5">
        <f t="shared" si="29"/>
        <v>106.523</v>
      </c>
    </row>
    <row r="332" spans="1:21" ht="63.75">
      <c r="A332" s="3" t="s">
        <v>122</v>
      </c>
      <c r="B332" s="2" t="s">
        <v>4</v>
      </c>
      <c r="C332" s="2" t="s">
        <v>23</v>
      </c>
      <c r="D332" s="2" t="s">
        <v>27</v>
      </c>
      <c r="E332" s="6" t="s">
        <v>74</v>
      </c>
      <c r="F332" s="2"/>
      <c r="G332" s="5">
        <v>12046.178</v>
      </c>
      <c r="H332" s="5">
        <f>H333+H334+H335</f>
        <v>0</v>
      </c>
      <c r="I332" s="5">
        <f t="shared" si="28"/>
        <v>12046.178</v>
      </c>
      <c r="J332" s="5">
        <f>J333+J334+J335</f>
        <v>0</v>
      </c>
      <c r="K332" s="5">
        <f t="shared" si="33"/>
        <v>12046.178</v>
      </c>
      <c r="L332" s="5">
        <f>L333+L334+L335</f>
        <v>0</v>
      </c>
      <c r="M332" s="5">
        <f t="shared" si="34"/>
        <v>12046.178</v>
      </c>
      <c r="N332" s="5">
        <f>N333+N334+N335</f>
        <v>0</v>
      </c>
      <c r="O332" s="5">
        <f t="shared" si="32"/>
        <v>12046.178</v>
      </c>
      <c r="P332" s="5">
        <f>P333+P334+P335</f>
        <v>0</v>
      </c>
      <c r="Q332" s="5">
        <f t="shared" si="31"/>
        <v>12046.178</v>
      </c>
      <c r="R332" s="5">
        <f>R333+R334+R335</f>
        <v>0</v>
      </c>
      <c r="S332" s="5">
        <f t="shared" si="30"/>
        <v>12046.178</v>
      </c>
      <c r="T332" s="5">
        <f>T333+T334+T335</f>
        <v>0</v>
      </c>
      <c r="U332" s="5">
        <f t="shared" si="29"/>
        <v>12046.178</v>
      </c>
    </row>
    <row r="333" spans="1:21" ht="76.5">
      <c r="A333" s="3" t="s">
        <v>61</v>
      </c>
      <c r="B333" s="2" t="s">
        <v>4</v>
      </c>
      <c r="C333" s="2" t="s">
        <v>23</v>
      </c>
      <c r="D333" s="2" t="s">
        <v>27</v>
      </c>
      <c r="E333" s="6" t="s">
        <v>74</v>
      </c>
      <c r="F333" s="2">
        <v>100</v>
      </c>
      <c r="G333" s="5">
        <v>11064.922999999999</v>
      </c>
      <c r="H333" s="5"/>
      <c r="I333" s="5">
        <f t="shared" si="28"/>
        <v>11064.922999999999</v>
      </c>
      <c r="J333" s="5"/>
      <c r="K333" s="5">
        <f t="shared" si="33"/>
        <v>11064.922999999999</v>
      </c>
      <c r="L333" s="5"/>
      <c r="M333" s="5">
        <f t="shared" si="34"/>
        <v>11064.922999999999</v>
      </c>
      <c r="N333" s="5"/>
      <c r="O333" s="5">
        <f t="shared" si="32"/>
        <v>11064.922999999999</v>
      </c>
      <c r="P333" s="5"/>
      <c r="Q333" s="5">
        <f t="shared" si="31"/>
        <v>11064.922999999999</v>
      </c>
      <c r="R333" s="5"/>
      <c r="S333" s="5">
        <f t="shared" si="30"/>
        <v>11064.922999999999</v>
      </c>
      <c r="T333" s="5"/>
      <c r="U333" s="5">
        <f t="shared" si="29"/>
        <v>11064.922999999999</v>
      </c>
    </row>
    <row r="334" spans="1:21" ht="38.25">
      <c r="A334" s="3" t="s">
        <v>31</v>
      </c>
      <c r="B334" s="2" t="s">
        <v>4</v>
      </c>
      <c r="C334" s="2" t="s">
        <v>23</v>
      </c>
      <c r="D334" s="2" t="s">
        <v>27</v>
      </c>
      <c r="E334" s="6" t="s">
        <v>74</v>
      </c>
      <c r="F334" s="2">
        <v>200</v>
      </c>
      <c r="G334" s="5">
        <v>981.255</v>
      </c>
      <c r="H334" s="5"/>
      <c r="I334" s="5">
        <f t="shared" si="28"/>
        <v>981.255</v>
      </c>
      <c r="J334" s="5"/>
      <c r="K334" s="5">
        <f t="shared" si="33"/>
        <v>981.255</v>
      </c>
      <c r="L334" s="5"/>
      <c r="M334" s="5">
        <f t="shared" si="34"/>
        <v>981.255</v>
      </c>
      <c r="N334" s="5"/>
      <c r="O334" s="5">
        <f t="shared" si="32"/>
        <v>981.255</v>
      </c>
      <c r="P334" s="5"/>
      <c r="Q334" s="5">
        <f t="shared" si="31"/>
        <v>981.255</v>
      </c>
      <c r="R334" s="5"/>
      <c r="S334" s="5">
        <f t="shared" si="30"/>
        <v>981.255</v>
      </c>
      <c r="T334" s="5"/>
      <c r="U334" s="5">
        <f t="shared" si="29"/>
        <v>981.255</v>
      </c>
    </row>
    <row r="335" spans="1:21" ht="15.75">
      <c r="A335" s="3" t="s">
        <v>40</v>
      </c>
      <c r="B335" s="2" t="s">
        <v>4</v>
      </c>
      <c r="C335" s="2" t="s">
        <v>23</v>
      </c>
      <c r="D335" s="2" t="s">
        <v>27</v>
      </c>
      <c r="E335" s="6" t="s">
        <v>74</v>
      </c>
      <c r="F335" s="2">
        <v>800</v>
      </c>
      <c r="G335" s="5">
        <v>0</v>
      </c>
      <c r="H335" s="5"/>
      <c r="I335" s="5">
        <f t="shared" si="28"/>
        <v>0</v>
      </c>
      <c r="J335" s="5"/>
      <c r="K335" s="5">
        <f t="shared" si="33"/>
        <v>0</v>
      </c>
      <c r="L335" s="5"/>
      <c r="M335" s="5">
        <f t="shared" si="34"/>
        <v>0</v>
      </c>
      <c r="N335" s="5"/>
      <c r="O335" s="5">
        <f t="shared" si="32"/>
        <v>0</v>
      </c>
      <c r="P335" s="5"/>
      <c r="Q335" s="5">
        <f t="shared" si="31"/>
        <v>0</v>
      </c>
      <c r="R335" s="5"/>
      <c r="S335" s="5">
        <f t="shared" si="30"/>
        <v>0</v>
      </c>
      <c r="T335" s="5"/>
      <c r="U335" s="5">
        <f t="shared" si="29"/>
        <v>0</v>
      </c>
    </row>
    <row r="336" spans="1:21" ht="38.25">
      <c r="A336" s="3" t="s">
        <v>191</v>
      </c>
      <c r="B336" s="2" t="s">
        <v>4</v>
      </c>
      <c r="C336" s="2" t="s">
        <v>23</v>
      </c>
      <c r="D336" s="2" t="s">
        <v>27</v>
      </c>
      <c r="E336" s="1" t="s">
        <v>139</v>
      </c>
      <c r="F336" s="2"/>
      <c r="G336" s="5">
        <v>152.10300000000001</v>
      </c>
      <c r="H336" s="5">
        <f>H337+H338</f>
        <v>0</v>
      </c>
      <c r="I336" s="5">
        <f t="shared" si="28"/>
        <v>152.10300000000001</v>
      </c>
      <c r="J336" s="5">
        <f>J337+J338</f>
        <v>0</v>
      </c>
      <c r="K336" s="5">
        <f t="shared" si="33"/>
        <v>152.10300000000001</v>
      </c>
      <c r="L336" s="5">
        <f>L337+L338</f>
        <v>0</v>
      </c>
      <c r="M336" s="5">
        <f t="shared" si="34"/>
        <v>152.10300000000001</v>
      </c>
      <c r="N336" s="5">
        <f>N337+N338</f>
        <v>0</v>
      </c>
      <c r="O336" s="5">
        <f t="shared" si="32"/>
        <v>152.10300000000001</v>
      </c>
      <c r="P336" s="5">
        <f>P337+P338</f>
        <v>0</v>
      </c>
      <c r="Q336" s="5">
        <f t="shared" si="31"/>
        <v>152.10300000000001</v>
      </c>
      <c r="R336" s="5">
        <f>R337+R338</f>
        <v>0</v>
      </c>
      <c r="S336" s="5">
        <f t="shared" si="30"/>
        <v>152.10300000000001</v>
      </c>
      <c r="T336" s="5">
        <f>T337+T338</f>
        <v>0</v>
      </c>
      <c r="U336" s="5">
        <f t="shared" si="29"/>
        <v>152.10300000000001</v>
      </c>
    </row>
    <row r="337" spans="1:21" ht="38.25">
      <c r="A337" s="3" t="s">
        <v>31</v>
      </c>
      <c r="B337" s="2" t="s">
        <v>4</v>
      </c>
      <c r="C337" s="2" t="s">
        <v>23</v>
      </c>
      <c r="D337" s="2" t="s">
        <v>27</v>
      </c>
      <c r="E337" s="1" t="s">
        <v>139</v>
      </c>
      <c r="F337" s="2">
        <v>200</v>
      </c>
      <c r="G337" s="5">
        <v>80.102999999999994</v>
      </c>
      <c r="H337" s="5"/>
      <c r="I337" s="5">
        <f t="shared" si="28"/>
        <v>80.102999999999994</v>
      </c>
      <c r="J337" s="5"/>
      <c r="K337" s="5">
        <f t="shared" si="33"/>
        <v>80.102999999999994</v>
      </c>
      <c r="L337" s="5"/>
      <c r="M337" s="5">
        <f t="shared" si="34"/>
        <v>80.102999999999994</v>
      </c>
      <c r="N337" s="5"/>
      <c r="O337" s="5">
        <f t="shared" si="32"/>
        <v>80.102999999999994</v>
      </c>
      <c r="P337" s="5"/>
      <c r="Q337" s="5">
        <f t="shared" si="31"/>
        <v>80.102999999999994</v>
      </c>
      <c r="R337" s="5"/>
      <c r="S337" s="5">
        <f t="shared" si="30"/>
        <v>80.102999999999994</v>
      </c>
      <c r="T337" s="5"/>
      <c r="U337" s="5">
        <f t="shared" si="29"/>
        <v>80.102999999999994</v>
      </c>
    </row>
    <row r="338" spans="1:21" ht="25.5">
      <c r="A338" s="3" t="s">
        <v>105</v>
      </c>
      <c r="B338" s="2" t="s">
        <v>4</v>
      </c>
      <c r="C338" s="2" t="s">
        <v>23</v>
      </c>
      <c r="D338" s="2" t="s">
        <v>27</v>
      </c>
      <c r="E338" s="1" t="s">
        <v>139</v>
      </c>
      <c r="F338" s="2">
        <v>300</v>
      </c>
      <c r="G338" s="5">
        <v>72</v>
      </c>
      <c r="H338" s="5"/>
      <c r="I338" s="5">
        <f t="shared" si="28"/>
        <v>72</v>
      </c>
      <c r="J338" s="5"/>
      <c r="K338" s="5">
        <f t="shared" si="33"/>
        <v>72</v>
      </c>
      <c r="L338" s="5"/>
      <c r="M338" s="5">
        <f t="shared" si="34"/>
        <v>72</v>
      </c>
      <c r="N338" s="5"/>
      <c r="O338" s="5">
        <f t="shared" si="32"/>
        <v>72</v>
      </c>
      <c r="P338" s="5"/>
      <c r="Q338" s="5">
        <f t="shared" si="31"/>
        <v>72</v>
      </c>
      <c r="R338" s="5"/>
      <c r="S338" s="5">
        <f t="shared" si="30"/>
        <v>72</v>
      </c>
      <c r="T338" s="5"/>
      <c r="U338" s="5">
        <f t="shared" si="29"/>
        <v>72</v>
      </c>
    </row>
    <row r="339" spans="1:21" ht="29.25" customHeight="1">
      <c r="A339" s="3" t="s">
        <v>173</v>
      </c>
      <c r="B339" s="2" t="s">
        <v>4</v>
      </c>
      <c r="C339" s="2" t="s">
        <v>23</v>
      </c>
      <c r="D339" s="2" t="s">
        <v>27</v>
      </c>
      <c r="E339" s="1" t="s">
        <v>174</v>
      </c>
      <c r="F339" s="2"/>
      <c r="G339" s="5">
        <v>2830.1379999999999</v>
      </c>
      <c r="H339" s="5">
        <f>H340</f>
        <v>0</v>
      </c>
      <c r="I339" s="5">
        <f t="shared" si="28"/>
        <v>2830.1379999999999</v>
      </c>
      <c r="J339" s="5">
        <f>J340</f>
        <v>0</v>
      </c>
      <c r="K339" s="5">
        <f t="shared" si="33"/>
        <v>2830.1379999999999</v>
      </c>
      <c r="L339" s="5">
        <f>L340</f>
        <v>0</v>
      </c>
      <c r="M339" s="5">
        <f t="shared" si="34"/>
        <v>2830.1379999999999</v>
      </c>
      <c r="N339" s="5">
        <f>N340</f>
        <v>0</v>
      </c>
      <c r="O339" s="5">
        <f t="shared" si="32"/>
        <v>2830.1379999999999</v>
      </c>
      <c r="P339" s="5">
        <f>P340</f>
        <v>0</v>
      </c>
      <c r="Q339" s="5">
        <f t="shared" si="31"/>
        <v>2830.1379999999999</v>
      </c>
      <c r="R339" s="5">
        <f>R340</f>
        <v>0</v>
      </c>
      <c r="S339" s="5">
        <f t="shared" si="30"/>
        <v>2830.1379999999999</v>
      </c>
      <c r="T339" s="5">
        <f>T340</f>
        <v>0</v>
      </c>
      <c r="U339" s="5">
        <f t="shared" si="29"/>
        <v>2830.1379999999999</v>
      </c>
    </row>
    <row r="340" spans="1:21" ht="38.25">
      <c r="A340" s="3" t="s">
        <v>44</v>
      </c>
      <c r="B340" s="2" t="s">
        <v>4</v>
      </c>
      <c r="C340" s="2" t="s">
        <v>23</v>
      </c>
      <c r="D340" s="2" t="s">
        <v>27</v>
      </c>
      <c r="E340" s="1" t="s">
        <v>174</v>
      </c>
      <c r="F340" s="2">
        <v>600</v>
      </c>
      <c r="G340" s="5">
        <v>2830.1379999999999</v>
      </c>
      <c r="H340" s="5"/>
      <c r="I340" s="5">
        <f t="shared" si="28"/>
        <v>2830.1379999999999</v>
      </c>
      <c r="J340" s="5"/>
      <c r="K340" s="5">
        <f t="shared" si="33"/>
        <v>2830.1379999999999</v>
      </c>
      <c r="L340" s="5"/>
      <c r="M340" s="5">
        <f t="shared" si="34"/>
        <v>2830.1379999999999</v>
      </c>
      <c r="N340" s="5"/>
      <c r="O340" s="5">
        <f t="shared" si="32"/>
        <v>2830.1379999999999</v>
      </c>
      <c r="P340" s="5"/>
      <c r="Q340" s="5">
        <f t="shared" si="31"/>
        <v>2830.1379999999999</v>
      </c>
      <c r="R340" s="5"/>
      <c r="S340" s="5">
        <f t="shared" si="30"/>
        <v>2830.1379999999999</v>
      </c>
      <c r="T340" s="5"/>
      <c r="U340" s="5">
        <f t="shared" si="29"/>
        <v>2830.1379999999999</v>
      </c>
    </row>
    <row r="341" spans="1:21" ht="38.25">
      <c r="A341" s="3" t="s">
        <v>30</v>
      </c>
      <c r="B341" s="2" t="s">
        <v>4</v>
      </c>
      <c r="C341" s="2" t="s">
        <v>23</v>
      </c>
      <c r="D341" s="2" t="s">
        <v>27</v>
      </c>
      <c r="E341" s="1" t="s">
        <v>204</v>
      </c>
      <c r="F341" s="2"/>
      <c r="G341" s="5">
        <v>4124.5010000000002</v>
      </c>
      <c r="H341" s="5">
        <f>H342+H343+H344</f>
        <v>0</v>
      </c>
      <c r="I341" s="5">
        <f t="shared" si="28"/>
        <v>4124.5010000000002</v>
      </c>
      <c r="J341" s="5">
        <f>J342+J343+J344</f>
        <v>0</v>
      </c>
      <c r="K341" s="5">
        <f t="shared" si="33"/>
        <v>4124.5010000000002</v>
      </c>
      <c r="L341" s="5">
        <f>L342+L343+L344</f>
        <v>0</v>
      </c>
      <c r="M341" s="5">
        <f t="shared" si="34"/>
        <v>4124.5010000000002</v>
      </c>
      <c r="N341" s="5">
        <f>N342+N343+N344</f>
        <v>0</v>
      </c>
      <c r="O341" s="5">
        <f t="shared" si="32"/>
        <v>4124.5010000000002</v>
      </c>
      <c r="P341" s="5">
        <f>P342+P343+P344</f>
        <v>0</v>
      </c>
      <c r="Q341" s="5">
        <f t="shared" si="31"/>
        <v>4124.5010000000002</v>
      </c>
      <c r="R341" s="5">
        <f>R342+R343+R344</f>
        <v>0</v>
      </c>
      <c r="S341" s="5">
        <f t="shared" si="30"/>
        <v>4124.5010000000002</v>
      </c>
      <c r="T341" s="5">
        <f>T342+T343+T344</f>
        <v>0</v>
      </c>
      <c r="U341" s="5">
        <f t="shared" si="29"/>
        <v>4124.5010000000002</v>
      </c>
    </row>
    <row r="342" spans="1:21" ht="76.5">
      <c r="A342" s="3" t="s">
        <v>61</v>
      </c>
      <c r="B342" s="2" t="s">
        <v>4</v>
      </c>
      <c r="C342" s="2" t="s">
        <v>23</v>
      </c>
      <c r="D342" s="2" t="s">
        <v>27</v>
      </c>
      <c r="E342" s="1" t="s">
        <v>204</v>
      </c>
      <c r="F342" s="2">
        <v>100</v>
      </c>
      <c r="G342" s="5">
        <v>4123.5010000000002</v>
      </c>
      <c r="H342" s="5"/>
      <c r="I342" s="5">
        <f t="shared" si="28"/>
        <v>4123.5010000000002</v>
      </c>
      <c r="J342" s="5"/>
      <c r="K342" s="5">
        <f t="shared" si="33"/>
        <v>4123.5010000000002</v>
      </c>
      <c r="L342" s="5"/>
      <c r="M342" s="5">
        <f t="shared" si="34"/>
        <v>4123.5010000000002</v>
      </c>
      <c r="N342" s="5"/>
      <c r="O342" s="5">
        <f t="shared" si="32"/>
        <v>4123.5010000000002</v>
      </c>
      <c r="P342" s="5"/>
      <c r="Q342" s="5">
        <f t="shared" si="31"/>
        <v>4123.5010000000002</v>
      </c>
      <c r="R342" s="5"/>
      <c r="S342" s="5">
        <f t="shared" si="30"/>
        <v>4123.5010000000002</v>
      </c>
      <c r="T342" s="5"/>
      <c r="U342" s="5">
        <f t="shared" si="29"/>
        <v>4123.5010000000002</v>
      </c>
    </row>
    <row r="343" spans="1:21" ht="38.25">
      <c r="A343" s="3" t="s">
        <v>31</v>
      </c>
      <c r="B343" s="2" t="s">
        <v>4</v>
      </c>
      <c r="C343" s="2" t="s">
        <v>23</v>
      </c>
      <c r="D343" s="2" t="s">
        <v>27</v>
      </c>
      <c r="E343" s="1" t="s">
        <v>204</v>
      </c>
      <c r="F343" s="2">
        <v>200</v>
      </c>
      <c r="G343" s="5">
        <v>0</v>
      </c>
      <c r="H343" s="5"/>
      <c r="I343" s="5">
        <f t="shared" si="28"/>
        <v>0</v>
      </c>
      <c r="J343" s="5"/>
      <c r="K343" s="5">
        <f t="shared" si="33"/>
        <v>0</v>
      </c>
      <c r="L343" s="5"/>
      <c r="M343" s="5">
        <f t="shared" si="34"/>
        <v>0</v>
      </c>
      <c r="N343" s="5"/>
      <c r="O343" s="5">
        <f t="shared" si="32"/>
        <v>0</v>
      </c>
      <c r="P343" s="5"/>
      <c r="Q343" s="5">
        <f t="shared" si="31"/>
        <v>0</v>
      </c>
      <c r="R343" s="5"/>
      <c r="S343" s="5">
        <f t="shared" si="30"/>
        <v>0</v>
      </c>
      <c r="T343" s="5"/>
      <c r="U343" s="5">
        <f t="shared" si="29"/>
        <v>0</v>
      </c>
    </row>
    <row r="344" spans="1:21" ht="15.75">
      <c r="A344" s="3" t="s">
        <v>40</v>
      </c>
      <c r="B344" s="2" t="s">
        <v>4</v>
      </c>
      <c r="C344" s="2" t="s">
        <v>23</v>
      </c>
      <c r="D344" s="2" t="s">
        <v>27</v>
      </c>
      <c r="E344" s="1" t="s">
        <v>204</v>
      </c>
      <c r="F344" s="2">
        <v>800</v>
      </c>
      <c r="G344" s="5">
        <v>1</v>
      </c>
      <c r="H344" s="5"/>
      <c r="I344" s="5">
        <f t="shared" si="28"/>
        <v>1</v>
      </c>
      <c r="J344" s="5"/>
      <c r="K344" s="5">
        <f t="shared" si="33"/>
        <v>1</v>
      </c>
      <c r="L344" s="5"/>
      <c r="M344" s="5">
        <f t="shared" si="34"/>
        <v>1</v>
      </c>
      <c r="N344" s="5"/>
      <c r="O344" s="5">
        <f t="shared" si="32"/>
        <v>1</v>
      </c>
      <c r="P344" s="5"/>
      <c r="Q344" s="5">
        <f t="shared" si="31"/>
        <v>1</v>
      </c>
      <c r="R344" s="5"/>
      <c r="S344" s="5">
        <f t="shared" si="30"/>
        <v>1</v>
      </c>
      <c r="T344" s="5"/>
      <c r="U344" s="5">
        <f t="shared" si="29"/>
        <v>1</v>
      </c>
    </row>
    <row r="345" spans="1:21" ht="51">
      <c r="A345" s="3" t="s">
        <v>254</v>
      </c>
      <c r="B345" s="2" t="s">
        <v>4</v>
      </c>
      <c r="C345" s="2">
        <v>10</v>
      </c>
      <c r="D345" s="2" t="s">
        <v>20</v>
      </c>
      <c r="E345" s="6" t="s">
        <v>138</v>
      </c>
      <c r="F345" s="2"/>
      <c r="G345" s="5">
        <v>275</v>
      </c>
      <c r="H345" s="5">
        <f>H346</f>
        <v>0</v>
      </c>
      <c r="I345" s="5">
        <f t="shared" si="28"/>
        <v>275</v>
      </c>
      <c r="J345" s="5">
        <f>J346</f>
        <v>0</v>
      </c>
      <c r="K345" s="5">
        <f t="shared" si="33"/>
        <v>275</v>
      </c>
      <c r="L345" s="5">
        <f>L346</f>
        <v>0</v>
      </c>
      <c r="M345" s="5">
        <f t="shared" si="34"/>
        <v>275</v>
      </c>
      <c r="N345" s="5">
        <f>N346</f>
        <v>0</v>
      </c>
      <c r="O345" s="5">
        <f t="shared" si="32"/>
        <v>275</v>
      </c>
      <c r="P345" s="5">
        <f>P346</f>
        <v>0</v>
      </c>
      <c r="Q345" s="5">
        <f t="shared" si="31"/>
        <v>275</v>
      </c>
      <c r="R345" s="5">
        <f>R346</f>
        <v>0</v>
      </c>
      <c r="S345" s="5">
        <f t="shared" si="30"/>
        <v>275</v>
      </c>
      <c r="T345" s="5">
        <f>T346</f>
        <v>0</v>
      </c>
      <c r="U345" s="5">
        <f t="shared" si="29"/>
        <v>275</v>
      </c>
    </row>
    <row r="346" spans="1:21" ht="25.5">
      <c r="A346" s="3" t="s">
        <v>105</v>
      </c>
      <c r="B346" s="2" t="s">
        <v>4</v>
      </c>
      <c r="C346" s="2">
        <v>10</v>
      </c>
      <c r="D346" s="2" t="s">
        <v>20</v>
      </c>
      <c r="E346" s="6" t="s">
        <v>138</v>
      </c>
      <c r="F346" s="2">
        <v>300</v>
      </c>
      <c r="G346" s="5">
        <v>275</v>
      </c>
      <c r="H346" s="5"/>
      <c r="I346" s="5">
        <f t="shared" si="28"/>
        <v>275</v>
      </c>
      <c r="J346" s="5"/>
      <c r="K346" s="5">
        <f t="shared" si="33"/>
        <v>275</v>
      </c>
      <c r="L346" s="5"/>
      <c r="M346" s="5">
        <f t="shared" si="34"/>
        <v>275</v>
      </c>
      <c r="N346" s="5"/>
      <c r="O346" s="5">
        <f t="shared" si="32"/>
        <v>275</v>
      </c>
      <c r="P346" s="5"/>
      <c r="Q346" s="5">
        <f t="shared" si="31"/>
        <v>275</v>
      </c>
      <c r="R346" s="5"/>
      <c r="S346" s="5">
        <f t="shared" si="30"/>
        <v>275</v>
      </c>
      <c r="T346" s="5"/>
      <c r="U346" s="5">
        <f t="shared" si="29"/>
        <v>275</v>
      </c>
    </row>
    <row r="347" spans="1:21" ht="89.25">
      <c r="A347" s="13" t="s">
        <v>72</v>
      </c>
      <c r="B347" s="2" t="s">
        <v>4</v>
      </c>
      <c r="C347" s="2">
        <v>10</v>
      </c>
      <c r="D347" s="2" t="s">
        <v>21</v>
      </c>
      <c r="E347" s="6" t="s">
        <v>73</v>
      </c>
      <c r="F347" s="2"/>
      <c r="G347" s="5">
        <v>2585.7480299999997</v>
      </c>
      <c r="H347" s="5">
        <f>H348+H349</f>
        <v>0</v>
      </c>
      <c r="I347" s="5">
        <f t="shared" si="28"/>
        <v>2585.7480299999997</v>
      </c>
      <c r="J347" s="5">
        <f>J348+J349</f>
        <v>0</v>
      </c>
      <c r="K347" s="5">
        <f t="shared" si="33"/>
        <v>2585.7480299999997</v>
      </c>
      <c r="L347" s="5">
        <f>L348+L349</f>
        <v>0</v>
      </c>
      <c r="M347" s="5">
        <f t="shared" si="34"/>
        <v>2585.7480299999997</v>
      </c>
      <c r="N347" s="5">
        <f>N348+N349</f>
        <v>0</v>
      </c>
      <c r="O347" s="5">
        <f t="shared" si="32"/>
        <v>2585.7480299999997</v>
      </c>
      <c r="P347" s="5">
        <f>P348+P349</f>
        <v>0</v>
      </c>
      <c r="Q347" s="5">
        <f t="shared" si="31"/>
        <v>2585.7480299999997</v>
      </c>
      <c r="R347" s="5">
        <f>R348+R349</f>
        <v>0</v>
      </c>
      <c r="S347" s="5">
        <f t="shared" si="30"/>
        <v>2585.7480299999997</v>
      </c>
      <c r="T347" s="5">
        <f>T348+T349</f>
        <v>-1079.55908</v>
      </c>
      <c r="U347" s="5">
        <f t="shared" si="29"/>
        <v>1506.1889499999997</v>
      </c>
    </row>
    <row r="348" spans="1:21" ht="25.5">
      <c r="A348" s="3" t="s">
        <v>105</v>
      </c>
      <c r="B348" s="2" t="s">
        <v>4</v>
      </c>
      <c r="C348" s="2">
        <v>10</v>
      </c>
      <c r="D348" s="2" t="s">
        <v>21</v>
      </c>
      <c r="E348" s="6" t="s">
        <v>73</v>
      </c>
      <c r="F348" s="2">
        <v>300</v>
      </c>
      <c r="G348" s="5">
        <v>2518.6893</v>
      </c>
      <c r="H348" s="5"/>
      <c r="I348" s="5">
        <f t="shared" si="28"/>
        <v>2518.6893</v>
      </c>
      <c r="J348" s="5"/>
      <c r="K348" s="5">
        <f t="shared" si="33"/>
        <v>2518.6893</v>
      </c>
      <c r="L348" s="5"/>
      <c r="M348" s="5">
        <f t="shared" si="34"/>
        <v>2518.6893</v>
      </c>
      <c r="N348" s="5"/>
      <c r="O348" s="5">
        <f t="shared" si="32"/>
        <v>2518.6893</v>
      </c>
      <c r="P348" s="5"/>
      <c r="Q348" s="5">
        <f t="shared" si="31"/>
        <v>2518.6893</v>
      </c>
      <c r="R348" s="5"/>
      <c r="S348" s="5">
        <f t="shared" si="30"/>
        <v>2518.6893</v>
      </c>
      <c r="T348" s="5">
        <v>-1079.55908</v>
      </c>
      <c r="U348" s="5">
        <f t="shared" si="29"/>
        <v>1439.13022</v>
      </c>
    </row>
    <row r="349" spans="1:21" ht="38.25">
      <c r="A349" s="3" t="s">
        <v>44</v>
      </c>
      <c r="B349" s="2" t="s">
        <v>4</v>
      </c>
      <c r="C349" s="2">
        <v>10</v>
      </c>
      <c r="D349" s="2" t="s">
        <v>21</v>
      </c>
      <c r="E349" s="6" t="s">
        <v>73</v>
      </c>
      <c r="F349" s="2">
        <v>600</v>
      </c>
      <c r="G349" s="5">
        <v>67.058729999999997</v>
      </c>
      <c r="H349" s="5"/>
      <c r="I349" s="5">
        <f t="shared" si="28"/>
        <v>67.058729999999997</v>
      </c>
      <c r="J349" s="5"/>
      <c r="K349" s="5">
        <f t="shared" si="33"/>
        <v>67.058729999999997</v>
      </c>
      <c r="L349" s="5"/>
      <c r="M349" s="5">
        <f t="shared" si="34"/>
        <v>67.058729999999997</v>
      </c>
      <c r="N349" s="5"/>
      <c r="O349" s="5">
        <f t="shared" si="32"/>
        <v>67.058729999999997</v>
      </c>
      <c r="P349" s="5"/>
      <c r="Q349" s="5">
        <f t="shared" si="31"/>
        <v>67.058729999999997</v>
      </c>
      <c r="R349" s="5"/>
      <c r="S349" s="5">
        <f t="shared" si="30"/>
        <v>67.058729999999997</v>
      </c>
      <c r="T349" s="5"/>
      <c r="U349" s="5">
        <f t="shared" si="29"/>
        <v>67.058729999999997</v>
      </c>
    </row>
    <row r="350" spans="1:21" ht="389.25" customHeight="1">
      <c r="A350" s="3" t="s">
        <v>360</v>
      </c>
      <c r="B350" s="2" t="s">
        <v>4</v>
      </c>
      <c r="C350" s="2">
        <v>10</v>
      </c>
      <c r="D350" s="2" t="s">
        <v>21</v>
      </c>
      <c r="E350" s="1" t="s">
        <v>361</v>
      </c>
      <c r="F350" s="2"/>
      <c r="G350" s="5"/>
      <c r="H350" s="5"/>
      <c r="I350" s="5"/>
      <c r="J350" s="5"/>
      <c r="K350" s="5"/>
      <c r="L350" s="5"/>
      <c r="M350" s="5"/>
      <c r="N350" s="5"/>
      <c r="O350" s="5">
        <f t="shared" si="32"/>
        <v>0</v>
      </c>
      <c r="P350" s="5">
        <f>P351</f>
        <v>1342.2987499999999</v>
      </c>
      <c r="Q350" s="5">
        <f t="shared" si="31"/>
        <v>1342.2987499999999</v>
      </c>
      <c r="R350" s="5">
        <f>R351</f>
        <v>0</v>
      </c>
      <c r="S350" s="5">
        <f t="shared" si="30"/>
        <v>1342.2987499999999</v>
      </c>
      <c r="T350" s="5">
        <f>T351</f>
        <v>0</v>
      </c>
      <c r="U350" s="5">
        <f t="shared" si="29"/>
        <v>1342.2987499999999</v>
      </c>
    </row>
    <row r="351" spans="1:21" ht="38.25">
      <c r="A351" s="3" t="s">
        <v>44</v>
      </c>
      <c r="B351" s="2" t="s">
        <v>4</v>
      </c>
      <c r="C351" s="2">
        <v>10</v>
      </c>
      <c r="D351" s="2" t="s">
        <v>21</v>
      </c>
      <c r="E351" s="1" t="s">
        <v>361</v>
      </c>
      <c r="F351" s="2">
        <v>600</v>
      </c>
      <c r="G351" s="5"/>
      <c r="H351" s="5"/>
      <c r="I351" s="5"/>
      <c r="J351" s="5"/>
      <c r="K351" s="5"/>
      <c r="L351" s="5"/>
      <c r="M351" s="5"/>
      <c r="N351" s="5"/>
      <c r="O351" s="5">
        <f t="shared" si="32"/>
        <v>0</v>
      </c>
      <c r="P351" s="5">
        <v>1342.2987499999999</v>
      </c>
      <c r="Q351" s="5">
        <f t="shared" si="31"/>
        <v>1342.2987499999999</v>
      </c>
      <c r="R351" s="5"/>
      <c r="S351" s="5">
        <f t="shared" si="30"/>
        <v>1342.2987499999999</v>
      </c>
      <c r="T351" s="5"/>
      <c r="U351" s="5">
        <f t="shared" ref="U351:U416" si="35">S351+T351</f>
        <v>1342.2987499999999</v>
      </c>
    </row>
    <row r="352" spans="1:21" ht="25.5">
      <c r="A352" s="3" t="s">
        <v>140</v>
      </c>
      <c r="B352" s="2" t="s">
        <v>4</v>
      </c>
      <c r="C352" s="2">
        <v>11</v>
      </c>
      <c r="D352" s="2" t="s">
        <v>19</v>
      </c>
      <c r="E352" s="1" t="s">
        <v>141</v>
      </c>
      <c r="F352" s="2"/>
      <c r="G352" s="5">
        <v>729.34799999999996</v>
      </c>
      <c r="H352" s="5">
        <f>H353</f>
        <v>0</v>
      </c>
      <c r="I352" s="5">
        <f t="shared" si="28"/>
        <v>729.34799999999996</v>
      </c>
      <c r="J352" s="5">
        <f>J353</f>
        <v>0</v>
      </c>
      <c r="K352" s="5">
        <f t="shared" si="33"/>
        <v>729.34799999999996</v>
      </c>
      <c r="L352" s="5">
        <f>L353</f>
        <v>0</v>
      </c>
      <c r="M352" s="5">
        <f t="shared" si="34"/>
        <v>729.34799999999996</v>
      </c>
      <c r="N352" s="5">
        <f>N353</f>
        <v>0</v>
      </c>
      <c r="O352" s="5">
        <f t="shared" si="32"/>
        <v>729.34799999999996</v>
      </c>
      <c r="P352" s="5">
        <f>P353</f>
        <v>0</v>
      </c>
      <c r="Q352" s="5">
        <f t="shared" si="31"/>
        <v>729.34799999999996</v>
      </c>
      <c r="R352" s="5">
        <f>R353</f>
        <v>0</v>
      </c>
      <c r="S352" s="5">
        <f t="shared" si="30"/>
        <v>729.34799999999996</v>
      </c>
      <c r="T352" s="5">
        <f>T353</f>
        <v>0</v>
      </c>
      <c r="U352" s="5">
        <f t="shared" si="35"/>
        <v>729.34799999999996</v>
      </c>
    </row>
    <row r="353" spans="1:21" ht="38.25">
      <c r="A353" s="3" t="s">
        <v>44</v>
      </c>
      <c r="B353" s="2" t="s">
        <v>4</v>
      </c>
      <c r="C353" s="2">
        <v>11</v>
      </c>
      <c r="D353" s="2" t="s">
        <v>19</v>
      </c>
      <c r="E353" s="1" t="s">
        <v>141</v>
      </c>
      <c r="F353" s="2">
        <v>600</v>
      </c>
      <c r="G353" s="5">
        <v>729.34799999999996</v>
      </c>
      <c r="H353" s="5"/>
      <c r="I353" s="5">
        <f t="shared" si="28"/>
        <v>729.34799999999996</v>
      </c>
      <c r="J353" s="5"/>
      <c r="K353" s="5">
        <f t="shared" si="33"/>
        <v>729.34799999999996</v>
      </c>
      <c r="L353" s="5"/>
      <c r="M353" s="5">
        <f t="shared" si="34"/>
        <v>729.34799999999996</v>
      </c>
      <c r="N353" s="5"/>
      <c r="O353" s="5">
        <f t="shared" si="32"/>
        <v>729.34799999999996</v>
      </c>
      <c r="P353" s="5"/>
      <c r="Q353" s="5">
        <f t="shared" si="31"/>
        <v>729.34799999999996</v>
      </c>
      <c r="R353" s="5"/>
      <c r="S353" s="5">
        <f t="shared" si="30"/>
        <v>729.34799999999996</v>
      </c>
      <c r="T353" s="5"/>
      <c r="U353" s="5">
        <f t="shared" si="35"/>
        <v>729.34799999999996</v>
      </c>
    </row>
    <row r="354" spans="1:21" ht="38.25">
      <c r="A354" s="8" t="s">
        <v>159</v>
      </c>
      <c r="B354" s="9" t="s">
        <v>10</v>
      </c>
      <c r="C354" s="9"/>
      <c r="D354" s="9"/>
      <c r="E354" s="9"/>
      <c r="F354" s="9"/>
      <c r="G354" s="5">
        <v>2702.8971200000001</v>
      </c>
      <c r="H354" s="5">
        <f>H355</f>
        <v>0</v>
      </c>
      <c r="I354" s="5">
        <f t="shared" ref="I354:I422" si="36">G354+H354</f>
        <v>2702.8971200000001</v>
      </c>
      <c r="J354" s="5">
        <f>J355</f>
        <v>0</v>
      </c>
      <c r="K354" s="5">
        <f t="shared" si="33"/>
        <v>2702.8971200000001</v>
      </c>
      <c r="L354" s="5">
        <f>L355</f>
        <v>0</v>
      </c>
      <c r="M354" s="5">
        <f t="shared" si="34"/>
        <v>2702.8971200000001</v>
      </c>
      <c r="N354" s="5">
        <f>N355</f>
        <v>0</v>
      </c>
      <c r="O354" s="5">
        <f t="shared" si="32"/>
        <v>2702.8971200000001</v>
      </c>
      <c r="P354" s="5">
        <f>P355</f>
        <v>-364.03199999999998</v>
      </c>
      <c r="Q354" s="5">
        <f t="shared" si="31"/>
        <v>2338.8651199999999</v>
      </c>
      <c r="R354" s="5">
        <f>R355</f>
        <v>0</v>
      </c>
      <c r="S354" s="5">
        <f t="shared" si="30"/>
        <v>2338.8651199999999</v>
      </c>
      <c r="T354" s="5">
        <f>T355</f>
        <v>150</v>
      </c>
      <c r="U354" s="5">
        <f t="shared" si="35"/>
        <v>2488.8651199999999</v>
      </c>
    </row>
    <row r="355" spans="1:21" ht="38.25">
      <c r="A355" s="3" t="s">
        <v>12</v>
      </c>
      <c r="B355" s="2" t="s">
        <v>10</v>
      </c>
      <c r="C355" s="2"/>
      <c r="D355" s="2"/>
      <c r="E355" s="2"/>
      <c r="F355" s="2"/>
      <c r="G355" s="5">
        <v>2702.8971200000001</v>
      </c>
      <c r="H355" s="5">
        <f>H356+H358</f>
        <v>0</v>
      </c>
      <c r="I355" s="5">
        <f t="shared" si="36"/>
        <v>2702.8971200000001</v>
      </c>
      <c r="J355" s="5">
        <f>J356+J358</f>
        <v>0</v>
      </c>
      <c r="K355" s="5">
        <f t="shared" si="33"/>
        <v>2702.8971200000001</v>
      </c>
      <c r="L355" s="5">
        <f>L356+L358</f>
        <v>0</v>
      </c>
      <c r="M355" s="5">
        <f t="shared" si="34"/>
        <v>2702.8971200000001</v>
      </c>
      <c r="N355" s="5">
        <f>N356+N358</f>
        <v>0</v>
      </c>
      <c r="O355" s="5">
        <f t="shared" si="32"/>
        <v>2702.8971200000001</v>
      </c>
      <c r="P355" s="5">
        <f>P356+P358</f>
        <v>-364.03199999999998</v>
      </c>
      <c r="Q355" s="5">
        <f t="shared" si="31"/>
        <v>2338.8651199999999</v>
      </c>
      <c r="R355" s="5">
        <f>R356+R358</f>
        <v>0</v>
      </c>
      <c r="S355" s="5">
        <f t="shared" si="30"/>
        <v>2338.8651199999999</v>
      </c>
      <c r="T355" s="5">
        <f>T356+T358+T361</f>
        <v>150</v>
      </c>
      <c r="U355" s="5">
        <f t="shared" si="35"/>
        <v>2488.8651199999999</v>
      </c>
    </row>
    <row r="356" spans="1:21" ht="38.25">
      <c r="A356" s="3" t="s">
        <v>255</v>
      </c>
      <c r="B356" s="2" t="s">
        <v>10</v>
      </c>
      <c r="C356" s="2" t="s">
        <v>19</v>
      </c>
      <c r="D356" s="2" t="s">
        <v>20</v>
      </c>
      <c r="E356" s="1" t="s">
        <v>41</v>
      </c>
      <c r="F356" s="2"/>
      <c r="G356" s="5">
        <v>1401.9320000000002</v>
      </c>
      <c r="H356" s="5">
        <f>H357</f>
        <v>0</v>
      </c>
      <c r="I356" s="5">
        <f t="shared" si="36"/>
        <v>1401.9320000000002</v>
      </c>
      <c r="J356" s="5">
        <f>J357</f>
        <v>0</v>
      </c>
      <c r="K356" s="5">
        <f t="shared" si="33"/>
        <v>1401.9320000000002</v>
      </c>
      <c r="L356" s="5">
        <f>L357</f>
        <v>0</v>
      </c>
      <c r="M356" s="5">
        <f t="shared" si="34"/>
        <v>1401.9320000000002</v>
      </c>
      <c r="N356" s="5">
        <f>N357</f>
        <v>0</v>
      </c>
      <c r="O356" s="5">
        <f t="shared" si="32"/>
        <v>1401.9320000000002</v>
      </c>
      <c r="P356" s="5">
        <f>P357</f>
        <v>0</v>
      </c>
      <c r="Q356" s="5">
        <f t="shared" si="31"/>
        <v>1401.9320000000002</v>
      </c>
      <c r="R356" s="5">
        <f>R357</f>
        <v>0</v>
      </c>
      <c r="S356" s="5">
        <f t="shared" si="30"/>
        <v>1401.9320000000002</v>
      </c>
      <c r="T356" s="5">
        <f>T357</f>
        <v>0</v>
      </c>
      <c r="U356" s="5">
        <f t="shared" si="35"/>
        <v>1401.9320000000002</v>
      </c>
    </row>
    <row r="357" spans="1:21" ht="76.5">
      <c r="A357" s="3" t="s">
        <v>61</v>
      </c>
      <c r="B357" s="2" t="s">
        <v>10</v>
      </c>
      <c r="C357" s="2" t="s">
        <v>19</v>
      </c>
      <c r="D357" s="2" t="s">
        <v>20</v>
      </c>
      <c r="E357" s="1" t="s">
        <v>41</v>
      </c>
      <c r="F357" s="2">
        <v>100</v>
      </c>
      <c r="G357" s="5">
        <v>1401.9320000000002</v>
      </c>
      <c r="H357" s="5"/>
      <c r="I357" s="5">
        <f t="shared" si="36"/>
        <v>1401.9320000000002</v>
      </c>
      <c r="J357" s="5"/>
      <c r="K357" s="5">
        <f t="shared" si="33"/>
        <v>1401.9320000000002</v>
      </c>
      <c r="L357" s="5"/>
      <c r="M357" s="5">
        <f t="shared" si="34"/>
        <v>1401.9320000000002</v>
      </c>
      <c r="N357" s="5"/>
      <c r="O357" s="5">
        <f t="shared" si="32"/>
        <v>1401.9320000000002</v>
      </c>
      <c r="P357" s="5"/>
      <c r="Q357" s="5">
        <f t="shared" si="31"/>
        <v>1401.9320000000002</v>
      </c>
      <c r="R357" s="5"/>
      <c r="S357" s="5">
        <f t="shared" si="30"/>
        <v>1401.9320000000002</v>
      </c>
      <c r="T357" s="5"/>
      <c r="U357" s="5">
        <f t="shared" si="35"/>
        <v>1401.9320000000002</v>
      </c>
    </row>
    <row r="358" spans="1:21" ht="38.25">
      <c r="A358" s="3" t="s">
        <v>256</v>
      </c>
      <c r="B358" s="2" t="s">
        <v>10</v>
      </c>
      <c r="C358" s="2" t="s">
        <v>19</v>
      </c>
      <c r="D358" s="2" t="s">
        <v>20</v>
      </c>
      <c r="E358" s="1" t="s">
        <v>42</v>
      </c>
      <c r="F358" s="2"/>
      <c r="G358" s="5">
        <v>1300.9651200000001</v>
      </c>
      <c r="H358" s="5">
        <f>H359+H360</f>
        <v>0</v>
      </c>
      <c r="I358" s="5">
        <f t="shared" si="36"/>
        <v>1300.9651200000001</v>
      </c>
      <c r="J358" s="5">
        <f>J359+J360</f>
        <v>0</v>
      </c>
      <c r="K358" s="5">
        <f t="shared" si="33"/>
        <v>1300.9651200000001</v>
      </c>
      <c r="L358" s="5">
        <f>L359+L360</f>
        <v>0</v>
      </c>
      <c r="M358" s="5">
        <f t="shared" si="34"/>
        <v>1300.9651200000001</v>
      </c>
      <c r="N358" s="5">
        <f>N359+N360</f>
        <v>0</v>
      </c>
      <c r="O358" s="5">
        <f t="shared" si="32"/>
        <v>1300.9651200000001</v>
      </c>
      <c r="P358" s="5">
        <f>P359+P360</f>
        <v>-364.03199999999998</v>
      </c>
      <c r="Q358" s="5">
        <f t="shared" si="31"/>
        <v>936.93312000000014</v>
      </c>
      <c r="R358" s="5">
        <f>R359+R360</f>
        <v>0</v>
      </c>
      <c r="S358" s="5">
        <f t="shared" si="30"/>
        <v>936.93312000000014</v>
      </c>
      <c r="T358" s="5">
        <f>T359+T360</f>
        <v>0</v>
      </c>
      <c r="U358" s="5">
        <f t="shared" si="35"/>
        <v>936.93312000000014</v>
      </c>
    </row>
    <row r="359" spans="1:21" ht="76.5">
      <c r="A359" s="3" t="s">
        <v>61</v>
      </c>
      <c r="B359" s="2" t="s">
        <v>10</v>
      </c>
      <c r="C359" s="2" t="s">
        <v>19</v>
      </c>
      <c r="D359" s="2" t="s">
        <v>20</v>
      </c>
      <c r="E359" s="1" t="s">
        <v>42</v>
      </c>
      <c r="F359" s="2">
        <v>100</v>
      </c>
      <c r="G359" s="5">
        <v>1052.4880000000001</v>
      </c>
      <c r="H359" s="5"/>
      <c r="I359" s="5">
        <f t="shared" si="36"/>
        <v>1052.4880000000001</v>
      </c>
      <c r="J359" s="5"/>
      <c r="K359" s="5">
        <f t="shared" si="33"/>
        <v>1052.4880000000001</v>
      </c>
      <c r="L359" s="5"/>
      <c r="M359" s="5">
        <f t="shared" si="34"/>
        <v>1052.4880000000001</v>
      </c>
      <c r="N359" s="5"/>
      <c r="O359" s="5">
        <f t="shared" si="32"/>
        <v>1052.4880000000001</v>
      </c>
      <c r="P359" s="5">
        <f>-337-27.032</f>
        <v>-364.03199999999998</v>
      </c>
      <c r="Q359" s="5">
        <f t="shared" si="31"/>
        <v>688.45600000000013</v>
      </c>
      <c r="R359" s="5"/>
      <c r="S359" s="5">
        <f t="shared" ref="S359:S424" si="37">Q359+R359</f>
        <v>688.45600000000013</v>
      </c>
      <c r="T359" s="5"/>
      <c r="U359" s="5">
        <f t="shared" si="35"/>
        <v>688.45600000000013</v>
      </c>
    </row>
    <row r="360" spans="1:21" ht="38.25">
      <c r="A360" s="3" t="s">
        <v>31</v>
      </c>
      <c r="B360" s="2" t="s">
        <v>10</v>
      </c>
      <c r="C360" s="2" t="s">
        <v>19</v>
      </c>
      <c r="D360" s="2" t="s">
        <v>20</v>
      </c>
      <c r="E360" s="1" t="s">
        <v>42</v>
      </c>
      <c r="F360" s="2">
        <v>200</v>
      </c>
      <c r="G360" s="5">
        <v>248.47712000000001</v>
      </c>
      <c r="H360" s="5"/>
      <c r="I360" s="5">
        <f t="shared" si="36"/>
        <v>248.47712000000001</v>
      </c>
      <c r="J360" s="5"/>
      <c r="K360" s="5">
        <f t="shared" si="33"/>
        <v>248.47712000000001</v>
      </c>
      <c r="L360" s="5"/>
      <c r="M360" s="5">
        <f t="shared" si="34"/>
        <v>248.47712000000001</v>
      </c>
      <c r="N360" s="5"/>
      <c r="O360" s="5">
        <f t="shared" si="32"/>
        <v>248.47712000000001</v>
      </c>
      <c r="P360" s="5"/>
      <c r="Q360" s="5">
        <f t="shared" si="31"/>
        <v>248.47712000000001</v>
      </c>
      <c r="R360" s="5"/>
      <c r="S360" s="5">
        <f t="shared" si="37"/>
        <v>248.47712000000001</v>
      </c>
      <c r="T360" s="5"/>
      <c r="U360" s="5">
        <f t="shared" si="35"/>
        <v>248.47712000000001</v>
      </c>
    </row>
    <row r="361" spans="1:21" ht="76.5">
      <c r="A361" s="3" t="s">
        <v>218</v>
      </c>
      <c r="B361" s="2" t="s">
        <v>10</v>
      </c>
      <c r="C361" s="2" t="s">
        <v>19</v>
      </c>
      <c r="D361" s="2">
        <v>13</v>
      </c>
      <c r="E361" s="6" t="s">
        <v>135</v>
      </c>
      <c r="F361" s="2"/>
      <c r="G361" s="5"/>
      <c r="H361" s="5"/>
      <c r="I361" s="5"/>
      <c r="J361" s="5"/>
      <c r="K361" s="5"/>
      <c r="L361" s="5"/>
      <c r="M361" s="5"/>
      <c r="N361" s="5"/>
      <c r="O361" s="5"/>
      <c r="P361" s="5"/>
      <c r="Q361" s="5"/>
      <c r="R361" s="5"/>
      <c r="S361" s="5">
        <f t="shared" si="37"/>
        <v>0</v>
      </c>
      <c r="T361" s="5">
        <f>T362</f>
        <v>150</v>
      </c>
      <c r="U361" s="5">
        <f t="shared" si="35"/>
        <v>150</v>
      </c>
    </row>
    <row r="362" spans="1:21" ht="15.75">
      <c r="A362" s="3" t="s">
        <v>40</v>
      </c>
      <c r="B362" s="2" t="s">
        <v>10</v>
      </c>
      <c r="C362" s="2" t="s">
        <v>19</v>
      </c>
      <c r="D362" s="2">
        <v>13</v>
      </c>
      <c r="E362" s="6" t="s">
        <v>135</v>
      </c>
      <c r="F362" s="2">
        <v>800</v>
      </c>
      <c r="G362" s="5"/>
      <c r="H362" s="5"/>
      <c r="I362" s="5"/>
      <c r="J362" s="5"/>
      <c r="K362" s="5"/>
      <c r="L362" s="5"/>
      <c r="M362" s="5"/>
      <c r="N362" s="5"/>
      <c r="O362" s="5"/>
      <c r="P362" s="5"/>
      <c r="Q362" s="5"/>
      <c r="R362" s="5"/>
      <c r="S362" s="5">
        <f t="shared" si="37"/>
        <v>0</v>
      </c>
      <c r="T362" s="5">
        <v>150</v>
      </c>
      <c r="U362" s="5">
        <f t="shared" si="35"/>
        <v>150</v>
      </c>
    </row>
    <row r="363" spans="1:21" ht="35.25" customHeight="1">
      <c r="A363" s="8" t="s">
        <v>9</v>
      </c>
      <c r="B363" s="9" t="s">
        <v>8</v>
      </c>
      <c r="C363" s="9"/>
      <c r="D363" s="9"/>
      <c r="E363" s="2"/>
      <c r="F363" s="2"/>
      <c r="G363" s="5">
        <v>39341.991119999999</v>
      </c>
      <c r="H363" s="5">
        <f>H364</f>
        <v>0</v>
      </c>
      <c r="I363" s="5">
        <f t="shared" si="36"/>
        <v>39341.991119999999</v>
      </c>
      <c r="J363" s="5">
        <f>J364</f>
        <v>0</v>
      </c>
      <c r="K363" s="5">
        <f t="shared" si="33"/>
        <v>39341.991119999999</v>
      </c>
      <c r="L363" s="5">
        <f>L364</f>
        <v>0</v>
      </c>
      <c r="M363" s="5">
        <f t="shared" si="34"/>
        <v>39341.991119999999</v>
      </c>
      <c r="N363" s="5">
        <f>N364</f>
        <v>2.6</v>
      </c>
      <c r="O363" s="5">
        <f t="shared" si="32"/>
        <v>39344.591119999997</v>
      </c>
      <c r="P363" s="5">
        <f>P364</f>
        <v>200</v>
      </c>
      <c r="Q363" s="5">
        <f t="shared" si="31"/>
        <v>39544.591119999997</v>
      </c>
      <c r="R363" s="5">
        <f>R364</f>
        <v>254.86783999999997</v>
      </c>
      <c r="S363" s="5">
        <f t="shared" si="37"/>
        <v>39799.458959999996</v>
      </c>
      <c r="T363" s="5">
        <f>T364</f>
        <v>1280.33</v>
      </c>
      <c r="U363" s="5">
        <f t="shared" si="35"/>
        <v>41079.788959999998</v>
      </c>
    </row>
    <row r="364" spans="1:21" ht="38.25">
      <c r="A364" s="3" t="s">
        <v>12</v>
      </c>
      <c r="B364" s="2" t="s">
        <v>8</v>
      </c>
      <c r="C364" s="2"/>
      <c r="D364" s="2"/>
      <c r="E364" s="2"/>
      <c r="F364" s="2"/>
      <c r="G364" s="5">
        <v>39341.991119999999</v>
      </c>
      <c r="H364" s="5">
        <f>H365+H368+H370+H372+H374+H376+H380+H382+H384+H386+H388+H392+H394+H396+H398+H400+H402+H404+H406+H408+H411+H413+H416+H420+H423+H390</f>
        <v>0</v>
      </c>
      <c r="I364" s="5">
        <f t="shared" si="36"/>
        <v>39341.991119999999</v>
      </c>
      <c r="J364" s="5">
        <f>J365+J368+J370+J372+J374+J376+J380+J382+J384+J386+J388+J392+J394+J396+J398+J400+J402+J404+J406+J408+J411+J413+J416+J420+J423+J390</f>
        <v>0</v>
      </c>
      <c r="K364" s="5">
        <f t="shared" si="33"/>
        <v>39341.991119999999</v>
      </c>
      <c r="L364" s="5">
        <f>L365+L368+L370+L372+L374+L376+L380+L382+L384+L386+L388+L392+L394+L396+L398+L400+L402+L404+L406+L408+L411+L413+L416+L420+L423+L390</f>
        <v>0</v>
      </c>
      <c r="M364" s="5">
        <f t="shared" si="34"/>
        <v>39341.991119999999</v>
      </c>
      <c r="N364" s="5">
        <f>N365+N368+N370+N372+N374+N376+N380+N382+N384+N386+N388+N392+N394+N396+N398+N400+N402+N404+N406+N408+N411+N413+N416+N420+N423+N390+N378</f>
        <v>2.6</v>
      </c>
      <c r="O364" s="5">
        <f t="shared" si="32"/>
        <v>39344.591119999997</v>
      </c>
      <c r="P364" s="5">
        <f>P365+P368+P370+P372+P374+P376+P380+P382+P384+P386+P388+P392+P394+P396+P398+P400+P402+P404+P406+P408+P411+P413+P416+P420+P423+P390+P378</f>
        <v>200</v>
      </c>
      <c r="Q364" s="5">
        <f t="shared" si="31"/>
        <v>39544.591119999997</v>
      </c>
      <c r="R364" s="5">
        <f>R365+R368+R370+R372+R374+R376+R380+R382+R384+R386+R388+R392+R394+R396+R398+R400+R402+R404+R406+R408+R411+R413+R416+R420+R423+R390+R378</f>
        <v>254.86783999999997</v>
      </c>
      <c r="S364" s="5">
        <f t="shared" si="37"/>
        <v>39799.458959999996</v>
      </c>
      <c r="T364" s="5">
        <f>T365+T368+T370+T372+T374+T376+T380+T382+T384+T386+T388+T392+T394+T396+T398+T400+T402+T404+T406+T408+T411+T413+T416+T420+T423+T390+T378</f>
        <v>1280.33</v>
      </c>
      <c r="U364" s="5">
        <f t="shared" si="35"/>
        <v>41079.788959999998</v>
      </c>
    </row>
    <row r="365" spans="1:21" ht="38.25">
      <c r="A365" s="3" t="s">
        <v>30</v>
      </c>
      <c r="B365" s="2" t="s">
        <v>8</v>
      </c>
      <c r="C365" s="2" t="s">
        <v>19</v>
      </c>
      <c r="D365" s="2">
        <v>13</v>
      </c>
      <c r="E365" s="1" t="s">
        <v>204</v>
      </c>
      <c r="F365" s="2"/>
      <c r="G365" s="5">
        <v>3683.6098499999998</v>
      </c>
      <c r="H365" s="5">
        <f>H366+H367</f>
        <v>0</v>
      </c>
      <c r="I365" s="5">
        <f t="shared" si="36"/>
        <v>3683.6098499999998</v>
      </c>
      <c r="J365" s="5">
        <f>J366+J367</f>
        <v>0</v>
      </c>
      <c r="K365" s="5">
        <f t="shared" si="33"/>
        <v>3683.6098499999998</v>
      </c>
      <c r="L365" s="5">
        <f>L366+L367</f>
        <v>0</v>
      </c>
      <c r="M365" s="5">
        <f t="shared" si="34"/>
        <v>3683.6098499999998</v>
      </c>
      <c r="N365" s="5">
        <f>N366+N367</f>
        <v>0</v>
      </c>
      <c r="O365" s="5">
        <f t="shared" si="32"/>
        <v>3683.6098499999998</v>
      </c>
      <c r="P365" s="5">
        <f>P366+P367</f>
        <v>0</v>
      </c>
      <c r="Q365" s="5">
        <f t="shared" si="31"/>
        <v>3683.6098499999998</v>
      </c>
      <c r="R365" s="5">
        <f>R366+R367</f>
        <v>0</v>
      </c>
      <c r="S365" s="5">
        <f t="shared" si="37"/>
        <v>3683.6098499999998</v>
      </c>
      <c r="T365" s="5">
        <f>T366+T367</f>
        <v>0</v>
      </c>
      <c r="U365" s="5">
        <f t="shared" si="35"/>
        <v>3683.6098499999998</v>
      </c>
    </row>
    <row r="366" spans="1:21" ht="76.5">
      <c r="A366" s="3" t="s">
        <v>61</v>
      </c>
      <c r="B366" s="2" t="s">
        <v>8</v>
      </c>
      <c r="C366" s="2" t="s">
        <v>19</v>
      </c>
      <c r="D366" s="2">
        <v>13</v>
      </c>
      <c r="E366" s="1" t="s">
        <v>204</v>
      </c>
      <c r="F366" s="2">
        <v>100</v>
      </c>
      <c r="G366" s="5">
        <v>3682.2248499999996</v>
      </c>
      <c r="H366" s="5"/>
      <c r="I366" s="5">
        <f t="shared" si="36"/>
        <v>3682.2248499999996</v>
      </c>
      <c r="J366" s="5"/>
      <c r="K366" s="5">
        <f t="shared" si="33"/>
        <v>3682.2248499999996</v>
      </c>
      <c r="L366" s="5"/>
      <c r="M366" s="5">
        <f t="shared" si="34"/>
        <v>3682.2248499999996</v>
      </c>
      <c r="N366" s="5"/>
      <c r="O366" s="5">
        <f t="shared" si="32"/>
        <v>3682.2248499999996</v>
      </c>
      <c r="P366" s="5"/>
      <c r="Q366" s="5">
        <f t="shared" si="31"/>
        <v>3682.2248499999996</v>
      </c>
      <c r="R366" s="5"/>
      <c r="S366" s="5">
        <f t="shared" si="37"/>
        <v>3682.2248499999996</v>
      </c>
      <c r="T366" s="5">
        <v>-1.615</v>
      </c>
      <c r="U366" s="5">
        <f t="shared" si="35"/>
        <v>3680.6098499999998</v>
      </c>
    </row>
    <row r="367" spans="1:21" ht="15.75">
      <c r="A367" s="3" t="s">
        <v>40</v>
      </c>
      <c r="B367" s="2" t="s">
        <v>8</v>
      </c>
      <c r="C367" s="2" t="s">
        <v>19</v>
      </c>
      <c r="D367" s="2">
        <v>13</v>
      </c>
      <c r="E367" s="1" t="s">
        <v>204</v>
      </c>
      <c r="F367" s="2">
        <v>800</v>
      </c>
      <c r="G367" s="5">
        <v>1.3849999999999998</v>
      </c>
      <c r="H367" s="5"/>
      <c r="I367" s="5">
        <f t="shared" si="36"/>
        <v>1.3849999999999998</v>
      </c>
      <c r="J367" s="5"/>
      <c r="K367" s="5">
        <f t="shared" si="33"/>
        <v>1.3849999999999998</v>
      </c>
      <c r="L367" s="5"/>
      <c r="M367" s="5">
        <f t="shared" si="34"/>
        <v>1.3849999999999998</v>
      </c>
      <c r="N367" s="5"/>
      <c r="O367" s="5">
        <f t="shared" si="32"/>
        <v>1.3849999999999998</v>
      </c>
      <c r="P367" s="5"/>
      <c r="Q367" s="5">
        <f t="shared" si="31"/>
        <v>1.3849999999999998</v>
      </c>
      <c r="R367" s="5"/>
      <c r="S367" s="5">
        <f t="shared" si="37"/>
        <v>1.3849999999999998</v>
      </c>
      <c r="T367" s="5">
        <v>1.615</v>
      </c>
      <c r="U367" s="5">
        <f t="shared" si="35"/>
        <v>3</v>
      </c>
    </row>
    <row r="368" spans="1:21" ht="25.5">
      <c r="A368" s="3" t="s">
        <v>214</v>
      </c>
      <c r="B368" s="2" t="s">
        <v>8</v>
      </c>
      <c r="C368" s="2" t="s">
        <v>19</v>
      </c>
      <c r="D368" s="2">
        <v>13</v>
      </c>
      <c r="E368" s="1" t="s">
        <v>215</v>
      </c>
      <c r="F368" s="2"/>
      <c r="G368" s="5">
        <v>26.05</v>
      </c>
      <c r="H368" s="5">
        <f>H369</f>
        <v>0</v>
      </c>
      <c r="I368" s="5">
        <f t="shared" si="36"/>
        <v>26.05</v>
      </c>
      <c r="J368" s="5">
        <f>J369</f>
        <v>0</v>
      </c>
      <c r="K368" s="5">
        <f t="shared" si="33"/>
        <v>26.05</v>
      </c>
      <c r="L368" s="5">
        <f>L369</f>
        <v>0</v>
      </c>
      <c r="M368" s="5">
        <f t="shared" si="34"/>
        <v>26.05</v>
      </c>
      <c r="N368" s="5">
        <f>N369</f>
        <v>0</v>
      </c>
      <c r="O368" s="5">
        <f t="shared" si="32"/>
        <v>26.05</v>
      </c>
      <c r="P368" s="5">
        <f>P369</f>
        <v>0</v>
      </c>
      <c r="Q368" s="5">
        <f t="shared" si="31"/>
        <v>26.05</v>
      </c>
      <c r="R368" s="5">
        <f>R369</f>
        <v>0</v>
      </c>
      <c r="S368" s="5">
        <f t="shared" si="37"/>
        <v>26.05</v>
      </c>
      <c r="T368" s="5">
        <f>T369</f>
        <v>0</v>
      </c>
      <c r="U368" s="5">
        <f t="shared" si="35"/>
        <v>26.05</v>
      </c>
    </row>
    <row r="369" spans="1:21" ht="38.25">
      <c r="A369" s="3" t="s">
        <v>31</v>
      </c>
      <c r="B369" s="2" t="s">
        <v>8</v>
      </c>
      <c r="C369" s="2" t="s">
        <v>19</v>
      </c>
      <c r="D369" s="2">
        <v>13</v>
      </c>
      <c r="E369" s="1" t="s">
        <v>215</v>
      </c>
      <c r="F369" s="2">
        <v>200</v>
      </c>
      <c r="G369" s="5">
        <v>26.05</v>
      </c>
      <c r="H369" s="5"/>
      <c r="I369" s="5">
        <f t="shared" si="36"/>
        <v>26.05</v>
      </c>
      <c r="J369" s="5"/>
      <c r="K369" s="5">
        <f t="shared" si="33"/>
        <v>26.05</v>
      </c>
      <c r="L369" s="5"/>
      <c r="M369" s="5">
        <f t="shared" si="34"/>
        <v>26.05</v>
      </c>
      <c r="N369" s="5"/>
      <c r="O369" s="5">
        <f t="shared" si="32"/>
        <v>26.05</v>
      </c>
      <c r="P369" s="5"/>
      <c r="Q369" s="5">
        <f t="shared" ref="Q369:Q432" si="38">O369+P369</f>
        <v>26.05</v>
      </c>
      <c r="R369" s="5"/>
      <c r="S369" s="5">
        <f t="shared" si="37"/>
        <v>26.05</v>
      </c>
      <c r="T369" s="5"/>
      <c r="U369" s="5">
        <f t="shared" si="35"/>
        <v>26.05</v>
      </c>
    </row>
    <row r="370" spans="1:21" ht="25.5">
      <c r="A370" s="3" t="s">
        <v>43</v>
      </c>
      <c r="B370" s="2" t="s">
        <v>8</v>
      </c>
      <c r="C370" s="2" t="s">
        <v>23</v>
      </c>
      <c r="D370" s="2" t="s">
        <v>20</v>
      </c>
      <c r="E370" s="1" t="s">
        <v>257</v>
      </c>
      <c r="F370" s="2"/>
      <c r="G370" s="5">
        <v>6390.0255400000005</v>
      </c>
      <c r="H370" s="5">
        <f>H371</f>
        <v>0</v>
      </c>
      <c r="I370" s="5">
        <f t="shared" si="36"/>
        <v>6390.0255400000005</v>
      </c>
      <c r="J370" s="5">
        <f>J371</f>
        <v>0</v>
      </c>
      <c r="K370" s="5">
        <f t="shared" si="33"/>
        <v>6390.0255400000005</v>
      </c>
      <c r="L370" s="5">
        <f>L371</f>
        <v>0</v>
      </c>
      <c r="M370" s="5">
        <f t="shared" si="34"/>
        <v>6390.0255400000005</v>
      </c>
      <c r="N370" s="5">
        <f>N371</f>
        <v>0</v>
      </c>
      <c r="O370" s="5">
        <f t="shared" si="32"/>
        <v>6390.0255400000005</v>
      </c>
      <c r="P370" s="5">
        <f>P371</f>
        <v>0</v>
      </c>
      <c r="Q370" s="5">
        <f t="shared" si="38"/>
        <v>6390.0255400000005</v>
      </c>
      <c r="R370" s="5">
        <f>R371</f>
        <v>18.5</v>
      </c>
      <c r="S370" s="5">
        <f t="shared" si="37"/>
        <v>6408.5255400000005</v>
      </c>
      <c r="T370" s="5">
        <f>T371</f>
        <v>157.136</v>
      </c>
      <c r="U370" s="5">
        <f t="shared" si="35"/>
        <v>6565.661540000001</v>
      </c>
    </row>
    <row r="371" spans="1:21" ht="38.25">
      <c r="A371" s="3" t="s">
        <v>44</v>
      </c>
      <c r="B371" s="2" t="s">
        <v>8</v>
      </c>
      <c r="C371" s="2" t="s">
        <v>23</v>
      </c>
      <c r="D371" s="2" t="s">
        <v>20</v>
      </c>
      <c r="E371" s="1" t="s">
        <v>257</v>
      </c>
      <c r="F371" s="2">
        <v>600</v>
      </c>
      <c r="G371" s="5">
        <v>6390.0255400000005</v>
      </c>
      <c r="H371" s="5"/>
      <c r="I371" s="5">
        <f t="shared" si="36"/>
        <v>6390.0255400000005</v>
      </c>
      <c r="J371" s="5"/>
      <c r="K371" s="5">
        <f t="shared" si="33"/>
        <v>6390.0255400000005</v>
      </c>
      <c r="L371" s="5"/>
      <c r="M371" s="5">
        <f t="shared" si="34"/>
        <v>6390.0255400000005</v>
      </c>
      <c r="N371" s="5"/>
      <c r="O371" s="5">
        <f t="shared" si="32"/>
        <v>6390.0255400000005</v>
      </c>
      <c r="P371" s="5"/>
      <c r="Q371" s="5">
        <f t="shared" si="38"/>
        <v>6390.0255400000005</v>
      </c>
      <c r="R371" s="5">
        <v>18.5</v>
      </c>
      <c r="S371" s="5">
        <f t="shared" si="37"/>
        <v>6408.5255400000005</v>
      </c>
      <c r="T371" s="5">
        <v>157.136</v>
      </c>
      <c r="U371" s="5">
        <f t="shared" si="35"/>
        <v>6565.661540000001</v>
      </c>
    </row>
    <row r="372" spans="1:21" ht="76.5">
      <c r="A372" s="3" t="s">
        <v>45</v>
      </c>
      <c r="B372" s="2" t="s">
        <v>8</v>
      </c>
      <c r="C372" s="2" t="s">
        <v>23</v>
      </c>
      <c r="D372" s="2" t="s">
        <v>20</v>
      </c>
      <c r="E372" s="6" t="s">
        <v>258</v>
      </c>
      <c r="F372" s="2"/>
      <c r="G372" s="5">
        <v>112.004</v>
      </c>
      <c r="H372" s="5">
        <f>H373</f>
        <v>0</v>
      </c>
      <c r="I372" s="5">
        <f t="shared" si="36"/>
        <v>112.004</v>
      </c>
      <c r="J372" s="5">
        <f>J373</f>
        <v>0</v>
      </c>
      <c r="K372" s="5">
        <f t="shared" si="33"/>
        <v>112.004</v>
      </c>
      <c r="L372" s="5">
        <f>L373</f>
        <v>0</v>
      </c>
      <c r="M372" s="5">
        <f t="shared" si="34"/>
        <v>112.004</v>
      </c>
      <c r="N372" s="5">
        <f>N373</f>
        <v>0</v>
      </c>
      <c r="O372" s="5">
        <f t="shared" ref="O372:O433" si="39">M372+N372</f>
        <v>112.004</v>
      </c>
      <c r="P372" s="5">
        <f>P373</f>
        <v>0</v>
      </c>
      <c r="Q372" s="5">
        <f t="shared" si="38"/>
        <v>112.004</v>
      </c>
      <c r="R372" s="5">
        <f>R373</f>
        <v>0</v>
      </c>
      <c r="S372" s="5">
        <f t="shared" si="37"/>
        <v>112.004</v>
      </c>
      <c r="T372" s="5">
        <f>T373</f>
        <v>0</v>
      </c>
      <c r="U372" s="5">
        <f t="shared" si="35"/>
        <v>112.004</v>
      </c>
    </row>
    <row r="373" spans="1:21" ht="38.25">
      <c r="A373" s="3" t="s">
        <v>44</v>
      </c>
      <c r="B373" s="2" t="s">
        <v>8</v>
      </c>
      <c r="C373" s="2" t="s">
        <v>23</v>
      </c>
      <c r="D373" s="2" t="s">
        <v>20</v>
      </c>
      <c r="E373" s="6" t="s">
        <v>258</v>
      </c>
      <c r="F373" s="2">
        <v>600</v>
      </c>
      <c r="G373" s="5">
        <v>112.004</v>
      </c>
      <c r="H373" s="5"/>
      <c r="I373" s="5">
        <f t="shared" si="36"/>
        <v>112.004</v>
      </c>
      <c r="J373" s="5"/>
      <c r="K373" s="5">
        <f t="shared" si="33"/>
        <v>112.004</v>
      </c>
      <c r="L373" s="5"/>
      <c r="M373" s="5">
        <f t="shared" si="34"/>
        <v>112.004</v>
      </c>
      <c r="N373" s="5"/>
      <c r="O373" s="5">
        <f t="shared" si="39"/>
        <v>112.004</v>
      </c>
      <c r="P373" s="5"/>
      <c r="Q373" s="5">
        <f t="shared" si="38"/>
        <v>112.004</v>
      </c>
      <c r="R373" s="5"/>
      <c r="S373" s="5">
        <f t="shared" si="37"/>
        <v>112.004</v>
      </c>
      <c r="T373" s="5"/>
      <c r="U373" s="5">
        <f t="shared" si="35"/>
        <v>112.004</v>
      </c>
    </row>
    <row r="374" spans="1:21" ht="89.25">
      <c r="A374" s="3" t="s">
        <v>195</v>
      </c>
      <c r="B374" s="2" t="s">
        <v>8</v>
      </c>
      <c r="C374" s="2" t="s">
        <v>23</v>
      </c>
      <c r="D374" s="2" t="s">
        <v>20</v>
      </c>
      <c r="E374" s="6" t="s">
        <v>259</v>
      </c>
      <c r="F374" s="2"/>
      <c r="G374" s="5">
        <v>2128.0720000000001</v>
      </c>
      <c r="H374" s="5">
        <f>H375</f>
        <v>0</v>
      </c>
      <c r="I374" s="5">
        <f t="shared" si="36"/>
        <v>2128.0720000000001</v>
      </c>
      <c r="J374" s="5">
        <f>J375</f>
        <v>0</v>
      </c>
      <c r="K374" s="5">
        <f t="shared" ref="K374:K433" si="40">I374+J374</f>
        <v>2128.0720000000001</v>
      </c>
      <c r="L374" s="5">
        <f>L375</f>
        <v>0</v>
      </c>
      <c r="M374" s="5">
        <f t="shared" ref="M374:M433" si="41">K374+L374</f>
        <v>2128.0720000000001</v>
      </c>
      <c r="N374" s="5">
        <f>N375</f>
        <v>0</v>
      </c>
      <c r="O374" s="5">
        <f t="shared" si="39"/>
        <v>2128.0720000000001</v>
      </c>
      <c r="P374" s="5">
        <f>P375</f>
        <v>0</v>
      </c>
      <c r="Q374" s="5">
        <f t="shared" si="38"/>
        <v>2128.0720000000001</v>
      </c>
      <c r="R374" s="5">
        <f>R375</f>
        <v>0</v>
      </c>
      <c r="S374" s="5">
        <f t="shared" si="37"/>
        <v>2128.0720000000001</v>
      </c>
      <c r="T374" s="5">
        <f>T375</f>
        <v>0</v>
      </c>
      <c r="U374" s="5">
        <f t="shared" si="35"/>
        <v>2128.0720000000001</v>
      </c>
    </row>
    <row r="375" spans="1:21" ht="38.25">
      <c r="A375" s="3" t="s">
        <v>44</v>
      </c>
      <c r="B375" s="2" t="s">
        <v>8</v>
      </c>
      <c r="C375" s="2" t="s">
        <v>23</v>
      </c>
      <c r="D375" s="2" t="s">
        <v>20</v>
      </c>
      <c r="E375" s="6" t="s">
        <v>259</v>
      </c>
      <c r="F375" s="2">
        <v>600</v>
      </c>
      <c r="G375" s="5">
        <v>2128.0720000000001</v>
      </c>
      <c r="H375" s="5"/>
      <c r="I375" s="5">
        <f t="shared" si="36"/>
        <v>2128.0720000000001</v>
      </c>
      <c r="J375" s="5"/>
      <c r="K375" s="5">
        <f t="shared" si="40"/>
        <v>2128.0720000000001</v>
      </c>
      <c r="L375" s="5"/>
      <c r="M375" s="5">
        <f t="shared" si="41"/>
        <v>2128.0720000000001</v>
      </c>
      <c r="N375" s="5"/>
      <c r="O375" s="5">
        <f t="shared" si="39"/>
        <v>2128.0720000000001</v>
      </c>
      <c r="P375" s="5"/>
      <c r="Q375" s="5">
        <f t="shared" si="38"/>
        <v>2128.0720000000001</v>
      </c>
      <c r="R375" s="5"/>
      <c r="S375" s="5">
        <f t="shared" si="37"/>
        <v>2128.0720000000001</v>
      </c>
      <c r="T375" s="5"/>
      <c r="U375" s="5">
        <f t="shared" si="35"/>
        <v>2128.0720000000001</v>
      </c>
    </row>
    <row r="376" spans="1:21" ht="114.75">
      <c r="A376" s="3" t="s">
        <v>144</v>
      </c>
      <c r="B376" s="2" t="s">
        <v>8</v>
      </c>
      <c r="C376" s="2" t="s">
        <v>23</v>
      </c>
      <c r="D376" s="2" t="s">
        <v>20</v>
      </c>
      <c r="E376" s="1" t="s">
        <v>260</v>
      </c>
      <c r="F376" s="2"/>
      <c r="G376" s="5">
        <v>0</v>
      </c>
      <c r="H376" s="5">
        <f>H377</f>
        <v>0</v>
      </c>
      <c r="I376" s="5">
        <f t="shared" si="36"/>
        <v>0</v>
      </c>
      <c r="J376" s="5">
        <f>J377</f>
        <v>0</v>
      </c>
      <c r="K376" s="5">
        <f t="shared" si="40"/>
        <v>0</v>
      </c>
      <c r="L376" s="5">
        <f>L377</f>
        <v>0</v>
      </c>
      <c r="M376" s="5">
        <f t="shared" si="41"/>
        <v>0</v>
      </c>
      <c r="N376" s="5">
        <f>N377</f>
        <v>0</v>
      </c>
      <c r="O376" s="5">
        <f t="shared" si="39"/>
        <v>0</v>
      </c>
      <c r="P376" s="5">
        <f>P377</f>
        <v>0</v>
      </c>
      <c r="Q376" s="5">
        <f t="shared" si="38"/>
        <v>0</v>
      </c>
      <c r="R376" s="5">
        <f>R377</f>
        <v>0</v>
      </c>
      <c r="S376" s="5">
        <f t="shared" si="37"/>
        <v>0</v>
      </c>
      <c r="T376" s="5">
        <f>T377</f>
        <v>0</v>
      </c>
      <c r="U376" s="5">
        <f t="shared" si="35"/>
        <v>0</v>
      </c>
    </row>
    <row r="377" spans="1:21" ht="38.25">
      <c r="A377" s="3" t="s">
        <v>44</v>
      </c>
      <c r="B377" s="2" t="s">
        <v>8</v>
      </c>
      <c r="C377" s="2" t="s">
        <v>23</v>
      </c>
      <c r="D377" s="2" t="s">
        <v>20</v>
      </c>
      <c r="E377" s="1" t="s">
        <v>260</v>
      </c>
      <c r="F377" s="2">
        <v>600</v>
      </c>
      <c r="G377" s="5">
        <v>0</v>
      </c>
      <c r="H377" s="5"/>
      <c r="I377" s="5">
        <f t="shared" si="36"/>
        <v>0</v>
      </c>
      <c r="J377" s="5"/>
      <c r="K377" s="5">
        <f t="shared" si="40"/>
        <v>0</v>
      </c>
      <c r="L377" s="5"/>
      <c r="M377" s="5">
        <f t="shared" si="41"/>
        <v>0</v>
      </c>
      <c r="N377" s="5"/>
      <c r="O377" s="5">
        <f t="shared" si="39"/>
        <v>0</v>
      </c>
      <c r="P377" s="5"/>
      <c r="Q377" s="5">
        <f t="shared" si="38"/>
        <v>0</v>
      </c>
      <c r="R377" s="5"/>
      <c r="S377" s="5">
        <f t="shared" si="37"/>
        <v>0</v>
      </c>
      <c r="T377" s="5"/>
      <c r="U377" s="5">
        <f t="shared" si="35"/>
        <v>0</v>
      </c>
    </row>
    <row r="378" spans="1:21" ht="76.5">
      <c r="A378" s="3" t="s">
        <v>114</v>
      </c>
      <c r="B378" s="2" t="s">
        <v>8</v>
      </c>
      <c r="C378" s="2" t="s">
        <v>23</v>
      </c>
      <c r="D378" s="2" t="s">
        <v>22</v>
      </c>
      <c r="E378" s="1" t="s">
        <v>228</v>
      </c>
      <c r="F378" s="2"/>
      <c r="G378" s="5"/>
      <c r="H378" s="5"/>
      <c r="I378" s="5"/>
      <c r="J378" s="5"/>
      <c r="K378" s="5"/>
      <c r="L378" s="5"/>
      <c r="M378" s="5">
        <f t="shared" si="41"/>
        <v>0</v>
      </c>
      <c r="N378" s="5">
        <f>N379</f>
        <v>2.6</v>
      </c>
      <c r="O378" s="5">
        <f t="shared" si="39"/>
        <v>2.6</v>
      </c>
      <c r="P378" s="5">
        <f>P379</f>
        <v>0</v>
      </c>
      <c r="Q378" s="5">
        <f t="shared" si="38"/>
        <v>2.6</v>
      </c>
      <c r="R378" s="5">
        <f>R379</f>
        <v>0</v>
      </c>
      <c r="S378" s="5">
        <f t="shared" si="37"/>
        <v>2.6</v>
      </c>
      <c r="T378" s="5">
        <f>T379</f>
        <v>0</v>
      </c>
      <c r="U378" s="5">
        <f t="shared" si="35"/>
        <v>2.6</v>
      </c>
    </row>
    <row r="379" spans="1:21" ht="38.25">
      <c r="A379" s="3" t="s">
        <v>31</v>
      </c>
      <c r="B379" s="2" t="s">
        <v>8</v>
      </c>
      <c r="C379" s="2" t="s">
        <v>23</v>
      </c>
      <c r="D379" s="2" t="s">
        <v>22</v>
      </c>
      <c r="E379" s="1" t="s">
        <v>228</v>
      </c>
      <c r="F379" s="2">
        <v>200</v>
      </c>
      <c r="G379" s="5"/>
      <c r="H379" s="5"/>
      <c r="I379" s="5"/>
      <c r="J379" s="5"/>
      <c r="K379" s="5"/>
      <c r="L379" s="5"/>
      <c r="M379" s="5">
        <f t="shared" si="41"/>
        <v>0</v>
      </c>
      <c r="N379" s="5">
        <v>2.6</v>
      </c>
      <c r="O379" s="5">
        <f t="shared" si="39"/>
        <v>2.6</v>
      </c>
      <c r="P379" s="5"/>
      <c r="Q379" s="5">
        <f t="shared" si="38"/>
        <v>2.6</v>
      </c>
      <c r="R379" s="5"/>
      <c r="S379" s="5">
        <f t="shared" si="37"/>
        <v>2.6</v>
      </c>
      <c r="T379" s="5"/>
      <c r="U379" s="5">
        <f t="shared" si="35"/>
        <v>2.6</v>
      </c>
    </row>
    <row r="380" spans="1:21" ht="25.5">
      <c r="A380" s="3" t="s">
        <v>46</v>
      </c>
      <c r="B380" s="2" t="s">
        <v>8</v>
      </c>
      <c r="C380" s="2" t="s">
        <v>24</v>
      </c>
      <c r="D380" s="2" t="s">
        <v>19</v>
      </c>
      <c r="E380" s="1" t="s">
        <v>48</v>
      </c>
      <c r="F380" s="2"/>
      <c r="G380" s="5">
        <v>11314.90552</v>
      </c>
      <c r="H380" s="5">
        <f>H381</f>
        <v>0</v>
      </c>
      <c r="I380" s="5">
        <f t="shared" si="36"/>
        <v>11314.90552</v>
      </c>
      <c r="J380" s="5">
        <f>J381</f>
        <v>0</v>
      </c>
      <c r="K380" s="5">
        <f t="shared" si="40"/>
        <v>11314.90552</v>
      </c>
      <c r="L380" s="5">
        <f>L381</f>
        <v>0</v>
      </c>
      <c r="M380" s="5">
        <f t="shared" si="41"/>
        <v>11314.90552</v>
      </c>
      <c r="N380" s="5">
        <f>N381</f>
        <v>0</v>
      </c>
      <c r="O380" s="5">
        <f t="shared" si="39"/>
        <v>11314.90552</v>
      </c>
      <c r="P380" s="5">
        <f>P381</f>
        <v>0</v>
      </c>
      <c r="Q380" s="5">
        <f t="shared" si="38"/>
        <v>11314.90552</v>
      </c>
      <c r="R380" s="5">
        <f>R381</f>
        <v>0</v>
      </c>
      <c r="S380" s="5">
        <f t="shared" si="37"/>
        <v>11314.90552</v>
      </c>
      <c r="T380" s="5">
        <f>T381</f>
        <v>123.19399999999999</v>
      </c>
      <c r="U380" s="5">
        <f t="shared" si="35"/>
        <v>11438.09952</v>
      </c>
    </row>
    <row r="381" spans="1:21" ht="38.25">
      <c r="A381" s="3" t="s">
        <v>44</v>
      </c>
      <c r="B381" s="2" t="s">
        <v>8</v>
      </c>
      <c r="C381" s="2" t="s">
        <v>24</v>
      </c>
      <c r="D381" s="2" t="s">
        <v>19</v>
      </c>
      <c r="E381" s="1" t="s">
        <v>48</v>
      </c>
      <c r="F381" s="2">
        <v>600</v>
      </c>
      <c r="G381" s="5">
        <v>11314.90552</v>
      </c>
      <c r="H381" s="5"/>
      <c r="I381" s="5">
        <f t="shared" si="36"/>
        <v>11314.90552</v>
      </c>
      <c r="J381" s="5"/>
      <c r="K381" s="5">
        <f t="shared" si="40"/>
        <v>11314.90552</v>
      </c>
      <c r="L381" s="5"/>
      <c r="M381" s="5">
        <f t="shared" si="41"/>
        <v>11314.90552</v>
      </c>
      <c r="N381" s="5"/>
      <c r="O381" s="5">
        <f t="shared" si="39"/>
        <v>11314.90552</v>
      </c>
      <c r="P381" s="5"/>
      <c r="Q381" s="5">
        <f t="shared" si="38"/>
        <v>11314.90552</v>
      </c>
      <c r="R381" s="5"/>
      <c r="S381" s="5">
        <f t="shared" si="37"/>
        <v>11314.90552</v>
      </c>
      <c r="T381" s="5">
        <f>66.432+36.638+20.124</f>
        <v>123.19399999999999</v>
      </c>
      <c r="U381" s="5">
        <f t="shared" si="35"/>
        <v>11438.09952</v>
      </c>
    </row>
    <row r="382" spans="1:21" ht="63.75">
      <c r="A382" s="3" t="s">
        <v>47</v>
      </c>
      <c r="B382" s="2" t="s">
        <v>8</v>
      </c>
      <c r="C382" s="2" t="s">
        <v>24</v>
      </c>
      <c r="D382" s="2" t="s">
        <v>19</v>
      </c>
      <c r="E382" s="6" t="s">
        <v>183</v>
      </c>
      <c r="F382" s="2"/>
      <c r="G382" s="5">
        <v>131.04655</v>
      </c>
      <c r="H382" s="5">
        <f>H383</f>
        <v>0</v>
      </c>
      <c r="I382" s="5">
        <f t="shared" si="36"/>
        <v>131.04655</v>
      </c>
      <c r="J382" s="5">
        <f>J383</f>
        <v>0</v>
      </c>
      <c r="K382" s="5">
        <f t="shared" si="40"/>
        <v>131.04655</v>
      </c>
      <c r="L382" s="5">
        <f>L383</f>
        <v>0</v>
      </c>
      <c r="M382" s="5">
        <f t="shared" si="41"/>
        <v>131.04655</v>
      </c>
      <c r="N382" s="5">
        <f>N383</f>
        <v>0</v>
      </c>
      <c r="O382" s="5">
        <f t="shared" si="39"/>
        <v>131.04655</v>
      </c>
      <c r="P382" s="5">
        <f>P383</f>
        <v>0</v>
      </c>
      <c r="Q382" s="5">
        <f t="shared" si="38"/>
        <v>131.04655</v>
      </c>
      <c r="R382" s="5">
        <f>R383</f>
        <v>0</v>
      </c>
      <c r="S382" s="5">
        <f t="shared" si="37"/>
        <v>131.04655</v>
      </c>
      <c r="T382" s="5">
        <f>T383</f>
        <v>0</v>
      </c>
      <c r="U382" s="5">
        <f t="shared" si="35"/>
        <v>131.04655</v>
      </c>
    </row>
    <row r="383" spans="1:21" ht="38.25">
      <c r="A383" s="3" t="s">
        <v>44</v>
      </c>
      <c r="B383" s="2" t="s">
        <v>8</v>
      </c>
      <c r="C383" s="2" t="s">
        <v>24</v>
      </c>
      <c r="D383" s="2" t="s">
        <v>19</v>
      </c>
      <c r="E383" s="6" t="s">
        <v>183</v>
      </c>
      <c r="F383" s="2">
        <v>600</v>
      </c>
      <c r="G383" s="5">
        <v>131.04655</v>
      </c>
      <c r="H383" s="5"/>
      <c r="I383" s="5">
        <f t="shared" si="36"/>
        <v>131.04655</v>
      </c>
      <c r="J383" s="5"/>
      <c r="K383" s="5">
        <f t="shared" si="40"/>
        <v>131.04655</v>
      </c>
      <c r="L383" s="5"/>
      <c r="M383" s="5">
        <f t="shared" si="41"/>
        <v>131.04655</v>
      </c>
      <c r="N383" s="5"/>
      <c r="O383" s="5">
        <f t="shared" si="39"/>
        <v>131.04655</v>
      </c>
      <c r="P383" s="5"/>
      <c r="Q383" s="5">
        <f t="shared" si="38"/>
        <v>131.04655</v>
      </c>
      <c r="R383" s="5"/>
      <c r="S383" s="5">
        <f t="shared" si="37"/>
        <v>131.04655</v>
      </c>
      <c r="T383" s="5"/>
      <c r="U383" s="5">
        <f t="shared" si="35"/>
        <v>131.04655</v>
      </c>
    </row>
    <row r="384" spans="1:21" ht="76.5">
      <c r="A384" s="3" t="s">
        <v>49</v>
      </c>
      <c r="B384" s="2" t="s">
        <v>8</v>
      </c>
      <c r="C384" s="2" t="s">
        <v>24</v>
      </c>
      <c r="D384" s="2" t="s">
        <v>19</v>
      </c>
      <c r="E384" s="6" t="s">
        <v>50</v>
      </c>
      <c r="F384" s="2"/>
      <c r="G384" s="5">
        <v>2489.8645100000003</v>
      </c>
      <c r="H384" s="5">
        <f>H385</f>
        <v>0</v>
      </c>
      <c r="I384" s="5">
        <f t="shared" si="36"/>
        <v>2489.8645100000003</v>
      </c>
      <c r="J384" s="5">
        <f>J385</f>
        <v>0</v>
      </c>
      <c r="K384" s="5">
        <f t="shared" si="40"/>
        <v>2489.8645100000003</v>
      </c>
      <c r="L384" s="5">
        <f>L385</f>
        <v>0</v>
      </c>
      <c r="M384" s="5">
        <f t="shared" si="41"/>
        <v>2489.8645100000003</v>
      </c>
      <c r="N384" s="5">
        <f>N385</f>
        <v>0</v>
      </c>
      <c r="O384" s="5">
        <f t="shared" si="39"/>
        <v>2489.8645100000003</v>
      </c>
      <c r="P384" s="5">
        <f>P385</f>
        <v>0</v>
      </c>
      <c r="Q384" s="5">
        <f t="shared" si="38"/>
        <v>2489.8645100000003</v>
      </c>
      <c r="R384" s="5">
        <f>R385</f>
        <v>0</v>
      </c>
      <c r="S384" s="5">
        <f t="shared" si="37"/>
        <v>2489.8645100000003</v>
      </c>
      <c r="T384" s="5">
        <f>T385</f>
        <v>0</v>
      </c>
      <c r="U384" s="5">
        <f t="shared" si="35"/>
        <v>2489.8645100000003</v>
      </c>
    </row>
    <row r="385" spans="1:21" ht="38.25">
      <c r="A385" s="3" t="s">
        <v>44</v>
      </c>
      <c r="B385" s="2" t="s">
        <v>8</v>
      </c>
      <c r="C385" s="2" t="s">
        <v>24</v>
      </c>
      <c r="D385" s="2" t="s">
        <v>19</v>
      </c>
      <c r="E385" s="6" t="s">
        <v>50</v>
      </c>
      <c r="F385" s="2">
        <v>600</v>
      </c>
      <c r="G385" s="5">
        <v>2489.8645100000003</v>
      </c>
      <c r="H385" s="5"/>
      <c r="I385" s="5">
        <f t="shared" si="36"/>
        <v>2489.8645100000003</v>
      </c>
      <c r="J385" s="5"/>
      <c r="K385" s="5">
        <f t="shared" si="40"/>
        <v>2489.8645100000003</v>
      </c>
      <c r="L385" s="5"/>
      <c r="M385" s="5">
        <f t="shared" si="41"/>
        <v>2489.8645100000003</v>
      </c>
      <c r="N385" s="5"/>
      <c r="O385" s="5">
        <f t="shared" si="39"/>
        <v>2489.8645100000003</v>
      </c>
      <c r="P385" s="5"/>
      <c r="Q385" s="5">
        <f t="shared" si="38"/>
        <v>2489.8645100000003</v>
      </c>
      <c r="R385" s="5"/>
      <c r="S385" s="5">
        <f t="shared" si="37"/>
        <v>2489.8645100000003</v>
      </c>
      <c r="T385" s="5"/>
      <c r="U385" s="5">
        <f t="shared" si="35"/>
        <v>2489.8645100000003</v>
      </c>
    </row>
    <row r="386" spans="1:21" ht="89.25">
      <c r="A386" s="3" t="s">
        <v>51</v>
      </c>
      <c r="B386" s="2" t="s">
        <v>8</v>
      </c>
      <c r="C386" s="2" t="s">
        <v>24</v>
      </c>
      <c r="D386" s="2" t="s">
        <v>19</v>
      </c>
      <c r="E386" s="1" t="s">
        <v>261</v>
      </c>
      <c r="F386" s="2"/>
      <c r="G386" s="5">
        <v>0</v>
      </c>
      <c r="H386" s="5">
        <f>H387</f>
        <v>0</v>
      </c>
      <c r="I386" s="5">
        <f t="shared" si="36"/>
        <v>0</v>
      </c>
      <c r="J386" s="5">
        <f>J387</f>
        <v>0</v>
      </c>
      <c r="K386" s="5">
        <f t="shared" si="40"/>
        <v>0</v>
      </c>
      <c r="L386" s="5">
        <f>L387</f>
        <v>0</v>
      </c>
      <c r="M386" s="5">
        <f t="shared" si="41"/>
        <v>0</v>
      </c>
      <c r="N386" s="5">
        <f>N387</f>
        <v>0</v>
      </c>
      <c r="O386" s="5">
        <f t="shared" si="39"/>
        <v>0</v>
      </c>
      <c r="P386" s="5">
        <f>P387</f>
        <v>0</v>
      </c>
      <c r="Q386" s="5">
        <f t="shared" si="38"/>
        <v>0</v>
      </c>
      <c r="R386" s="5">
        <f>R387</f>
        <v>375.54683999999997</v>
      </c>
      <c r="S386" s="5">
        <f t="shared" si="37"/>
        <v>375.54683999999997</v>
      </c>
      <c r="T386" s="5">
        <f>T387</f>
        <v>26</v>
      </c>
      <c r="U386" s="5">
        <f t="shared" si="35"/>
        <v>401.54683999999997</v>
      </c>
    </row>
    <row r="387" spans="1:21" ht="38.25">
      <c r="A387" s="3" t="s">
        <v>44</v>
      </c>
      <c r="B387" s="2" t="s">
        <v>8</v>
      </c>
      <c r="C387" s="2" t="s">
        <v>24</v>
      </c>
      <c r="D387" s="2" t="s">
        <v>19</v>
      </c>
      <c r="E387" s="1" t="s">
        <v>261</v>
      </c>
      <c r="F387" s="2">
        <v>600</v>
      </c>
      <c r="G387" s="5">
        <v>0</v>
      </c>
      <c r="H387" s="5"/>
      <c r="I387" s="5">
        <f t="shared" si="36"/>
        <v>0</v>
      </c>
      <c r="J387" s="5"/>
      <c r="K387" s="5">
        <f t="shared" si="40"/>
        <v>0</v>
      </c>
      <c r="L387" s="5"/>
      <c r="M387" s="5">
        <f t="shared" si="41"/>
        <v>0</v>
      </c>
      <c r="N387" s="5"/>
      <c r="O387" s="5">
        <f t="shared" si="39"/>
        <v>0</v>
      </c>
      <c r="P387" s="5"/>
      <c r="Q387" s="5">
        <f t="shared" si="38"/>
        <v>0</v>
      </c>
      <c r="R387" s="5">
        <v>375.54683999999997</v>
      </c>
      <c r="S387" s="5">
        <f t="shared" si="37"/>
        <v>375.54683999999997</v>
      </c>
      <c r="T387" s="5">
        <v>26</v>
      </c>
      <c r="U387" s="5">
        <f t="shared" si="35"/>
        <v>401.54683999999997</v>
      </c>
    </row>
    <row r="388" spans="1:21" ht="15.75">
      <c r="A388" s="3" t="s">
        <v>153</v>
      </c>
      <c r="B388" s="2" t="s">
        <v>8</v>
      </c>
      <c r="C388" s="2" t="s">
        <v>24</v>
      </c>
      <c r="D388" s="2" t="s">
        <v>19</v>
      </c>
      <c r="E388" s="1" t="s">
        <v>154</v>
      </c>
      <c r="F388" s="2"/>
      <c r="G388" s="5">
        <v>2000.4981799999998</v>
      </c>
      <c r="H388" s="5">
        <f>H389</f>
        <v>0</v>
      </c>
      <c r="I388" s="5">
        <f t="shared" si="36"/>
        <v>2000.4981799999998</v>
      </c>
      <c r="J388" s="5">
        <f>J389</f>
        <v>0</v>
      </c>
      <c r="K388" s="5">
        <f t="shared" si="40"/>
        <v>2000.4981799999998</v>
      </c>
      <c r="L388" s="5">
        <f>L389</f>
        <v>0</v>
      </c>
      <c r="M388" s="5">
        <f t="shared" si="41"/>
        <v>2000.4981799999998</v>
      </c>
      <c r="N388" s="5">
        <f>N389</f>
        <v>0</v>
      </c>
      <c r="O388" s="5">
        <f t="shared" si="39"/>
        <v>2000.4981799999998</v>
      </c>
      <c r="P388" s="5">
        <f>P389</f>
        <v>0</v>
      </c>
      <c r="Q388" s="5">
        <f t="shared" si="38"/>
        <v>2000.4981799999998</v>
      </c>
      <c r="R388" s="5">
        <f>R389</f>
        <v>0</v>
      </c>
      <c r="S388" s="5">
        <f t="shared" si="37"/>
        <v>2000.4981799999998</v>
      </c>
      <c r="T388" s="5">
        <f>T389</f>
        <v>0</v>
      </c>
      <c r="U388" s="5">
        <f t="shared" si="35"/>
        <v>2000.4981799999998</v>
      </c>
    </row>
    <row r="389" spans="1:21" ht="38.25">
      <c r="A389" s="3" t="s">
        <v>44</v>
      </c>
      <c r="B389" s="2" t="s">
        <v>8</v>
      </c>
      <c r="C389" s="2" t="s">
        <v>24</v>
      </c>
      <c r="D389" s="2" t="s">
        <v>19</v>
      </c>
      <c r="E389" s="1" t="s">
        <v>154</v>
      </c>
      <c r="F389" s="2">
        <v>600</v>
      </c>
      <c r="G389" s="5">
        <v>2000.4981799999998</v>
      </c>
      <c r="H389" s="5"/>
      <c r="I389" s="5">
        <f t="shared" si="36"/>
        <v>2000.4981799999998</v>
      </c>
      <c r="J389" s="5"/>
      <c r="K389" s="5">
        <f t="shared" si="40"/>
        <v>2000.4981799999998</v>
      </c>
      <c r="L389" s="5"/>
      <c r="M389" s="5">
        <f t="shared" si="41"/>
        <v>2000.4981799999998</v>
      </c>
      <c r="N389" s="5"/>
      <c r="O389" s="5">
        <f t="shared" si="39"/>
        <v>2000.4981799999998</v>
      </c>
      <c r="P389" s="5"/>
      <c r="Q389" s="5">
        <f t="shared" si="38"/>
        <v>2000.4981799999998</v>
      </c>
      <c r="R389" s="5"/>
      <c r="S389" s="5">
        <f t="shared" si="37"/>
        <v>2000.4981799999998</v>
      </c>
      <c r="T389" s="5"/>
      <c r="U389" s="5">
        <f t="shared" si="35"/>
        <v>2000.4981799999998</v>
      </c>
    </row>
    <row r="390" spans="1:21" ht="63.75">
      <c r="A390" s="3" t="s">
        <v>53</v>
      </c>
      <c r="B390" s="2" t="s">
        <v>8</v>
      </c>
      <c r="C390" s="2" t="s">
        <v>24</v>
      </c>
      <c r="D390" s="2" t="s">
        <v>19</v>
      </c>
      <c r="E390" s="6" t="s">
        <v>282</v>
      </c>
      <c r="F390" s="2"/>
      <c r="G390" s="5">
        <v>15.273239999999999</v>
      </c>
      <c r="H390" s="5">
        <f>H391</f>
        <v>0</v>
      </c>
      <c r="I390" s="5">
        <f t="shared" si="36"/>
        <v>15.273239999999999</v>
      </c>
      <c r="J390" s="5">
        <f>J391</f>
        <v>0</v>
      </c>
      <c r="K390" s="5">
        <f t="shared" si="40"/>
        <v>15.273239999999999</v>
      </c>
      <c r="L390" s="5">
        <f>L391</f>
        <v>0</v>
      </c>
      <c r="M390" s="5">
        <f t="shared" si="41"/>
        <v>15.273239999999999</v>
      </c>
      <c r="N390" s="5">
        <f>N391</f>
        <v>0</v>
      </c>
      <c r="O390" s="5">
        <f t="shared" si="39"/>
        <v>15.273239999999999</v>
      </c>
      <c r="P390" s="5">
        <f>P391</f>
        <v>0</v>
      </c>
      <c r="Q390" s="5">
        <f t="shared" si="38"/>
        <v>15.273239999999999</v>
      </c>
      <c r="R390" s="5">
        <f>R391</f>
        <v>0</v>
      </c>
      <c r="S390" s="5">
        <f t="shared" si="37"/>
        <v>15.273239999999999</v>
      </c>
      <c r="T390" s="5">
        <f>T391</f>
        <v>0</v>
      </c>
      <c r="U390" s="5">
        <f t="shared" si="35"/>
        <v>15.273239999999999</v>
      </c>
    </row>
    <row r="391" spans="1:21" ht="38.25">
      <c r="A391" s="3" t="s">
        <v>44</v>
      </c>
      <c r="B391" s="2" t="s">
        <v>8</v>
      </c>
      <c r="C391" s="2" t="s">
        <v>24</v>
      </c>
      <c r="D391" s="2" t="s">
        <v>19</v>
      </c>
      <c r="E391" s="1" t="s">
        <v>282</v>
      </c>
      <c r="F391" s="2">
        <v>600</v>
      </c>
      <c r="G391" s="5">
        <v>15.273239999999999</v>
      </c>
      <c r="H391" s="5"/>
      <c r="I391" s="5">
        <f t="shared" si="36"/>
        <v>15.273239999999999</v>
      </c>
      <c r="J391" s="5"/>
      <c r="K391" s="5">
        <f t="shared" si="40"/>
        <v>15.273239999999999</v>
      </c>
      <c r="L391" s="5"/>
      <c r="M391" s="5">
        <f t="shared" si="41"/>
        <v>15.273239999999999</v>
      </c>
      <c r="N391" s="5"/>
      <c r="O391" s="5">
        <f t="shared" si="39"/>
        <v>15.273239999999999</v>
      </c>
      <c r="P391" s="5"/>
      <c r="Q391" s="5">
        <f t="shared" si="38"/>
        <v>15.273239999999999</v>
      </c>
      <c r="R391" s="5"/>
      <c r="S391" s="5">
        <f t="shared" si="37"/>
        <v>15.273239999999999</v>
      </c>
      <c r="T391" s="5"/>
      <c r="U391" s="5">
        <f t="shared" si="35"/>
        <v>15.273239999999999</v>
      </c>
    </row>
    <row r="392" spans="1:21" ht="76.5">
      <c r="A392" s="3" t="s">
        <v>49</v>
      </c>
      <c r="B392" s="2" t="s">
        <v>8</v>
      </c>
      <c r="C392" s="2" t="s">
        <v>24</v>
      </c>
      <c r="D392" s="2" t="s">
        <v>19</v>
      </c>
      <c r="E392" s="1" t="s">
        <v>160</v>
      </c>
      <c r="F392" s="2"/>
      <c r="G392" s="5">
        <v>290.19157999999999</v>
      </c>
      <c r="H392" s="5">
        <f>H393</f>
        <v>0</v>
      </c>
      <c r="I392" s="5">
        <f t="shared" si="36"/>
        <v>290.19157999999999</v>
      </c>
      <c r="J392" s="5">
        <f>J393</f>
        <v>0</v>
      </c>
      <c r="K392" s="5">
        <f t="shared" si="40"/>
        <v>290.19157999999999</v>
      </c>
      <c r="L392" s="5">
        <f>L393</f>
        <v>0</v>
      </c>
      <c r="M392" s="5">
        <f t="shared" si="41"/>
        <v>290.19157999999999</v>
      </c>
      <c r="N392" s="5">
        <f>N393</f>
        <v>0</v>
      </c>
      <c r="O392" s="5">
        <f t="shared" si="39"/>
        <v>290.19157999999999</v>
      </c>
      <c r="P392" s="5">
        <f>P393</f>
        <v>0</v>
      </c>
      <c r="Q392" s="5">
        <f t="shared" si="38"/>
        <v>290.19157999999999</v>
      </c>
      <c r="R392" s="5">
        <f>R393</f>
        <v>0</v>
      </c>
      <c r="S392" s="5">
        <f t="shared" si="37"/>
        <v>290.19157999999999</v>
      </c>
      <c r="T392" s="5">
        <f>T393</f>
        <v>0</v>
      </c>
      <c r="U392" s="5">
        <f t="shared" si="35"/>
        <v>290.19157999999999</v>
      </c>
    </row>
    <row r="393" spans="1:21" ht="38.25">
      <c r="A393" s="3" t="s">
        <v>44</v>
      </c>
      <c r="B393" s="2" t="s">
        <v>8</v>
      </c>
      <c r="C393" s="2" t="s">
        <v>24</v>
      </c>
      <c r="D393" s="2" t="s">
        <v>19</v>
      </c>
      <c r="E393" s="1" t="s">
        <v>160</v>
      </c>
      <c r="F393" s="2">
        <v>600</v>
      </c>
      <c r="G393" s="5">
        <v>290.19157999999999</v>
      </c>
      <c r="H393" s="5"/>
      <c r="I393" s="5">
        <f t="shared" si="36"/>
        <v>290.19157999999999</v>
      </c>
      <c r="J393" s="5"/>
      <c r="K393" s="5">
        <f t="shared" si="40"/>
        <v>290.19157999999999</v>
      </c>
      <c r="L393" s="5"/>
      <c r="M393" s="5">
        <f t="shared" si="41"/>
        <v>290.19157999999999</v>
      </c>
      <c r="N393" s="5"/>
      <c r="O393" s="5">
        <f t="shared" si="39"/>
        <v>290.19157999999999</v>
      </c>
      <c r="P393" s="5"/>
      <c r="Q393" s="5">
        <f t="shared" si="38"/>
        <v>290.19157999999999</v>
      </c>
      <c r="R393" s="5"/>
      <c r="S393" s="5">
        <f t="shared" si="37"/>
        <v>290.19157999999999</v>
      </c>
      <c r="T393" s="5"/>
      <c r="U393" s="5">
        <f t="shared" si="35"/>
        <v>290.19157999999999</v>
      </c>
    </row>
    <row r="394" spans="1:21" ht="89.25">
      <c r="A394" s="3" t="s">
        <v>51</v>
      </c>
      <c r="B394" s="2" t="s">
        <v>8</v>
      </c>
      <c r="C394" s="2" t="s">
        <v>24</v>
      </c>
      <c r="D394" s="2" t="s">
        <v>19</v>
      </c>
      <c r="E394" s="1" t="s">
        <v>162</v>
      </c>
      <c r="F394" s="2"/>
      <c r="G394" s="5">
        <v>0</v>
      </c>
      <c r="H394" s="5">
        <f>H395</f>
        <v>0</v>
      </c>
      <c r="I394" s="5">
        <f t="shared" si="36"/>
        <v>0</v>
      </c>
      <c r="J394" s="5">
        <f>J395</f>
        <v>0</v>
      </c>
      <c r="K394" s="5">
        <f t="shared" si="40"/>
        <v>0</v>
      </c>
      <c r="L394" s="5">
        <f>L395</f>
        <v>0</v>
      </c>
      <c r="M394" s="5">
        <f t="shared" si="41"/>
        <v>0</v>
      </c>
      <c r="N394" s="5">
        <f>N395</f>
        <v>0</v>
      </c>
      <c r="O394" s="5">
        <f t="shared" si="39"/>
        <v>0</v>
      </c>
      <c r="P394" s="5">
        <f>P395</f>
        <v>0</v>
      </c>
      <c r="Q394" s="5">
        <f t="shared" si="38"/>
        <v>0</v>
      </c>
      <c r="R394" s="5">
        <f>R395</f>
        <v>0</v>
      </c>
      <c r="S394" s="5">
        <f t="shared" si="37"/>
        <v>0</v>
      </c>
      <c r="T394" s="5">
        <f>T395</f>
        <v>0</v>
      </c>
      <c r="U394" s="5">
        <f t="shared" si="35"/>
        <v>0</v>
      </c>
    </row>
    <row r="395" spans="1:21" ht="38.25">
      <c r="A395" s="3" t="s">
        <v>44</v>
      </c>
      <c r="B395" s="2" t="s">
        <v>8</v>
      </c>
      <c r="C395" s="2" t="s">
        <v>24</v>
      </c>
      <c r="D395" s="2" t="s">
        <v>19</v>
      </c>
      <c r="E395" s="1" t="s">
        <v>162</v>
      </c>
      <c r="F395" s="2">
        <v>600</v>
      </c>
      <c r="G395" s="5">
        <v>0</v>
      </c>
      <c r="H395" s="5"/>
      <c r="I395" s="5">
        <f t="shared" si="36"/>
        <v>0</v>
      </c>
      <c r="J395" s="5"/>
      <c r="K395" s="5">
        <f t="shared" si="40"/>
        <v>0</v>
      </c>
      <c r="L395" s="5"/>
      <c r="M395" s="5">
        <f t="shared" si="41"/>
        <v>0</v>
      </c>
      <c r="N395" s="5"/>
      <c r="O395" s="5">
        <f t="shared" si="39"/>
        <v>0</v>
      </c>
      <c r="P395" s="5"/>
      <c r="Q395" s="5">
        <f t="shared" si="38"/>
        <v>0</v>
      </c>
      <c r="R395" s="5"/>
      <c r="S395" s="5">
        <f t="shared" si="37"/>
        <v>0</v>
      </c>
      <c r="T395" s="5"/>
      <c r="U395" s="5">
        <f t="shared" si="35"/>
        <v>0</v>
      </c>
    </row>
    <row r="396" spans="1:21" ht="38.25">
      <c r="A396" s="3" t="s">
        <v>52</v>
      </c>
      <c r="B396" s="2" t="s">
        <v>8</v>
      </c>
      <c r="C396" s="2" t="s">
        <v>24</v>
      </c>
      <c r="D396" s="2" t="s">
        <v>19</v>
      </c>
      <c r="E396" s="1" t="s">
        <v>54</v>
      </c>
      <c r="F396" s="2"/>
      <c r="G396" s="5">
        <v>4021.6776199999995</v>
      </c>
      <c r="H396" s="5">
        <f>H397</f>
        <v>0</v>
      </c>
      <c r="I396" s="5">
        <f t="shared" si="36"/>
        <v>4021.6776199999995</v>
      </c>
      <c r="J396" s="5">
        <f>J397</f>
        <v>0</v>
      </c>
      <c r="K396" s="5">
        <f t="shared" si="40"/>
        <v>4021.6776199999995</v>
      </c>
      <c r="L396" s="5">
        <f>L397</f>
        <v>0</v>
      </c>
      <c r="M396" s="5">
        <f t="shared" si="41"/>
        <v>4021.6776199999995</v>
      </c>
      <c r="N396" s="5">
        <f>N397</f>
        <v>0</v>
      </c>
      <c r="O396" s="5">
        <f t="shared" si="39"/>
        <v>4021.6776199999995</v>
      </c>
      <c r="P396" s="5">
        <f>P397</f>
        <v>0</v>
      </c>
      <c r="Q396" s="5">
        <f t="shared" si="38"/>
        <v>4021.6776199999995</v>
      </c>
      <c r="R396" s="5">
        <f>R397</f>
        <v>0</v>
      </c>
      <c r="S396" s="5">
        <f t="shared" si="37"/>
        <v>4021.6776199999995</v>
      </c>
      <c r="T396" s="5">
        <f>T397</f>
        <v>0</v>
      </c>
      <c r="U396" s="5">
        <f t="shared" si="35"/>
        <v>4021.6776199999995</v>
      </c>
    </row>
    <row r="397" spans="1:21" ht="38.25">
      <c r="A397" s="3" t="s">
        <v>44</v>
      </c>
      <c r="B397" s="2" t="s">
        <v>8</v>
      </c>
      <c r="C397" s="2" t="s">
        <v>24</v>
      </c>
      <c r="D397" s="2" t="s">
        <v>19</v>
      </c>
      <c r="E397" s="1" t="s">
        <v>54</v>
      </c>
      <c r="F397" s="2">
        <v>600</v>
      </c>
      <c r="G397" s="5">
        <v>4021.6776199999995</v>
      </c>
      <c r="H397" s="5"/>
      <c r="I397" s="5">
        <f t="shared" si="36"/>
        <v>4021.6776199999995</v>
      </c>
      <c r="J397" s="5"/>
      <c r="K397" s="5">
        <f t="shared" si="40"/>
        <v>4021.6776199999995</v>
      </c>
      <c r="L397" s="5"/>
      <c r="M397" s="5">
        <f t="shared" si="41"/>
        <v>4021.6776199999995</v>
      </c>
      <c r="N397" s="5"/>
      <c r="O397" s="5">
        <f t="shared" si="39"/>
        <v>4021.6776199999995</v>
      </c>
      <c r="P397" s="5"/>
      <c r="Q397" s="5">
        <f t="shared" si="38"/>
        <v>4021.6776199999995</v>
      </c>
      <c r="R397" s="5"/>
      <c r="S397" s="5">
        <f t="shared" si="37"/>
        <v>4021.6776199999995</v>
      </c>
      <c r="T397" s="5"/>
      <c r="U397" s="5">
        <f t="shared" si="35"/>
        <v>4021.6776199999995</v>
      </c>
    </row>
    <row r="398" spans="1:21" ht="38.25">
      <c r="A398" s="3" t="s">
        <v>262</v>
      </c>
      <c r="B398" s="2" t="s">
        <v>8</v>
      </c>
      <c r="C398" s="2" t="s">
        <v>24</v>
      </c>
      <c r="D398" s="2" t="s">
        <v>19</v>
      </c>
      <c r="E398" s="6" t="s">
        <v>170</v>
      </c>
      <c r="F398" s="2"/>
      <c r="G398" s="5">
        <v>225.66499999999999</v>
      </c>
      <c r="H398" s="5">
        <f>H399</f>
        <v>0</v>
      </c>
      <c r="I398" s="5">
        <f t="shared" si="36"/>
        <v>225.66499999999999</v>
      </c>
      <c r="J398" s="5">
        <f>J399</f>
        <v>0</v>
      </c>
      <c r="K398" s="5">
        <f t="shared" si="40"/>
        <v>225.66499999999999</v>
      </c>
      <c r="L398" s="5">
        <f>L399</f>
        <v>0</v>
      </c>
      <c r="M398" s="5">
        <f t="shared" si="41"/>
        <v>225.66499999999999</v>
      </c>
      <c r="N398" s="5">
        <f>N399</f>
        <v>0</v>
      </c>
      <c r="O398" s="5">
        <f t="shared" si="39"/>
        <v>225.66499999999999</v>
      </c>
      <c r="P398" s="5">
        <f>P399</f>
        <v>0</v>
      </c>
      <c r="Q398" s="5">
        <f t="shared" si="38"/>
        <v>225.66499999999999</v>
      </c>
      <c r="R398" s="5">
        <f>R399</f>
        <v>0</v>
      </c>
      <c r="S398" s="5">
        <f t="shared" si="37"/>
        <v>225.66499999999999</v>
      </c>
      <c r="T398" s="5">
        <f>T399</f>
        <v>0</v>
      </c>
      <c r="U398" s="5">
        <f t="shared" si="35"/>
        <v>225.66499999999999</v>
      </c>
    </row>
    <row r="399" spans="1:21" ht="38.25">
      <c r="A399" s="3" t="s">
        <v>44</v>
      </c>
      <c r="B399" s="2" t="s">
        <v>8</v>
      </c>
      <c r="C399" s="2" t="s">
        <v>24</v>
      </c>
      <c r="D399" s="2" t="s">
        <v>19</v>
      </c>
      <c r="E399" s="6" t="s">
        <v>170</v>
      </c>
      <c r="F399" s="2">
        <v>600</v>
      </c>
      <c r="G399" s="5">
        <v>225.66499999999999</v>
      </c>
      <c r="H399" s="5"/>
      <c r="I399" s="5">
        <f t="shared" si="36"/>
        <v>225.66499999999999</v>
      </c>
      <c r="J399" s="5"/>
      <c r="K399" s="5">
        <f t="shared" si="40"/>
        <v>225.66499999999999</v>
      </c>
      <c r="L399" s="5"/>
      <c r="M399" s="5">
        <f t="shared" si="41"/>
        <v>225.66499999999999</v>
      </c>
      <c r="N399" s="5"/>
      <c r="O399" s="5">
        <f t="shared" si="39"/>
        <v>225.66499999999999</v>
      </c>
      <c r="P399" s="5"/>
      <c r="Q399" s="5">
        <f t="shared" si="38"/>
        <v>225.66499999999999</v>
      </c>
      <c r="R399" s="5"/>
      <c r="S399" s="5">
        <f t="shared" si="37"/>
        <v>225.66499999999999</v>
      </c>
      <c r="T399" s="5"/>
      <c r="U399" s="5">
        <f t="shared" si="35"/>
        <v>225.66499999999999</v>
      </c>
    </row>
    <row r="400" spans="1:21" ht="63.75">
      <c r="A400" s="3" t="s">
        <v>201</v>
      </c>
      <c r="B400" s="2" t="s">
        <v>8</v>
      </c>
      <c r="C400" s="2" t="s">
        <v>24</v>
      </c>
      <c r="D400" s="2" t="s">
        <v>19</v>
      </c>
      <c r="E400" s="6" t="s">
        <v>198</v>
      </c>
      <c r="F400" s="2"/>
      <c r="G400" s="5">
        <v>122.75310999999999</v>
      </c>
      <c r="H400" s="5">
        <f>H401</f>
        <v>0</v>
      </c>
      <c r="I400" s="5">
        <f t="shared" si="36"/>
        <v>122.75310999999999</v>
      </c>
      <c r="J400" s="5">
        <f>J401</f>
        <v>0</v>
      </c>
      <c r="K400" s="5">
        <f t="shared" si="40"/>
        <v>122.75310999999999</v>
      </c>
      <c r="L400" s="5">
        <f>L401</f>
        <v>0</v>
      </c>
      <c r="M400" s="5">
        <f t="shared" si="41"/>
        <v>122.75310999999999</v>
      </c>
      <c r="N400" s="5">
        <f>N401</f>
        <v>0</v>
      </c>
      <c r="O400" s="5">
        <f t="shared" si="39"/>
        <v>122.75310999999999</v>
      </c>
      <c r="P400" s="5">
        <f>P401</f>
        <v>0</v>
      </c>
      <c r="Q400" s="5">
        <f t="shared" si="38"/>
        <v>122.75310999999999</v>
      </c>
      <c r="R400" s="5">
        <f>R401</f>
        <v>0</v>
      </c>
      <c r="S400" s="5">
        <f t="shared" si="37"/>
        <v>122.75310999999999</v>
      </c>
      <c r="T400" s="5">
        <f>T401</f>
        <v>0</v>
      </c>
      <c r="U400" s="5">
        <f t="shared" si="35"/>
        <v>122.75310999999999</v>
      </c>
    </row>
    <row r="401" spans="1:21" ht="38.25">
      <c r="A401" s="3" t="s">
        <v>44</v>
      </c>
      <c r="B401" s="2" t="s">
        <v>8</v>
      </c>
      <c r="C401" s="2" t="s">
        <v>24</v>
      </c>
      <c r="D401" s="2" t="s">
        <v>19</v>
      </c>
      <c r="E401" s="6" t="s">
        <v>198</v>
      </c>
      <c r="F401" s="2">
        <v>600</v>
      </c>
      <c r="G401" s="5">
        <v>122.75310999999999</v>
      </c>
      <c r="H401" s="5"/>
      <c r="I401" s="5">
        <f t="shared" si="36"/>
        <v>122.75310999999999</v>
      </c>
      <c r="J401" s="5"/>
      <c r="K401" s="5">
        <f t="shared" si="40"/>
        <v>122.75310999999999</v>
      </c>
      <c r="L401" s="5"/>
      <c r="M401" s="5">
        <f t="shared" si="41"/>
        <v>122.75310999999999</v>
      </c>
      <c r="N401" s="5"/>
      <c r="O401" s="5">
        <f t="shared" si="39"/>
        <v>122.75310999999999</v>
      </c>
      <c r="P401" s="5"/>
      <c r="Q401" s="5">
        <f t="shared" si="38"/>
        <v>122.75310999999999</v>
      </c>
      <c r="R401" s="5"/>
      <c r="S401" s="5">
        <f t="shared" si="37"/>
        <v>122.75310999999999</v>
      </c>
      <c r="T401" s="5"/>
      <c r="U401" s="5">
        <f t="shared" si="35"/>
        <v>122.75310999999999</v>
      </c>
    </row>
    <row r="402" spans="1:21" ht="63.75">
      <c r="A402" s="3" t="s">
        <v>53</v>
      </c>
      <c r="B402" s="2" t="s">
        <v>8</v>
      </c>
      <c r="C402" s="2" t="s">
        <v>24</v>
      </c>
      <c r="D402" s="2" t="s">
        <v>19</v>
      </c>
      <c r="E402" s="6" t="s">
        <v>184</v>
      </c>
      <c r="F402" s="2"/>
      <c r="G402" s="5">
        <v>76.366209999999995</v>
      </c>
      <c r="H402" s="5">
        <f>H403</f>
        <v>0</v>
      </c>
      <c r="I402" s="5">
        <f t="shared" si="36"/>
        <v>76.366209999999995</v>
      </c>
      <c r="J402" s="5">
        <f>J403</f>
        <v>0</v>
      </c>
      <c r="K402" s="5">
        <f t="shared" si="40"/>
        <v>76.366209999999995</v>
      </c>
      <c r="L402" s="5">
        <f>L403</f>
        <v>0</v>
      </c>
      <c r="M402" s="5">
        <f t="shared" si="41"/>
        <v>76.366209999999995</v>
      </c>
      <c r="N402" s="5">
        <f>N403</f>
        <v>0</v>
      </c>
      <c r="O402" s="5">
        <f t="shared" si="39"/>
        <v>76.366209999999995</v>
      </c>
      <c r="P402" s="5">
        <f>P403</f>
        <v>0</v>
      </c>
      <c r="Q402" s="5">
        <f t="shared" si="38"/>
        <v>76.366209999999995</v>
      </c>
      <c r="R402" s="5">
        <f>R403</f>
        <v>0</v>
      </c>
      <c r="S402" s="5">
        <f t="shared" si="37"/>
        <v>76.366209999999995</v>
      </c>
      <c r="T402" s="5">
        <f>T403</f>
        <v>0</v>
      </c>
      <c r="U402" s="5">
        <f t="shared" si="35"/>
        <v>76.366209999999995</v>
      </c>
    </row>
    <row r="403" spans="1:21" ht="38.25">
      <c r="A403" s="3" t="s">
        <v>44</v>
      </c>
      <c r="B403" s="2" t="s">
        <v>8</v>
      </c>
      <c r="C403" s="2" t="s">
        <v>24</v>
      </c>
      <c r="D403" s="2" t="s">
        <v>19</v>
      </c>
      <c r="E403" s="6" t="s">
        <v>184</v>
      </c>
      <c r="F403" s="2">
        <v>600</v>
      </c>
      <c r="G403" s="5">
        <v>76.366209999999995</v>
      </c>
      <c r="H403" s="5"/>
      <c r="I403" s="5">
        <f t="shared" si="36"/>
        <v>76.366209999999995</v>
      </c>
      <c r="J403" s="5"/>
      <c r="K403" s="5">
        <f t="shared" si="40"/>
        <v>76.366209999999995</v>
      </c>
      <c r="L403" s="5"/>
      <c r="M403" s="5">
        <f t="shared" si="41"/>
        <v>76.366209999999995</v>
      </c>
      <c r="N403" s="5"/>
      <c r="O403" s="5">
        <f t="shared" si="39"/>
        <v>76.366209999999995</v>
      </c>
      <c r="P403" s="5"/>
      <c r="Q403" s="5">
        <f t="shared" si="38"/>
        <v>76.366209999999995</v>
      </c>
      <c r="R403" s="5"/>
      <c r="S403" s="5">
        <f t="shared" si="37"/>
        <v>76.366209999999995</v>
      </c>
      <c r="T403" s="5"/>
      <c r="U403" s="5">
        <f t="shared" si="35"/>
        <v>76.366209999999995</v>
      </c>
    </row>
    <row r="404" spans="1:21" ht="76.5">
      <c r="A404" s="3" t="s">
        <v>49</v>
      </c>
      <c r="B404" s="2" t="s">
        <v>8</v>
      </c>
      <c r="C404" s="2" t="s">
        <v>24</v>
      </c>
      <c r="D404" s="2" t="s">
        <v>19</v>
      </c>
      <c r="E404" s="1" t="s">
        <v>55</v>
      </c>
      <c r="F404" s="2"/>
      <c r="G404" s="5">
        <v>1450.9579100000001</v>
      </c>
      <c r="H404" s="5">
        <f>H405</f>
        <v>0</v>
      </c>
      <c r="I404" s="5">
        <f t="shared" si="36"/>
        <v>1450.9579100000001</v>
      </c>
      <c r="J404" s="5">
        <f>J405</f>
        <v>0</v>
      </c>
      <c r="K404" s="5">
        <f t="shared" si="40"/>
        <v>1450.9579100000001</v>
      </c>
      <c r="L404" s="5">
        <f>L405</f>
        <v>0</v>
      </c>
      <c r="M404" s="5">
        <f t="shared" si="41"/>
        <v>1450.9579100000001</v>
      </c>
      <c r="N404" s="5">
        <f>N405</f>
        <v>0</v>
      </c>
      <c r="O404" s="5">
        <f t="shared" si="39"/>
        <v>1450.9579100000001</v>
      </c>
      <c r="P404" s="5">
        <f>P405</f>
        <v>0</v>
      </c>
      <c r="Q404" s="5">
        <f t="shared" si="38"/>
        <v>1450.9579100000001</v>
      </c>
      <c r="R404" s="5">
        <f>R405</f>
        <v>0</v>
      </c>
      <c r="S404" s="5">
        <f t="shared" si="37"/>
        <v>1450.9579100000001</v>
      </c>
      <c r="T404" s="5">
        <f>T405</f>
        <v>0</v>
      </c>
      <c r="U404" s="5">
        <f t="shared" si="35"/>
        <v>1450.9579100000001</v>
      </c>
    </row>
    <row r="405" spans="1:21" ht="38.25">
      <c r="A405" s="3" t="s">
        <v>44</v>
      </c>
      <c r="B405" s="2" t="s">
        <v>8</v>
      </c>
      <c r="C405" s="2" t="s">
        <v>24</v>
      </c>
      <c r="D405" s="2" t="s">
        <v>19</v>
      </c>
      <c r="E405" s="1" t="s">
        <v>55</v>
      </c>
      <c r="F405" s="2">
        <v>600</v>
      </c>
      <c r="G405" s="5">
        <v>1450.9579100000001</v>
      </c>
      <c r="H405" s="5"/>
      <c r="I405" s="5">
        <f t="shared" si="36"/>
        <v>1450.9579100000001</v>
      </c>
      <c r="J405" s="5"/>
      <c r="K405" s="5">
        <f t="shared" si="40"/>
        <v>1450.9579100000001</v>
      </c>
      <c r="L405" s="5"/>
      <c r="M405" s="5">
        <f t="shared" si="41"/>
        <v>1450.9579100000001</v>
      </c>
      <c r="N405" s="5"/>
      <c r="O405" s="5">
        <f t="shared" si="39"/>
        <v>1450.9579100000001</v>
      </c>
      <c r="P405" s="5"/>
      <c r="Q405" s="5">
        <f t="shared" si="38"/>
        <v>1450.9579100000001</v>
      </c>
      <c r="R405" s="5"/>
      <c r="S405" s="5">
        <f t="shared" si="37"/>
        <v>1450.9579100000001</v>
      </c>
      <c r="T405" s="5"/>
      <c r="U405" s="5">
        <f t="shared" si="35"/>
        <v>1450.9579100000001</v>
      </c>
    </row>
    <row r="406" spans="1:21" ht="89.25">
      <c r="A406" s="3" t="s">
        <v>51</v>
      </c>
      <c r="B406" s="2" t="s">
        <v>8</v>
      </c>
      <c r="C406" s="2" t="s">
        <v>24</v>
      </c>
      <c r="D406" s="2" t="s">
        <v>19</v>
      </c>
      <c r="E406" s="1" t="s">
        <v>56</v>
      </c>
      <c r="F406" s="2"/>
      <c r="G406" s="5">
        <v>387.78</v>
      </c>
      <c r="H406" s="5">
        <f>H407</f>
        <v>0</v>
      </c>
      <c r="I406" s="5">
        <f t="shared" si="36"/>
        <v>387.78</v>
      </c>
      <c r="J406" s="5">
        <f>J407</f>
        <v>0</v>
      </c>
      <c r="K406" s="5">
        <f t="shared" si="40"/>
        <v>387.78</v>
      </c>
      <c r="L406" s="5">
        <f>L407</f>
        <v>0</v>
      </c>
      <c r="M406" s="5">
        <f t="shared" si="41"/>
        <v>387.78</v>
      </c>
      <c r="N406" s="5">
        <f>N407</f>
        <v>0</v>
      </c>
      <c r="O406" s="5">
        <f t="shared" si="39"/>
        <v>387.78</v>
      </c>
      <c r="P406" s="5">
        <f>P407</f>
        <v>0</v>
      </c>
      <c r="Q406" s="5">
        <f t="shared" si="38"/>
        <v>387.78</v>
      </c>
      <c r="R406" s="5">
        <f>R407</f>
        <v>0</v>
      </c>
      <c r="S406" s="5">
        <f t="shared" si="37"/>
        <v>387.78</v>
      </c>
      <c r="T406" s="5">
        <f>T407</f>
        <v>0</v>
      </c>
      <c r="U406" s="5">
        <f t="shared" si="35"/>
        <v>387.78</v>
      </c>
    </row>
    <row r="407" spans="1:21" ht="38.25">
      <c r="A407" s="3" t="s">
        <v>44</v>
      </c>
      <c r="B407" s="2" t="s">
        <v>8</v>
      </c>
      <c r="C407" s="2" t="s">
        <v>24</v>
      </c>
      <c r="D407" s="2" t="s">
        <v>19</v>
      </c>
      <c r="E407" s="1" t="s">
        <v>56</v>
      </c>
      <c r="F407" s="2">
        <v>600</v>
      </c>
      <c r="G407" s="5">
        <v>387.78</v>
      </c>
      <c r="H407" s="5"/>
      <c r="I407" s="5">
        <f t="shared" si="36"/>
        <v>387.78</v>
      </c>
      <c r="J407" s="5"/>
      <c r="K407" s="5">
        <f t="shared" si="40"/>
        <v>387.78</v>
      </c>
      <c r="L407" s="5"/>
      <c r="M407" s="5">
        <f t="shared" si="41"/>
        <v>387.78</v>
      </c>
      <c r="N407" s="5"/>
      <c r="O407" s="5">
        <f t="shared" si="39"/>
        <v>387.78</v>
      </c>
      <c r="P407" s="5"/>
      <c r="Q407" s="5">
        <f t="shared" si="38"/>
        <v>387.78</v>
      </c>
      <c r="R407" s="5"/>
      <c r="S407" s="5">
        <f t="shared" si="37"/>
        <v>387.78</v>
      </c>
      <c r="T407" s="5"/>
      <c r="U407" s="5">
        <f t="shared" si="35"/>
        <v>387.78</v>
      </c>
    </row>
    <row r="408" spans="1:21" ht="38.25">
      <c r="A408" s="3" t="s">
        <v>57</v>
      </c>
      <c r="B408" s="2" t="s">
        <v>8</v>
      </c>
      <c r="C408" s="2" t="s">
        <v>24</v>
      </c>
      <c r="D408" s="2" t="s">
        <v>19</v>
      </c>
      <c r="E408" s="1" t="s">
        <v>58</v>
      </c>
      <c r="F408" s="2"/>
      <c r="G408" s="5">
        <v>1045.4715699999999</v>
      </c>
      <c r="H408" s="5">
        <f>H409+H410</f>
        <v>0</v>
      </c>
      <c r="I408" s="5">
        <f t="shared" si="36"/>
        <v>1045.4715699999999</v>
      </c>
      <c r="J408" s="5">
        <f>J409+J410</f>
        <v>0</v>
      </c>
      <c r="K408" s="5">
        <f t="shared" si="40"/>
        <v>1045.4715699999999</v>
      </c>
      <c r="L408" s="5">
        <f>L409+L410</f>
        <v>0</v>
      </c>
      <c r="M408" s="5">
        <f t="shared" si="41"/>
        <v>1045.4715699999999</v>
      </c>
      <c r="N408" s="5">
        <f>N409+N410</f>
        <v>0</v>
      </c>
      <c r="O408" s="5">
        <f t="shared" si="39"/>
        <v>1045.4715699999999</v>
      </c>
      <c r="P408" s="5">
        <f>P409+P410</f>
        <v>200</v>
      </c>
      <c r="Q408" s="5">
        <f t="shared" si="38"/>
        <v>1245.4715699999999</v>
      </c>
      <c r="R408" s="5">
        <f>R409+R410</f>
        <v>-144.267</v>
      </c>
      <c r="S408" s="5">
        <f t="shared" si="37"/>
        <v>1101.2045699999999</v>
      </c>
      <c r="T408" s="5">
        <f>T409+T410</f>
        <v>974</v>
      </c>
      <c r="U408" s="5">
        <f t="shared" si="35"/>
        <v>2075.2045699999999</v>
      </c>
    </row>
    <row r="409" spans="1:21" ht="38.25">
      <c r="A409" s="3" t="s">
        <v>31</v>
      </c>
      <c r="B409" s="2" t="s">
        <v>8</v>
      </c>
      <c r="C409" s="2" t="s">
        <v>24</v>
      </c>
      <c r="D409" s="2" t="s">
        <v>19</v>
      </c>
      <c r="E409" s="1" t="s">
        <v>58</v>
      </c>
      <c r="F409" s="2">
        <v>200</v>
      </c>
      <c r="G409" s="5">
        <v>1002.37789</v>
      </c>
      <c r="H409" s="5"/>
      <c r="I409" s="5">
        <f t="shared" si="36"/>
        <v>1002.37789</v>
      </c>
      <c r="J409" s="5"/>
      <c r="K409" s="5">
        <f t="shared" si="40"/>
        <v>1002.37789</v>
      </c>
      <c r="L409" s="5"/>
      <c r="M409" s="5">
        <f t="shared" si="41"/>
        <v>1002.37789</v>
      </c>
      <c r="N409" s="5"/>
      <c r="O409" s="5">
        <f t="shared" si="39"/>
        <v>1002.37789</v>
      </c>
      <c r="P409" s="5">
        <v>200</v>
      </c>
      <c r="Q409" s="5">
        <f t="shared" si="38"/>
        <v>1202.37789</v>
      </c>
      <c r="R409" s="5">
        <v>-144.267</v>
      </c>
      <c r="S409" s="5">
        <f t="shared" si="37"/>
        <v>1058.1108899999999</v>
      </c>
      <c r="T409" s="5">
        <v>474</v>
      </c>
      <c r="U409" s="5">
        <f t="shared" si="35"/>
        <v>1532.1108899999999</v>
      </c>
    </row>
    <row r="410" spans="1:21" ht="38.25">
      <c r="A410" s="3" t="s">
        <v>44</v>
      </c>
      <c r="B410" s="2" t="s">
        <v>8</v>
      </c>
      <c r="C410" s="2" t="s">
        <v>24</v>
      </c>
      <c r="D410" s="2" t="s">
        <v>19</v>
      </c>
      <c r="E410" s="1" t="s">
        <v>58</v>
      </c>
      <c r="F410" s="2">
        <v>600</v>
      </c>
      <c r="G410" s="5">
        <v>43.093679999999999</v>
      </c>
      <c r="H410" s="5"/>
      <c r="I410" s="5">
        <f t="shared" si="36"/>
        <v>43.093679999999999</v>
      </c>
      <c r="J410" s="5"/>
      <c r="K410" s="5">
        <f t="shared" si="40"/>
        <v>43.093679999999999</v>
      </c>
      <c r="L410" s="5"/>
      <c r="M410" s="5">
        <f t="shared" si="41"/>
        <v>43.093679999999999</v>
      </c>
      <c r="N410" s="5"/>
      <c r="O410" s="5">
        <f t="shared" si="39"/>
        <v>43.093679999999999</v>
      </c>
      <c r="P410" s="5"/>
      <c r="Q410" s="5">
        <f t="shared" si="38"/>
        <v>43.093679999999999</v>
      </c>
      <c r="R410" s="5"/>
      <c r="S410" s="5">
        <f t="shared" si="37"/>
        <v>43.093679999999999</v>
      </c>
      <c r="T410" s="5">
        <v>500</v>
      </c>
      <c r="U410" s="5">
        <f t="shared" si="35"/>
        <v>543.09367999999995</v>
      </c>
    </row>
    <row r="411" spans="1:21" ht="31.5" customHeight="1">
      <c r="A411" s="3" t="s">
        <v>173</v>
      </c>
      <c r="B411" s="2" t="s">
        <v>8</v>
      </c>
      <c r="C411" s="2" t="s">
        <v>24</v>
      </c>
      <c r="D411" s="2" t="s">
        <v>21</v>
      </c>
      <c r="E411" s="1" t="s">
        <v>263</v>
      </c>
      <c r="F411" s="2"/>
      <c r="G411" s="5">
        <v>152.4</v>
      </c>
      <c r="H411" s="5">
        <f>H412</f>
        <v>0</v>
      </c>
      <c r="I411" s="5">
        <f t="shared" si="36"/>
        <v>152.4</v>
      </c>
      <c r="J411" s="5">
        <f>J412</f>
        <v>0</v>
      </c>
      <c r="K411" s="5">
        <f t="shared" si="40"/>
        <v>152.4</v>
      </c>
      <c r="L411" s="5">
        <f>L412</f>
        <v>0</v>
      </c>
      <c r="M411" s="5">
        <f t="shared" si="41"/>
        <v>152.4</v>
      </c>
      <c r="N411" s="5">
        <f>N412</f>
        <v>0</v>
      </c>
      <c r="O411" s="5">
        <f t="shared" si="39"/>
        <v>152.4</v>
      </c>
      <c r="P411" s="5">
        <f>P412</f>
        <v>0</v>
      </c>
      <c r="Q411" s="5">
        <f t="shared" si="38"/>
        <v>152.4</v>
      </c>
      <c r="R411" s="5">
        <f>R412</f>
        <v>5.0880000000000001</v>
      </c>
      <c r="S411" s="5">
        <f t="shared" si="37"/>
        <v>157.488</v>
      </c>
      <c r="T411" s="5">
        <f>T412</f>
        <v>0</v>
      </c>
      <c r="U411" s="5">
        <f t="shared" si="35"/>
        <v>157.488</v>
      </c>
    </row>
    <row r="412" spans="1:21" ht="38.25">
      <c r="A412" s="3" t="s">
        <v>44</v>
      </c>
      <c r="B412" s="2" t="s">
        <v>8</v>
      </c>
      <c r="C412" s="2" t="s">
        <v>24</v>
      </c>
      <c r="D412" s="2" t="s">
        <v>21</v>
      </c>
      <c r="E412" s="1" t="s">
        <v>263</v>
      </c>
      <c r="F412" s="2">
        <v>600</v>
      </c>
      <c r="G412" s="5">
        <v>152.4</v>
      </c>
      <c r="H412" s="5"/>
      <c r="I412" s="5">
        <f t="shared" si="36"/>
        <v>152.4</v>
      </c>
      <c r="J412" s="5"/>
      <c r="K412" s="5">
        <f t="shared" si="40"/>
        <v>152.4</v>
      </c>
      <c r="L412" s="5"/>
      <c r="M412" s="5">
        <f t="shared" si="41"/>
        <v>152.4</v>
      </c>
      <c r="N412" s="5"/>
      <c r="O412" s="5">
        <f t="shared" si="39"/>
        <v>152.4</v>
      </c>
      <c r="P412" s="5"/>
      <c r="Q412" s="5">
        <f t="shared" si="38"/>
        <v>152.4</v>
      </c>
      <c r="R412" s="5">
        <v>5.0880000000000001</v>
      </c>
      <c r="S412" s="5">
        <f t="shared" si="37"/>
        <v>157.488</v>
      </c>
      <c r="T412" s="5"/>
      <c r="U412" s="5">
        <f t="shared" si="35"/>
        <v>157.488</v>
      </c>
    </row>
    <row r="413" spans="1:21" ht="43.5" customHeight="1">
      <c r="A413" s="3" t="s">
        <v>60</v>
      </c>
      <c r="B413" s="2" t="s">
        <v>8</v>
      </c>
      <c r="C413" s="2">
        <v>11</v>
      </c>
      <c r="D413" s="2" t="s">
        <v>25</v>
      </c>
      <c r="E413" s="1" t="s">
        <v>264</v>
      </c>
      <c r="F413" s="2"/>
      <c r="G413" s="5">
        <v>422</v>
      </c>
      <c r="H413" s="5">
        <f>H414+H415</f>
        <v>0</v>
      </c>
      <c r="I413" s="5">
        <f t="shared" si="36"/>
        <v>422</v>
      </c>
      <c r="J413" s="5">
        <f>J414+J415</f>
        <v>0</v>
      </c>
      <c r="K413" s="5">
        <f t="shared" si="40"/>
        <v>422</v>
      </c>
      <c r="L413" s="5">
        <f>L414+L415</f>
        <v>0</v>
      </c>
      <c r="M413" s="5">
        <f t="shared" si="41"/>
        <v>422</v>
      </c>
      <c r="N413" s="5">
        <f>N414+N415</f>
        <v>0</v>
      </c>
      <c r="O413" s="5">
        <f t="shared" si="39"/>
        <v>422</v>
      </c>
      <c r="P413" s="5">
        <f>P414+P415</f>
        <v>0</v>
      </c>
      <c r="Q413" s="5">
        <f t="shared" si="38"/>
        <v>422</v>
      </c>
      <c r="R413" s="5">
        <f>R414+R415</f>
        <v>0</v>
      </c>
      <c r="S413" s="5">
        <f t="shared" si="37"/>
        <v>422</v>
      </c>
      <c r="T413" s="5">
        <f>T414+T415</f>
        <v>0</v>
      </c>
      <c r="U413" s="5">
        <f t="shared" si="35"/>
        <v>422</v>
      </c>
    </row>
    <row r="414" spans="1:21" ht="76.5">
      <c r="A414" s="3" t="s">
        <v>61</v>
      </c>
      <c r="B414" s="2" t="s">
        <v>8</v>
      </c>
      <c r="C414" s="2">
        <v>11</v>
      </c>
      <c r="D414" s="2" t="s">
        <v>25</v>
      </c>
      <c r="E414" s="1" t="s">
        <v>264</v>
      </c>
      <c r="F414" s="2">
        <v>100</v>
      </c>
      <c r="G414" s="5">
        <v>270</v>
      </c>
      <c r="H414" s="5"/>
      <c r="I414" s="5">
        <f t="shared" si="36"/>
        <v>270</v>
      </c>
      <c r="J414" s="5"/>
      <c r="K414" s="5">
        <f t="shared" si="40"/>
        <v>270</v>
      </c>
      <c r="L414" s="5"/>
      <c r="M414" s="5">
        <f t="shared" si="41"/>
        <v>270</v>
      </c>
      <c r="N414" s="5"/>
      <c r="O414" s="5">
        <f t="shared" si="39"/>
        <v>270</v>
      </c>
      <c r="P414" s="5"/>
      <c r="Q414" s="5">
        <f t="shared" si="38"/>
        <v>270</v>
      </c>
      <c r="R414" s="5"/>
      <c r="S414" s="5">
        <f t="shared" si="37"/>
        <v>270</v>
      </c>
      <c r="T414" s="5"/>
      <c r="U414" s="5">
        <f t="shared" si="35"/>
        <v>270</v>
      </c>
    </row>
    <row r="415" spans="1:21" ht="38.25">
      <c r="A415" s="3" t="s">
        <v>31</v>
      </c>
      <c r="B415" s="2" t="s">
        <v>8</v>
      </c>
      <c r="C415" s="2">
        <v>11</v>
      </c>
      <c r="D415" s="2" t="s">
        <v>25</v>
      </c>
      <c r="E415" s="1" t="s">
        <v>264</v>
      </c>
      <c r="F415" s="2">
        <v>200</v>
      </c>
      <c r="G415" s="5">
        <v>152</v>
      </c>
      <c r="H415" s="5"/>
      <c r="I415" s="5">
        <f t="shared" si="36"/>
        <v>152</v>
      </c>
      <c r="J415" s="5"/>
      <c r="K415" s="5">
        <f t="shared" si="40"/>
        <v>152</v>
      </c>
      <c r="L415" s="5"/>
      <c r="M415" s="5">
        <f t="shared" si="41"/>
        <v>152</v>
      </c>
      <c r="N415" s="5"/>
      <c r="O415" s="5">
        <f t="shared" si="39"/>
        <v>152</v>
      </c>
      <c r="P415" s="5"/>
      <c r="Q415" s="5">
        <f t="shared" si="38"/>
        <v>152</v>
      </c>
      <c r="R415" s="5"/>
      <c r="S415" s="5">
        <f t="shared" si="37"/>
        <v>152</v>
      </c>
      <c r="T415" s="5"/>
      <c r="U415" s="5">
        <f t="shared" si="35"/>
        <v>152</v>
      </c>
    </row>
    <row r="416" spans="1:21" ht="38.25">
      <c r="A416" s="3" t="s">
        <v>265</v>
      </c>
      <c r="B416" s="2" t="s">
        <v>8</v>
      </c>
      <c r="C416" s="2">
        <v>11</v>
      </c>
      <c r="D416" s="2" t="s">
        <v>25</v>
      </c>
      <c r="E416" s="1" t="s">
        <v>266</v>
      </c>
      <c r="F416" s="2"/>
      <c r="G416" s="5">
        <v>723</v>
      </c>
      <c r="H416" s="5">
        <f>H417+H418</f>
        <v>0</v>
      </c>
      <c r="I416" s="5">
        <f t="shared" si="36"/>
        <v>723</v>
      </c>
      <c r="J416" s="5">
        <f>J417+J418</f>
        <v>0</v>
      </c>
      <c r="K416" s="5">
        <f t="shared" si="40"/>
        <v>723</v>
      </c>
      <c r="L416" s="5">
        <f>L417+L418</f>
        <v>0</v>
      </c>
      <c r="M416" s="5">
        <f t="shared" si="41"/>
        <v>723</v>
      </c>
      <c r="N416" s="5">
        <f>N417+N418+N419</f>
        <v>0</v>
      </c>
      <c r="O416" s="5">
        <f t="shared" si="39"/>
        <v>723</v>
      </c>
      <c r="P416" s="5">
        <f>P417+P418+P419</f>
        <v>0</v>
      </c>
      <c r="Q416" s="5">
        <f t="shared" si="38"/>
        <v>723</v>
      </c>
      <c r="R416" s="5">
        <f>R417+R418+R419</f>
        <v>0</v>
      </c>
      <c r="S416" s="5">
        <f t="shared" si="37"/>
        <v>723</v>
      </c>
      <c r="T416" s="5">
        <f>T417+T418+T419</f>
        <v>0</v>
      </c>
      <c r="U416" s="5">
        <f t="shared" si="35"/>
        <v>723</v>
      </c>
    </row>
    <row r="417" spans="1:21" ht="76.5">
      <c r="A417" s="3" t="s">
        <v>61</v>
      </c>
      <c r="B417" s="2" t="s">
        <v>8</v>
      </c>
      <c r="C417" s="2">
        <v>11</v>
      </c>
      <c r="D417" s="2" t="s">
        <v>25</v>
      </c>
      <c r="E417" s="1" t="s">
        <v>266</v>
      </c>
      <c r="F417" s="2">
        <v>100</v>
      </c>
      <c r="G417" s="5">
        <v>507</v>
      </c>
      <c r="H417" s="5"/>
      <c r="I417" s="5">
        <f t="shared" si="36"/>
        <v>507</v>
      </c>
      <c r="J417" s="5"/>
      <c r="K417" s="5">
        <f t="shared" si="40"/>
        <v>507</v>
      </c>
      <c r="L417" s="5"/>
      <c r="M417" s="5">
        <f t="shared" si="41"/>
        <v>507</v>
      </c>
      <c r="N417" s="5"/>
      <c r="O417" s="5">
        <f t="shared" si="39"/>
        <v>507</v>
      </c>
      <c r="P417" s="5"/>
      <c r="Q417" s="5">
        <f t="shared" si="38"/>
        <v>507</v>
      </c>
      <c r="R417" s="5"/>
      <c r="S417" s="5">
        <f t="shared" si="37"/>
        <v>507</v>
      </c>
      <c r="T417" s="5"/>
      <c r="U417" s="5">
        <f t="shared" ref="U417:U433" si="42">S417+T417</f>
        <v>507</v>
      </c>
    </row>
    <row r="418" spans="1:21" ht="38.25">
      <c r="A418" s="3" t="s">
        <v>31</v>
      </c>
      <c r="B418" s="2" t="s">
        <v>8</v>
      </c>
      <c r="C418" s="2">
        <v>11</v>
      </c>
      <c r="D418" s="2" t="s">
        <v>25</v>
      </c>
      <c r="E418" s="1" t="s">
        <v>266</v>
      </c>
      <c r="F418" s="2">
        <v>200</v>
      </c>
      <c r="G418" s="5">
        <v>216</v>
      </c>
      <c r="H418" s="5"/>
      <c r="I418" s="5">
        <f t="shared" si="36"/>
        <v>216</v>
      </c>
      <c r="J418" s="5"/>
      <c r="K418" s="5">
        <f t="shared" si="40"/>
        <v>216</v>
      </c>
      <c r="L418" s="5"/>
      <c r="M418" s="5">
        <f t="shared" si="41"/>
        <v>216</v>
      </c>
      <c r="N418" s="5">
        <v>-8</v>
      </c>
      <c r="O418" s="5">
        <f t="shared" si="39"/>
        <v>208</v>
      </c>
      <c r="P418" s="5"/>
      <c r="Q418" s="5">
        <f t="shared" si="38"/>
        <v>208</v>
      </c>
      <c r="R418" s="5"/>
      <c r="S418" s="5">
        <f t="shared" si="37"/>
        <v>208</v>
      </c>
      <c r="T418" s="5"/>
      <c r="U418" s="5">
        <f t="shared" si="42"/>
        <v>208</v>
      </c>
    </row>
    <row r="419" spans="1:21" ht="15.75">
      <c r="A419" s="3" t="s">
        <v>40</v>
      </c>
      <c r="B419" s="2" t="s">
        <v>8</v>
      </c>
      <c r="C419" s="2">
        <v>11</v>
      </c>
      <c r="D419" s="2" t="s">
        <v>25</v>
      </c>
      <c r="E419" s="1" t="s">
        <v>266</v>
      </c>
      <c r="F419" s="2">
        <v>800</v>
      </c>
      <c r="G419" s="5"/>
      <c r="H419" s="5"/>
      <c r="I419" s="5"/>
      <c r="J419" s="5"/>
      <c r="K419" s="5"/>
      <c r="L419" s="5"/>
      <c r="M419" s="5">
        <v>0</v>
      </c>
      <c r="N419" s="5">
        <v>8</v>
      </c>
      <c r="O419" s="5">
        <f t="shared" si="39"/>
        <v>8</v>
      </c>
      <c r="P419" s="5"/>
      <c r="Q419" s="5">
        <f t="shared" si="38"/>
        <v>8</v>
      </c>
      <c r="R419" s="5"/>
      <c r="S419" s="5">
        <f t="shared" si="37"/>
        <v>8</v>
      </c>
      <c r="T419" s="5"/>
      <c r="U419" s="5">
        <f t="shared" si="42"/>
        <v>8</v>
      </c>
    </row>
    <row r="420" spans="1:21" ht="25.5">
      <c r="A420" s="3" t="s">
        <v>146</v>
      </c>
      <c r="B420" s="2" t="s">
        <v>8</v>
      </c>
      <c r="C420" s="2">
        <v>11</v>
      </c>
      <c r="D420" s="2" t="s">
        <v>25</v>
      </c>
      <c r="E420" s="1" t="s">
        <v>267</v>
      </c>
      <c r="F420" s="2"/>
      <c r="G420" s="5">
        <v>198</v>
      </c>
      <c r="H420" s="5">
        <f>H421+H422</f>
        <v>0</v>
      </c>
      <c r="I420" s="5">
        <f t="shared" si="36"/>
        <v>198</v>
      </c>
      <c r="J420" s="5">
        <f>J421+J422</f>
        <v>0</v>
      </c>
      <c r="K420" s="5">
        <f t="shared" si="40"/>
        <v>198</v>
      </c>
      <c r="L420" s="5">
        <f>L421+L422</f>
        <v>0</v>
      </c>
      <c r="M420" s="5">
        <f t="shared" si="41"/>
        <v>198</v>
      </c>
      <c r="N420" s="5">
        <f>N421+N422</f>
        <v>0</v>
      </c>
      <c r="O420" s="5">
        <f t="shared" si="39"/>
        <v>198</v>
      </c>
      <c r="P420" s="5">
        <f>P421+P422</f>
        <v>0</v>
      </c>
      <c r="Q420" s="5">
        <f t="shared" si="38"/>
        <v>198</v>
      </c>
      <c r="R420" s="5">
        <f>R421+R422</f>
        <v>0</v>
      </c>
      <c r="S420" s="5">
        <f t="shared" si="37"/>
        <v>198</v>
      </c>
      <c r="T420" s="5">
        <f>T421+T422</f>
        <v>0</v>
      </c>
      <c r="U420" s="5">
        <f t="shared" si="42"/>
        <v>198</v>
      </c>
    </row>
    <row r="421" spans="1:21" ht="76.5">
      <c r="A421" s="3" t="s">
        <v>61</v>
      </c>
      <c r="B421" s="2" t="s">
        <v>8</v>
      </c>
      <c r="C421" s="2">
        <v>11</v>
      </c>
      <c r="D421" s="2" t="s">
        <v>25</v>
      </c>
      <c r="E421" s="1" t="s">
        <v>267</v>
      </c>
      <c r="F421" s="2">
        <v>100</v>
      </c>
      <c r="G421" s="5">
        <v>164</v>
      </c>
      <c r="H421" s="5"/>
      <c r="I421" s="5">
        <f t="shared" si="36"/>
        <v>164</v>
      </c>
      <c r="J421" s="5"/>
      <c r="K421" s="5">
        <f t="shared" si="40"/>
        <v>164</v>
      </c>
      <c r="L421" s="5"/>
      <c r="M421" s="5">
        <f t="shared" si="41"/>
        <v>164</v>
      </c>
      <c r="N421" s="5"/>
      <c r="O421" s="5">
        <f t="shared" si="39"/>
        <v>164</v>
      </c>
      <c r="P421" s="5"/>
      <c r="Q421" s="5">
        <f t="shared" si="38"/>
        <v>164</v>
      </c>
      <c r="R421" s="5"/>
      <c r="S421" s="5">
        <f t="shared" si="37"/>
        <v>164</v>
      </c>
      <c r="T421" s="5"/>
      <c r="U421" s="5">
        <f t="shared" si="42"/>
        <v>164</v>
      </c>
    </row>
    <row r="422" spans="1:21" ht="38.25">
      <c r="A422" s="3" t="s">
        <v>31</v>
      </c>
      <c r="B422" s="2" t="s">
        <v>8</v>
      </c>
      <c r="C422" s="2">
        <v>11</v>
      </c>
      <c r="D422" s="2" t="s">
        <v>25</v>
      </c>
      <c r="E422" s="1" t="s">
        <v>267</v>
      </c>
      <c r="F422" s="2">
        <v>200</v>
      </c>
      <c r="G422" s="5">
        <v>34</v>
      </c>
      <c r="H422" s="5"/>
      <c r="I422" s="5">
        <f t="shared" si="36"/>
        <v>34</v>
      </c>
      <c r="J422" s="5"/>
      <c r="K422" s="5">
        <f t="shared" si="40"/>
        <v>34</v>
      </c>
      <c r="L422" s="5"/>
      <c r="M422" s="5">
        <f t="shared" si="41"/>
        <v>34</v>
      </c>
      <c r="N422" s="5"/>
      <c r="O422" s="5">
        <f t="shared" si="39"/>
        <v>34</v>
      </c>
      <c r="P422" s="5"/>
      <c r="Q422" s="5">
        <f t="shared" si="38"/>
        <v>34</v>
      </c>
      <c r="R422" s="5"/>
      <c r="S422" s="5">
        <f t="shared" si="37"/>
        <v>34</v>
      </c>
      <c r="T422" s="5"/>
      <c r="U422" s="5">
        <f t="shared" si="42"/>
        <v>34</v>
      </c>
    </row>
    <row r="423" spans="1:21" ht="38.25">
      <c r="A423" s="3" t="s">
        <v>268</v>
      </c>
      <c r="B423" s="2" t="s">
        <v>8</v>
      </c>
      <c r="C423" s="2">
        <v>12</v>
      </c>
      <c r="D423" s="2" t="s">
        <v>19</v>
      </c>
      <c r="E423" s="1" t="s">
        <v>59</v>
      </c>
      <c r="F423" s="2"/>
      <c r="G423" s="5">
        <v>1934.3787300000001</v>
      </c>
      <c r="H423" s="5">
        <f>H424</f>
        <v>0</v>
      </c>
      <c r="I423" s="5">
        <f t="shared" ref="I423:I433" si="43">G423+H423</f>
        <v>1934.3787300000001</v>
      </c>
      <c r="J423" s="5">
        <f>J424</f>
        <v>0</v>
      </c>
      <c r="K423" s="5">
        <f t="shared" si="40"/>
        <v>1934.3787300000001</v>
      </c>
      <c r="L423" s="5">
        <f>L424</f>
        <v>0</v>
      </c>
      <c r="M423" s="5">
        <f t="shared" si="41"/>
        <v>1934.3787300000001</v>
      </c>
      <c r="N423" s="5">
        <f>N424</f>
        <v>0</v>
      </c>
      <c r="O423" s="5">
        <f t="shared" si="39"/>
        <v>1934.3787300000001</v>
      </c>
      <c r="P423" s="5">
        <f>P424</f>
        <v>0</v>
      </c>
      <c r="Q423" s="5">
        <f t="shared" si="38"/>
        <v>1934.3787300000001</v>
      </c>
      <c r="R423" s="5">
        <f>R424</f>
        <v>0</v>
      </c>
      <c r="S423" s="5">
        <f t="shared" si="37"/>
        <v>1934.3787300000001</v>
      </c>
      <c r="T423" s="5">
        <f>T424</f>
        <v>0</v>
      </c>
      <c r="U423" s="5">
        <f t="shared" si="42"/>
        <v>1934.3787300000001</v>
      </c>
    </row>
    <row r="424" spans="1:21" ht="38.25">
      <c r="A424" s="3" t="s">
        <v>44</v>
      </c>
      <c r="B424" s="2" t="s">
        <v>8</v>
      </c>
      <c r="C424" s="2">
        <v>12</v>
      </c>
      <c r="D424" s="2" t="s">
        <v>19</v>
      </c>
      <c r="E424" s="1" t="s">
        <v>59</v>
      </c>
      <c r="F424" s="2">
        <v>600</v>
      </c>
      <c r="G424" s="5">
        <v>1934.3787300000001</v>
      </c>
      <c r="H424" s="5"/>
      <c r="I424" s="5">
        <f t="shared" si="43"/>
        <v>1934.3787300000001</v>
      </c>
      <c r="J424" s="5"/>
      <c r="K424" s="5">
        <f t="shared" si="40"/>
        <v>1934.3787300000001</v>
      </c>
      <c r="L424" s="5"/>
      <c r="M424" s="5">
        <f t="shared" si="41"/>
        <v>1934.3787300000001</v>
      </c>
      <c r="N424" s="5"/>
      <c r="O424" s="5">
        <f t="shared" si="39"/>
        <v>1934.3787300000001</v>
      </c>
      <c r="P424" s="5"/>
      <c r="Q424" s="5">
        <f t="shared" si="38"/>
        <v>1934.3787300000001</v>
      </c>
      <c r="R424" s="5"/>
      <c r="S424" s="5">
        <f t="shared" si="37"/>
        <v>1934.3787300000001</v>
      </c>
      <c r="T424" s="5"/>
      <c r="U424" s="5">
        <f t="shared" si="42"/>
        <v>1934.3787300000001</v>
      </c>
    </row>
    <row r="425" spans="1:21" ht="38.25">
      <c r="A425" s="15" t="s">
        <v>179</v>
      </c>
      <c r="B425" s="9" t="s">
        <v>178</v>
      </c>
      <c r="C425" s="9"/>
      <c r="D425" s="9"/>
      <c r="E425" s="2"/>
      <c r="F425" s="2"/>
      <c r="G425" s="5">
        <v>1502.7581400000001</v>
      </c>
      <c r="H425" s="5">
        <f>H426</f>
        <v>0</v>
      </c>
      <c r="I425" s="5">
        <f t="shared" si="43"/>
        <v>1502.7581400000001</v>
      </c>
      <c r="J425" s="5">
        <f>J426</f>
        <v>0</v>
      </c>
      <c r="K425" s="5">
        <f t="shared" si="40"/>
        <v>1502.7581400000001</v>
      </c>
      <c r="L425" s="5">
        <f>L426</f>
        <v>0</v>
      </c>
      <c r="M425" s="5">
        <f t="shared" si="41"/>
        <v>1502.7581400000001</v>
      </c>
      <c r="N425" s="5">
        <f>N426</f>
        <v>0</v>
      </c>
      <c r="O425" s="5">
        <f t="shared" si="39"/>
        <v>1502.7581400000001</v>
      </c>
      <c r="P425" s="5">
        <f>P426</f>
        <v>0</v>
      </c>
      <c r="Q425" s="5">
        <f t="shared" si="38"/>
        <v>1502.7581400000001</v>
      </c>
      <c r="R425" s="5">
        <f>R426</f>
        <v>0</v>
      </c>
      <c r="S425" s="5">
        <f t="shared" ref="S425:S433" si="44">Q425+R425</f>
        <v>1502.7581400000001</v>
      </c>
      <c r="T425" s="5">
        <f>T426</f>
        <v>0</v>
      </c>
      <c r="U425" s="5">
        <f t="shared" si="42"/>
        <v>1502.7581400000001</v>
      </c>
    </row>
    <row r="426" spans="1:21" ht="38.25">
      <c r="A426" s="11" t="s">
        <v>12</v>
      </c>
      <c r="B426" s="2" t="s">
        <v>178</v>
      </c>
      <c r="C426" s="2"/>
      <c r="D426" s="2"/>
      <c r="E426" s="2"/>
      <c r="F426" s="2"/>
      <c r="G426" s="5">
        <v>1502.7581400000001</v>
      </c>
      <c r="H426" s="5">
        <f>H427+H429</f>
        <v>0</v>
      </c>
      <c r="I426" s="5">
        <f t="shared" si="43"/>
        <v>1502.7581400000001</v>
      </c>
      <c r="J426" s="5">
        <f>J427+J429</f>
        <v>0</v>
      </c>
      <c r="K426" s="5">
        <f t="shared" si="40"/>
        <v>1502.7581400000001</v>
      </c>
      <c r="L426" s="5">
        <f>L427+L429</f>
        <v>0</v>
      </c>
      <c r="M426" s="5">
        <f t="shared" si="41"/>
        <v>1502.7581400000001</v>
      </c>
      <c r="N426" s="5">
        <f>N427+N429</f>
        <v>0</v>
      </c>
      <c r="O426" s="5">
        <f t="shared" si="39"/>
        <v>1502.7581400000001</v>
      </c>
      <c r="P426" s="5">
        <f>P427+P429</f>
        <v>0</v>
      </c>
      <c r="Q426" s="5">
        <f t="shared" si="38"/>
        <v>1502.7581400000001</v>
      </c>
      <c r="R426" s="5">
        <f>R427+R429</f>
        <v>0</v>
      </c>
      <c r="S426" s="5">
        <f t="shared" si="44"/>
        <v>1502.7581400000001</v>
      </c>
      <c r="T426" s="5">
        <f>T427+T429</f>
        <v>0</v>
      </c>
      <c r="U426" s="5">
        <f t="shared" si="42"/>
        <v>1502.7581400000001</v>
      </c>
    </row>
    <row r="427" spans="1:21" ht="38.25">
      <c r="A427" s="3" t="s">
        <v>269</v>
      </c>
      <c r="B427" s="2" t="s">
        <v>178</v>
      </c>
      <c r="C427" s="2" t="s">
        <v>19</v>
      </c>
      <c r="D427" s="2" t="s">
        <v>28</v>
      </c>
      <c r="E427" s="1" t="s">
        <v>166</v>
      </c>
      <c r="F427" s="2"/>
      <c r="G427" s="5">
        <v>945.61698000000001</v>
      </c>
      <c r="H427" s="5">
        <f>H428</f>
        <v>0</v>
      </c>
      <c r="I427" s="5">
        <f t="shared" si="43"/>
        <v>945.61698000000001</v>
      </c>
      <c r="J427" s="5">
        <f>J428</f>
        <v>0</v>
      </c>
      <c r="K427" s="5">
        <f t="shared" si="40"/>
        <v>945.61698000000001</v>
      </c>
      <c r="L427" s="5">
        <f>L428</f>
        <v>0</v>
      </c>
      <c r="M427" s="5">
        <f t="shared" si="41"/>
        <v>945.61698000000001</v>
      </c>
      <c r="N427" s="5">
        <f>N428</f>
        <v>0</v>
      </c>
      <c r="O427" s="5">
        <f t="shared" si="39"/>
        <v>945.61698000000001</v>
      </c>
      <c r="P427" s="5">
        <f>P428</f>
        <v>0</v>
      </c>
      <c r="Q427" s="5">
        <f t="shared" si="38"/>
        <v>945.61698000000001</v>
      </c>
      <c r="R427" s="5">
        <f>R428</f>
        <v>0</v>
      </c>
      <c r="S427" s="5">
        <f t="shared" si="44"/>
        <v>945.61698000000001</v>
      </c>
      <c r="T427" s="5">
        <f>T428</f>
        <v>0</v>
      </c>
      <c r="U427" s="5">
        <f t="shared" si="42"/>
        <v>945.61698000000001</v>
      </c>
    </row>
    <row r="428" spans="1:21" ht="76.5">
      <c r="A428" s="11" t="s">
        <v>61</v>
      </c>
      <c r="B428" s="2" t="s">
        <v>178</v>
      </c>
      <c r="C428" s="2" t="s">
        <v>19</v>
      </c>
      <c r="D428" s="2" t="s">
        <v>28</v>
      </c>
      <c r="E428" s="1" t="s">
        <v>166</v>
      </c>
      <c r="F428" s="2">
        <v>100</v>
      </c>
      <c r="G428" s="5">
        <v>945.61698000000001</v>
      </c>
      <c r="H428" s="5"/>
      <c r="I428" s="5">
        <f t="shared" si="43"/>
        <v>945.61698000000001</v>
      </c>
      <c r="J428" s="5"/>
      <c r="K428" s="5">
        <f t="shared" si="40"/>
        <v>945.61698000000001</v>
      </c>
      <c r="L428" s="5"/>
      <c r="M428" s="5">
        <f t="shared" si="41"/>
        <v>945.61698000000001</v>
      </c>
      <c r="N428" s="5"/>
      <c r="O428" s="5">
        <f t="shared" si="39"/>
        <v>945.61698000000001</v>
      </c>
      <c r="P428" s="5"/>
      <c r="Q428" s="5">
        <f t="shared" si="38"/>
        <v>945.61698000000001</v>
      </c>
      <c r="R428" s="5"/>
      <c r="S428" s="5">
        <f t="shared" si="44"/>
        <v>945.61698000000001</v>
      </c>
      <c r="T428" s="5"/>
      <c r="U428" s="5">
        <f t="shared" si="42"/>
        <v>945.61698000000001</v>
      </c>
    </row>
    <row r="429" spans="1:21" ht="42.75" customHeight="1">
      <c r="A429" s="3" t="s">
        <v>270</v>
      </c>
      <c r="B429" s="2" t="s">
        <v>178</v>
      </c>
      <c r="C429" s="2" t="s">
        <v>19</v>
      </c>
      <c r="D429" s="2" t="s">
        <v>28</v>
      </c>
      <c r="E429" s="1" t="s">
        <v>167</v>
      </c>
      <c r="F429" s="2"/>
      <c r="G429" s="5">
        <v>557.14116000000001</v>
      </c>
      <c r="H429" s="5">
        <f>H430</f>
        <v>0</v>
      </c>
      <c r="I429" s="5">
        <f t="shared" si="43"/>
        <v>557.14116000000001</v>
      </c>
      <c r="J429" s="5">
        <f>J430</f>
        <v>0</v>
      </c>
      <c r="K429" s="5">
        <f t="shared" si="40"/>
        <v>557.14116000000001</v>
      </c>
      <c r="L429" s="5">
        <f>L430</f>
        <v>0</v>
      </c>
      <c r="M429" s="5">
        <f t="shared" si="41"/>
        <v>557.14116000000001</v>
      </c>
      <c r="N429" s="5">
        <f>N430</f>
        <v>0</v>
      </c>
      <c r="O429" s="5">
        <f t="shared" si="39"/>
        <v>557.14116000000001</v>
      </c>
      <c r="P429" s="5">
        <f>P430</f>
        <v>0</v>
      </c>
      <c r="Q429" s="5">
        <f t="shared" si="38"/>
        <v>557.14116000000001</v>
      </c>
      <c r="R429" s="5">
        <f>R430</f>
        <v>0</v>
      </c>
      <c r="S429" s="5">
        <f t="shared" si="44"/>
        <v>557.14116000000001</v>
      </c>
      <c r="T429" s="5">
        <f>T430</f>
        <v>0</v>
      </c>
      <c r="U429" s="5">
        <f t="shared" si="42"/>
        <v>557.14116000000001</v>
      </c>
    </row>
    <row r="430" spans="1:21" ht="76.5">
      <c r="A430" s="11" t="s">
        <v>61</v>
      </c>
      <c r="B430" s="2" t="s">
        <v>178</v>
      </c>
      <c r="C430" s="2" t="s">
        <v>19</v>
      </c>
      <c r="D430" s="2" t="s">
        <v>28</v>
      </c>
      <c r="E430" s="1" t="s">
        <v>167</v>
      </c>
      <c r="F430" s="2">
        <v>100</v>
      </c>
      <c r="G430" s="5">
        <v>557.14116000000001</v>
      </c>
      <c r="H430" s="5"/>
      <c r="I430" s="5">
        <f t="shared" si="43"/>
        <v>557.14116000000001</v>
      </c>
      <c r="J430" s="5"/>
      <c r="K430" s="5">
        <f t="shared" si="40"/>
        <v>557.14116000000001</v>
      </c>
      <c r="L430" s="5"/>
      <c r="M430" s="5">
        <f t="shared" si="41"/>
        <v>557.14116000000001</v>
      </c>
      <c r="N430" s="5"/>
      <c r="O430" s="5">
        <f t="shared" si="39"/>
        <v>557.14116000000001</v>
      </c>
      <c r="P430" s="5"/>
      <c r="Q430" s="5">
        <f t="shared" si="38"/>
        <v>557.14116000000001</v>
      </c>
      <c r="R430" s="5"/>
      <c r="S430" s="5">
        <f t="shared" si="44"/>
        <v>557.14116000000001</v>
      </c>
      <c r="T430" s="5"/>
      <c r="U430" s="5">
        <f t="shared" si="42"/>
        <v>557.14116000000001</v>
      </c>
    </row>
    <row r="431" spans="1:21" ht="25.5">
      <c r="A431" s="8" t="s">
        <v>14</v>
      </c>
      <c r="B431" s="9"/>
      <c r="C431" s="9"/>
      <c r="D431" s="9"/>
      <c r="E431" s="9"/>
      <c r="F431" s="9"/>
      <c r="G431" s="5">
        <v>673895.54573000001</v>
      </c>
      <c r="H431" s="5">
        <f>H27+H204+H216+H243+H354+H363+H425</f>
        <v>40968.355819999997</v>
      </c>
      <c r="I431" s="5">
        <f t="shared" si="43"/>
        <v>714863.90155000007</v>
      </c>
      <c r="J431" s="5">
        <f>J27+J204+J216+J243+J354+J363+J425</f>
        <v>5554.4618499999997</v>
      </c>
      <c r="K431" s="5">
        <f t="shared" si="40"/>
        <v>720418.36340000003</v>
      </c>
      <c r="L431" s="5">
        <f>L27+L204+L216+L243+L354+L363+L425</f>
        <v>45884.719290000008</v>
      </c>
      <c r="M431" s="5">
        <f t="shared" si="41"/>
        <v>766303.08269000007</v>
      </c>
      <c r="N431" s="5">
        <f>N27+N204+N216+N243+N354+N363+N425</f>
        <v>63.349999999999959</v>
      </c>
      <c r="O431" s="5">
        <f t="shared" si="39"/>
        <v>766366.43269000005</v>
      </c>
      <c r="P431" s="5">
        <f>P27+P204+P216+P243+P354+P363+P425</f>
        <v>26641.182930000003</v>
      </c>
      <c r="Q431" s="5">
        <f t="shared" si="38"/>
        <v>793007.61562000006</v>
      </c>
      <c r="R431" s="5">
        <f>R27+R204+R216+R243+R354+R363+R425</f>
        <v>5862.9579999999996</v>
      </c>
      <c r="S431" s="5">
        <f t="shared" si="44"/>
        <v>798870.57362000004</v>
      </c>
      <c r="T431" s="5">
        <f>T27+T204+T216+T243+T354+T363+T425</f>
        <v>6699.4785300000003</v>
      </c>
      <c r="U431" s="5">
        <f t="shared" si="42"/>
        <v>805570.05215</v>
      </c>
    </row>
    <row r="432" spans="1:21" ht="25.5">
      <c r="A432" s="8" t="s">
        <v>7</v>
      </c>
      <c r="B432" s="9"/>
      <c r="C432" s="9"/>
      <c r="D432" s="9"/>
      <c r="E432" s="9"/>
      <c r="F432" s="9"/>
      <c r="G432" s="5">
        <v>417654.61501999997</v>
      </c>
      <c r="H432" s="5">
        <f>H28+H205+H217+H244+H355+H364+H426</f>
        <v>40968.355819999997</v>
      </c>
      <c r="I432" s="5">
        <f t="shared" si="43"/>
        <v>458622.97083999997</v>
      </c>
      <c r="J432" s="5">
        <f>J28+J205+J217+J244+J355+J364+J426</f>
        <v>5554.4618499999997</v>
      </c>
      <c r="K432" s="5">
        <f t="shared" si="40"/>
        <v>464177.43268999999</v>
      </c>
      <c r="L432" s="5">
        <f>L28+L205+L217+L244+L355+L364+L426</f>
        <v>45884.719290000008</v>
      </c>
      <c r="M432" s="5">
        <f t="shared" si="41"/>
        <v>510062.15197999997</v>
      </c>
      <c r="N432" s="5">
        <f>N28+N205+N217+N244+N355+N364+N426</f>
        <v>63.349999999999959</v>
      </c>
      <c r="O432" s="5">
        <f t="shared" si="39"/>
        <v>510125.50197999994</v>
      </c>
      <c r="P432" s="5">
        <f>P28+P205+P217+P244+P355+P364+P426</f>
        <v>26642.052479999998</v>
      </c>
      <c r="Q432" s="5">
        <f t="shared" si="38"/>
        <v>536767.5544599999</v>
      </c>
      <c r="R432" s="5">
        <f>R28+R205+R217+R244+R355+R364+R426</f>
        <v>5862.9579999999996</v>
      </c>
      <c r="S432" s="5">
        <f t="shared" si="44"/>
        <v>542630.51245999988</v>
      </c>
      <c r="T432" s="5">
        <f>T28+T205+T217+T244+T355+T364+T426</f>
        <v>8942.3272099999995</v>
      </c>
      <c r="U432" s="5">
        <f t="shared" si="42"/>
        <v>551572.8396699999</v>
      </c>
    </row>
    <row r="433" spans="1:21" ht="38.25">
      <c r="A433" s="8" t="s">
        <v>13</v>
      </c>
      <c r="B433" s="9"/>
      <c r="C433" s="9"/>
      <c r="D433" s="9"/>
      <c r="E433" s="9"/>
      <c r="F433" s="9"/>
      <c r="G433" s="5">
        <v>256240.93070999999</v>
      </c>
      <c r="H433" s="5">
        <f>H29+H245</f>
        <v>0</v>
      </c>
      <c r="I433" s="5">
        <f t="shared" si="43"/>
        <v>256240.93070999999</v>
      </c>
      <c r="J433" s="5">
        <f>J29+J245</f>
        <v>0</v>
      </c>
      <c r="K433" s="5">
        <f t="shared" si="40"/>
        <v>256240.93070999999</v>
      </c>
      <c r="L433" s="5">
        <f>L29+L245</f>
        <v>0</v>
      </c>
      <c r="M433" s="5">
        <f t="shared" si="41"/>
        <v>256240.93070999999</v>
      </c>
      <c r="N433" s="5">
        <f>N29+N245</f>
        <v>0</v>
      </c>
      <c r="O433" s="5">
        <f t="shared" si="39"/>
        <v>256240.93070999999</v>
      </c>
      <c r="P433" s="5">
        <f>P29+P245</f>
        <v>-0.86955000000000005</v>
      </c>
      <c r="Q433" s="5">
        <f t="shared" ref="Q433" si="45">O433+P433</f>
        <v>256240.06115999998</v>
      </c>
      <c r="R433" s="5">
        <f>R29+R245</f>
        <v>0</v>
      </c>
      <c r="S433" s="5">
        <f t="shared" si="44"/>
        <v>256240.06115999998</v>
      </c>
      <c r="T433" s="5">
        <f>T29+T245</f>
        <v>-2242.8486800000001</v>
      </c>
      <c r="U433" s="5">
        <f t="shared" si="42"/>
        <v>253997.21247999999</v>
      </c>
    </row>
    <row r="434" spans="1:21" ht="31.5" customHeight="1"/>
  </sheetData>
  <mergeCells count="45">
    <mergeCell ref="A22:U22"/>
    <mergeCell ref="A23:U23"/>
    <mergeCell ref="A24:U24"/>
    <mergeCell ref="T25:T26"/>
    <mergeCell ref="U25:U26"/>
    <mergeCell ref="L25:L26"/>
    <mergeCell ref="D25:D26"/>
    <mergeCell ref="H25:H26"/>
    <mergeCell ref="G25:G26"/>
    <mergeCell ref="M25:M26"/>
    <mergeCell ref="I25:I26"/>
    <mergeCell ref="B25:B26"/>
    <mergeCell ref="F25:F26"/>
    <mergeCell ref="A25:A26"/>
    <mergeCell ref="E25:E26"/>
    <mergeCell ref="C25:C26"/>
    <mergeCell ref="J25:J26"/>
    <mergeCell ref="K25:K26"/>
    <mergeCell ref="A6:F6"/>
    <mergeCell ref="A11:F11"/>
    <mergeCell ref="A10:F10"/>
    <mergeCell ref="A9:F9"/>
    <mergeCell ref="A8:F8"/>
    <mergeCell ref="A7:F7"/>
    <mergeCell ref="A1:F1"/>
    <mergeCell ref="A2:F2"/>
    <mergeCell ref="A3:F3"/>
    <mergeCell ref="A5:F5"/>
    <mergeCell ref="A4:F4"/>
    <mergeCell ref="R25:R26"/>
    <mergeCell ref="S25:S26"/>
    <mergeCell ref="P25:P26"/>
    <mergeCell ref="Q25:Q26"/>
    <mergeCell ref="N25:N26"/>
    <mergeCell ref="O25:O26"/>
    <mergeCell ref="A12:U12"/>
    <mergeCell ref="A13:U13"/>
    <mergeCell ref="A14:U14"/>
    <mergeCell ref="A15:U15"/>
    <mergeCell ref="A16:U16"/>
    <mergeCell ref="A17:U17"/>
    <mergeCell ref="A18:U18"/>
    <mergeCell ref="A19:U19"/>
    <mergeCell ref="A20:U20"/>
    <mergeCell ref="A21:U21"/>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2023-07-19T06:44:20Z</cp:lastPrinted>
  <dcterms:created xsi:type="dcterms:W3CDTF">2003-11-25T12:37:58Z</dcterms:created>
  <dcterms:modified xsi:type="dcterms:W3CDTF">2023-08-01T08:04:43Z</dcterms:modified>
</cp:coreProperties>
</file>