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defaultThemeVersion="124226"/>
  <bookViews>
    <workbookView xWindow="360" yWindow="15" windowWidth="11340" windowHeight="6795" tabRatio="602"/>
  </bookViews>
  <sheets>
    <sheet name="Лист1" sheetId="1" r:id="rId1"/>
  </sheets>
  <definedNames>
    <definedName name="_xlnm._FilterDatabase" localSheetId="0" hidden="1">Лист1!#REF!</definedName>
    <definedName name="_xlnm.Print_Area" localSheetId="0">Лист1!$A$2:$R$505</definedName>
  </definedNames>
  <calcPr calcId="124519"/>
</workbook>
</file>

<file path=xl/calcChain.xml><?xml version="1.0" encoding="utf-8"?>
<calcChain xmlns="http://schemas.openxmlformats.org/spreadsheetml/2006/main">
  <c r="Q285" i="1"/>
  <c r="Q284" s="1"/>
  <c r="F474"/>
  <c r="H474" s="1"/>
  <c r="J474" s="1"/>
  <c r="L474" s="1"/>
  <c r="N474" s="1"/>
  <c r="P474" s="1"/>
  <c r="R474" s="1"/>
  <c r="Q419"/>
  <c r="Q418" s="1"/>
  <c r="Q470"/>
  <c r="Q469" s="1"/>
  <c r="Q429"/>
  <c r="Q503"/>
  <c r="Q502" s="1"/>
  <c r="Q499"/>
  <c r="Q497"/>
  <c r="Q495"/>
  <c r="Q493"/>
  <c r="Q490"/>
  <c r="Q488"/>
  <c r="Q484"/>
  <c r="Q480"/>
  <c r="Q478"/>
  <c r="Q476"/>
  <c r="Q471"/>
  <c r="Q467"/>
  <c r="Q464"/>
  <c r="Q462"/>
  <c r="Q458"/>
  <c r="Q456"/>
  <c r="Q453"/>
  <c r="Q451"/>
  <c r="Q449"/>
  <c r="Q446"/>
  <c r="Q445" s="1"/>
  <c r="Q442"/>
  <c r="Q441" s="1"/>
  <c r="Q440" s="1"/>
  <c r="Q438"/>
  <c r="Q437" s="1"/>
  <c r="Q435"/>
  <c r="Q434" s="1"/>
  <c r="Q432"/>
  <c r="Q431" s="1"/>
  <c r="Q425"/>
  <c r="Q424"/>
  <c r="Q422"/>
  <c r="Q421" s="1"/>
  <c r="Q412"/>
  <c r="Q411"/>
  <c r="Q410" s="1"/>
  <c r="Q408"/>
  <c r="Q407" s="1"/>
  <c r="Q403"/>
  <c r="Q402" s="1"/>
  <c r="Q400"/>
  <c r="Q399" s="1"/>
  <c r="Q396"/>
  <c r="Q390"/>
  <c r="Q389" s="1"/>
  <c r="Q385"/>
  <c r="Q384" s="1"/>
  <c r="Q380"/>
  <c r="Q379" s="1"/>
  <c r="Q377"/>
  <c r="Q376" s="1"/>
  <c r="Q373"/>
  <c r="Q372" s="1"/>
  <c r="Q371" s="1"/>
  <c r="Q369"/>
  <c r="Q367"/>
  <c r="Q365"/>
  <c r="Q363"/>
  <c r="Q361"/>
  <c r="Q359"/>
  <c r="Q357"/>
  <c r="Q355"/>
  <c r="Q353"/>
  <c r="Q351"/>
  <c r="Q349"/>
  <c r="Q347"/>
  <c r="Q344"/>
  <c r="Q341"/>
  <c r="Q338"/>
  <c r="Q337" s="1"/>
  <c r="Q335"/>
  <c r="Q334" s="1"/>
  <c r="Q331"/>
  <c r="Q330"/>
  <c r="Q329" s="1"/>
  <c r="Q327"/>
  <c r="Q326" s="1"/>
  <c r="Q323"/>
  <c r="Q321"/>
  <c r="Q317"/>
  <c r="Q315"/>
  <c r="Q312"/>
  <c r="Q311" s="1"/>
  <c r="Q309"/>
  <c r="Q307"/>
  <c r="Q305"/>
  <c r="Q303"/>
  <c r="Q299"/>
  <c r="Q298" s="1"/>
  <c r="Q294"/>
  <c r="Q292"/>
  <c r="Q289"/>
  <c r="Q287"/>
  <c r="Q280"/>
  <c r="Q279" s="1"/>
  <c r="Q277"/>
  <c r="Q274"/>
  <c r="Q273" s="1"/>
  <c r="Q271"/>
  <c r="Q269"/>
  <c r="Q267"/>
  <c r="Q264"/>
  <c r="Q263" s="1"/>
  <c r="Q258"/>
  <c r="Q257" s="1"/>
  <c r="Q253"/>
  <c r="Q252" s="1"/>
  <c r="Q249"/>
  <c r="Q244"/>
  <c r="Q243" s="1"/>
  <c r="Q241"/>
  <c r="Q240" s="1"/>
  <c r="Q238"/>
  <c r="Q237" s="1"/>
  <c r="Q234"/>
  <c r="Q233" s="1"/>
  <c r="Q230"/>
  <c r="Q228"/>
  <c r="Q226"/>
  <c r="Q224"/>
  <c r="Q220"/>
  <c r="Q219" s="1"/>
  <c r="Q215"/>
  <c r="Q211"/>
  <c r="Q210" s="1"/>
  <c r="Q208"/>
  <c r="Q206"/>
  <c r="Q204"/>
  <c r="Q202"/>
  <c r="Q200"/>
  <c r="Q196"/>
  <c r="Q195" s="1"/>
  <c r="Q193"/>
  <c r="Q191"/>
  <c r="Q189"/>
  <c r="Q185"/>
  <c r="Q184" s="1"/>
  <c r="Q182"/>
  <c r="Q180"/>
  <c r="Q178"/>
  <c r="Q173"/>
  <c r="Q172" s="1"/>
  <c r="Q169"/>
  <c r="Q168" s="1"/>
  <c r="Q167" s="1"/>
  <c r="Q165"/>
  <c r="Q162"/>
  <c r="Q161" s="1"/>
  <c r="Q158"/>
  <c r="Q157" s="1"/>
  <c r="Q156" s="1"/>
  <c r="Q154"/>
  <c r="Q153" s="1"/>
  <c r="Q149"/>
  <c r="Q148" s="1"/>
  <c r="Q146"/>
  <c r="Q145" s="1"/>
  <c r="Q142"/>
  <c r="Q141" s="1"/>
  <c r="Q137"/>
  <c r="Q132"/>
  <c r="Q131" s="1"/>
  <c r="Q129"/>
  <c r="Q128"/>
  <c r="Q126"/>
  <c r="Q125" s="1"/>
  <c r="Q120"/>
  <c r="Q119" s="1"/>
  <c r="Q116"/>
  <c r="Q115" s="1"/>
  <c r="Q113"/>
  <c r="Q112" s="1"/>
  <c r="Q109"/>
  <c r="Q108" s="1"/>
  <c r="Q105"/>
  <c r="Q103"/>
  <c r="Q101"/>
  <c r="Q99"/>
  <c r="Q96"/>
  <c r="Q94"/>
  <c r="Q92"/>
  <c r="Q90"/>
  <c r="Q86"/>
  <c r="Q83" s="1"/>
  <c r="Q84"/>
  <c r="Q80"/>
  <c r="Q79" s="1"/>
  <c r="Q77"/>
  <c r="Q75"/>
  <c r="Q73"/>
  <c r="Q71"/>
  <c r="Q69"/>
  <c r="Q67"/>
  <c r="Q65"/>
  <c r="Q63"/>
  <c r="Q61"/>
  <c r="Q59"/>
  <c r="Q55"/>
  <c r="Q54" s="1"/>
  <c r="Q52"/>
  <c r="Q50"/>
  <c r="Q48"/>
  <c r="Q46"/>
  <c r="Q44"/>
  <c r="Q42"/>
  <c r="Q40"/>
  <c r="Q38"/>
  <c r="Q36"/>
  <c r="Q32"/>
  <c r="Q31" s="1"/>
  <c r="Q29"/>
  <c r="Q27"/>
  <c r="Q25"/>
  <c r="Q23"/>
  <c r="Q21"/>
  <c r="Q19"/>
  <c r="O403"/>
  <c r="N402"/>
  <c r="N403"/>
  <c r="N404"/>
  <c r="P404" s="1"/>
  <c r="R404" s="1"/>
  <c r="O271"/>
  <c r="N271"/>
  <c r="N272"/>
  <c r="P272" s="1"/>
  <c r="R272" s="1"/>
  <c r="O309"/>
  <c r="N309"/>
  <c r="N310"/>
  <c r="P310" s="1"/>
  <c r="R310" s="1"/>
  <c r="Q448" l="1"/>
  <c r="Q444" s="1"/>
  <c r="P403"/>
  <c r="R403" s="1"/>
  <c r="Q188"/>
  <c r="Q302"/>
  <c r="Q283"/>
  <c r="Q282" s="1"/>
  <c r="Q107"/>
  <c r="Q187"/>
  <c r="Q223"/>
  <c r="P309"/>
  <c r="R309" s="1"/>
  <c r="Q58"/>
  <c r="Q57" s="1"/>
  <c r="Q199"/>
  <c r="Q320"/>
  <c r="Q319" s="1"/>
  <c r="Q343"/>
  <c r="P271"/>
  <c r="R271" s="1"/>
  <c r="Q35"/>
  <c r="Q34" s="1"/>
  <c r="Q177"/>
  <c r="Q176" s="1"/>
  <c r="Q428"/>
  <c r="Q461"/>
  <c r="Q460" s="1"/>
  <c r="Q89"/>
  <c r="Q88" s="1"/>
  <c r="Q417"/>
  <c r="Q144"/>
  <c r="Q395"/>
  <c r="Q314"/>
  <c r="Q266"/>
  <c r="Q214"/>
  <c r="Q236"/>
  <c r="Q383"/>
  <c r="Q398"/>
  <c r="Q501"/>
  <c r="Q152"/>
  <c r="Q222"/>
  <c r="Q118"/>
  <c r="Q140"/>
  <c r="Q171"/>
  <c r="Q297"/>
  <c r="Q375"/>
  <c r="Q406"/>
  <c r="Q198"/>
  <c r="Q218"/>
  <c r="Q325"/>
  <c r="Q388"/>
  <c r="Q430"/>
  <c r="Q18"/>
  <c r="Q124"/>
  <c r="Q136"/>
  <c r="Q164"/>
  <c r="Q232"/>
  <c r="Q248"/>
  <c r="Q276"/>
  <c r="Q340"/>
  <c r="O402"/>
  <c r="O503"/>
  <c r="O499"/>
  <c r="O497"/>
  <c r="O495"/>
  <c r="O493"/>
  <c r="O490"/>
  <c r="O488"/>
  <c r="O484"/>
  <c r="O480"/>
  <c r="O478"/>
  <c r="O476"/>
  <c r="O471"/>
  <c r="O469"/>
  <c r="O467"/>
  <c r="O464"/>
  <c r="O462"/>
  <c r="O458"/>
  <c r="O456"/>
  <c r="O453"/>
  <c r="O451"/>
  <c r="O449"/>
  <c r="O446"/>
  <c r="O442"/>
  <c r="O438"/>
  <c r="O437" s="1"/>
  <c r="O435"/>
  <c r="O432"/>
  <c r="O431" s="1"/>
  <c r="O428"/>
  <c r="O427" s="1"/>
  <c r="O425"/>
  <c r="O424"/>
  <c r="O422"/>
  <c r="O421" s="1"/>
  <c r="O418"/>
  <c r="O417" s="1"/>
  <c r="O412"/>
  <c r="O411"/>
  <c r="O408"/>
  <c r="O407" s="1"/>
  <c r="O400"/>
  <c r="O399" s="1"/>
  <c r="O396"/>
  <c r="O390"/>
  <c r="O389" s="1"/>
  <c r="O385"/>
  <c r="O384" s="1"/>
  <c r="O380"/>
  <c r="O377"/>
  <c r="O376" s="1"/>
  <c r="O373"/>
  <c r="O372" s="1"/>
  <c r="O369"/>
  <c r="O367"/>
  <c r="O365"/>
  <c r="O363"/>
  <c r="O361"/>
  <c r="O359"/>
  <c r="O357"/>
  <c r="O355"/>
  <c r="O353"/>
  <c r="O351"/>
  <c r="O349"/>
  <c r="O347"/>
  <c r="O344"/>
  <c r="O341"/>
  <c r="O340" s="1"/>
  <c r="O338"/>
  <c r="O337" s="1"/>
  <c r="O335"/>
  <c r="O334" s="1"/>
  <c r="O331"/>
  <c r="O330" s="1"/>
  <c r="O327"/>
  <c r="O323"/>
  <c r="O321"/>
  <c r="O320" s="1"/>
  <c r="O317"/>
  <c r="O315"/>
  <c r="O312"/>
  <c r="O311" s="1"/>
  <c r="O307"/>
  <c r="O305"/>
  <c r="O303"/>
  <c r="O299"/>
  <c r="O298" s="1"/>
  <c r="O294"/>
  <c r="O292"/>
  <c r="O289"/>
  <c r="O287"/>
  <c r="O284"/>
  <c r="O283" s="1"/>
  <c r="O280"/>
  <c r="O279" s="1"/>
  <c r="O277"/>
  <c r="O276" s="1"/>
  <c r="O274"/>
  <c r="O273"/>
  <c r="O269"/>
  <c r="O266" s="1"/>
  <c r="O267"/>
  <c r="O264"/>
  <c r="O258"/>
  <c r="O257" s="1"/>
  <c r="O253"/>
  <c r="O252" s="1"/>
  <c r="O249"/>
  <c r="O248" s="1"/>
  <c r="O244"/>
  <c r="O241"/>
  <c r="O240" s="1"/>
  <c r="O238"/>
  <c r="O237" s="1"/>
  <c r="O234"/>
  <c r="O233" s="1"/>
  <c r="O230"/>
  <c r="O228"/>
  <c r="O226"/>
  <c r="O224"/>
  <c r="O220"/>
  <c r="O215"/>
  <c r="O214" s="1"/>
  <c r="O213" s="1"/>
  <c r="O211"/>
  <c r="O210" s="1"/>
  <c r="O208"/>
  <c r="O206"/>
  <c r="O204"/>
  <c r="O202"/>
  <c r="O200"/>
  <c r="O196"/>
  <c r="O195"/>
  <c r="O193"/>
  <c r="O191"/>
  <c r="O189"/>
  <c r="O188"/>
  <c r="O185"/>
  <c r="O184" s="1"/>
  <c r="O182"/>
  <c r="O180"/>
  <c r="O178"/>
  <c r="O173"/>
  <c r="O172" s="1"/>
  <c r="O169"/>
  <c r="O168" s="1"/>
  <c r="O165"/>
  <c r="O164" s="1"/>
  <c r="O162"/>
  <c r="O161" s="1"/>
  <c r="O158"/>
  <c r="O157" s="1"/>
  <c r="O154"/>
  <c r="O153" s="1"/>
  <c r="O149"/>
  <c r="O148" s="1"/>
  <c r="O146"/>
  <c r="O145" s="1"/>
  <c r="O142"/>
  <c r="O141" s="1"/>
  <c r="O137"/>
  <c r="O136" s="1"/>
  <c r="O132"/>
  <c r="O129"/>
  <c r="O128" s="1"/>
  <c r="O126"/>
  <c r="O125" s="1"/>
  <c r="O120"/>
  <c r="O119" s="1"/>
  <c r="O116"/>
  <c r="O115" s="1"/>
  <c r="O113"/>
  <c r="O112" s="1"/>
  <c r="O109"/>
  <c r="O108" s="1"/>
  <c r="O105"/>
  <c r="O103"/>
  <c r="O101"/>
  <c r="O99"/>
  <c r="O96"/>
  <c r="O94"/>
  <c r="O92"/>
  <c r="O90"/>
  <c r="O86"/>
  <c r="O84"/>
  <c r="O80"/>
  <c r="O79" s="1"/>
  <c r="O77"/>
  <c r="O75"/>
  <c r="O73"/>
  <c r="O71"/>
  <c r="O69"/>
  <c r="O67"/>
  <c r="O65"/>
  <c r="O63"/>
  <c r="O61"/>
  <c r="O59"/>
  <c r="O55"/>
  <c r="O54" s="1"/>
  <c r="O52"/>
  <c r="O50"/>
  <c r="O48"/>
  <c r="O46"/>
  <c r="O44"/>
  <c r="O42"/>
  <c r="O40"/>
  <c r="O38"/>
  <c r="O36"/>
  <c r="O32"/>
  <c r="O29"/>
  <c r="O27"/>
  <c r="O25"/>
  <c r="O23"/>
  <c r="O21"/>
  <c r="O19"/>
  <c r="M150"/>
  <c r="M149" s="1"/>
  <c r="M148" s="1"/>
  <c r="M454"/>
  <c r="M453" s="1"/>
  <c r="M105"/>
  <c r="N105" s="1"/>
  <c r="L105"/>
  <c r="L106"/>
  <c r="N106" s="1"/>
  <c r="P106" s="1"/>
  <c r="R106" s="1"/>
  <c r="M499"/>
  <c r="N499" s="1"/>
  <c r="L499"/>
  <c r="L500"/>
  <c r="N500" s="1"/>
  <c r="P500" s="1"/>
  <c r="R500" s="1"/>
  <c r="M280"/>
  <c r="L279"/>
  <c r="L280"/>
  <c r="L281"/>
  <c r="N281" s="1"/>
  <c r="P281" s="1"/>
  <c r="R281" s="1"/>
  <c r="M323"/>
  <c r="L323"/>
  <c r="L324"/>
  <c r="N324" s="1"/>
  <c r="P324" s="1"/>
  <c r="R324" s="1"/>
  <c r="M503"/>
  <c r="M502" s="1"/>
  <c r="M497"/>
  <c r="M495"/>
  <c r="M493"/>
  <c r="M490"/>
  <c r="M488"/>
  <c r="M484"/>
  <c r="M480"/>
  <c r="M478"/>
  <c r="M476"/>
  <c r="M471"/>
  <c r="M469"/>
  <c r="M467"/>
  <c r="M464"/>
  <c r="M462"/>
  <c r="M458"/>
  <c r="M456"/>
  <c r="M451"/>
  <c r="M449"/>
  <c r="M446"/>
  <c r="M445" s="1"/>
  <c r="M442"/>
  <c r="M441" s="1"/>
  <c r="M438"/>
  <c r="M437" s="1"/>
  <c r="M435"/>
  <c r="M434" s="1"/>
  <c r="M432"/>
  <c r="M428"/>
  <c r="M425"/>
  <c r="M422"/>
  <c r="M421" s="1"/>
  <c r="M418"/>
  <c r="M412"/>
  <c r="M411" s="1"/>
  <c r="M410" s="1"/>
  <c r="M408"/>
  <c r="M407" s="1"/>
  <c r="M406" s="1"/>
  <c r="M400"/>
  <c r="M399" s="1"/>
  <c r="M396"/>
  <c r="M395" s="1"/>
  <c r="M390"/>
  <c r="M389" s="1"/>
  <c r="M385"/>
  <c r="M380"/>
  <c r="M377"/>
  <c r="M376" s="1"/>
  <c r="M373"/>
  <c r="M369"/>
  <c r="M367"/>
  <c r="M365"/>
  <c r="M363"/>
  <c r="M361"/>
  <c r="M359"/>
  <c r="M357"/>
  <c r="M355"/>
  <c r="M353"/>
  <c r="M351"/>
  <c r="M349"/>
  <c r="M347"/>
  <c r="M344"/>
  <c r="M341"/>
  <c r="M340" s="1"/>
  <c r="M338"/>
  <c r="M337" s="1"/>
  <c r="M335"/>
  <c r="M334" s="1"/>
  <c r="M331"/>
  <c r="M330" s="1"/>
  <c r="M327"/>
  <c r="M326" s="1"/>
  <c r="M321"/>
  <c r="M317"/>
  <c r="M315"/>
  <c r="M312"/>
  <c r="M311" s="1"/>
  <c r="M307"/>
  <c r="M305"/>
  <c r="M303"/>
  <c r="M299"/>
  <c r="M294"/>
  <c r="M292"/>
  <c r="M289"/>
  <c r="M287"/>
  <c r="M284"/>
  <c r="M277"/>
  <c r="M276" s="1"/>
  <c r="M274"/>
  <c r="M273" s="1"/>
  <c r="M269"/>
  <c r="M267"/>
  <c r="M264"/>
  <c r="M263" s="1"/>
  <c r="M258"/>
  <c r="M257" s="1"/>
  <c r="M253"/>
  <c r="M249"/>
  <c r="M248" s="1"/>
  <c r="M244"/>
  <c r="M243" s="1"/>
  <c r="M241"/>
  <c r="M238"/>
  <c r="M237" s="1"/>
  <c r="M234"/>
  <c r="M230"/>
  <c r="M228"/>
  <c r="M226"/>
  <c r="M224"/>
  <c r="M220"/>
  <c r="M219" s="1"/>
  <c r="M215"/>
  <c r="M211"/>
  <c r="M210" s="1"/>
  <c r="M208"/>
  <c r="M206"/>
  <c r="M204"/>
  <c r="M202"/>
  <c r="M200"/>
  <c r="M196"/>
  <c r="M195" s="1"/>
  <c r="M193"/>
  <c r="M191"/>
  <c r="M189"/>
  <c r="M185"/>
  <c r="M184" s="1"/>
  <c r="M182"/>
  <c r="M180"/>
  <c r="M178"/>
  <c r="M173"/>
  <c r="M172" s="1"/>
  <c r="M171" s="1"/>
  <c r="M169"/>
  <c r="M168" s="1"/>
  <c r="M165"/>
  <c r="M164" s="1"/>
  <c r="M162"/>
  <c r="M161" s="1"/>
  <c r="M158"/>
  <c r="M157" s="1"/>
  <c r="M154"/>
  <c r="M153" s="1"/>
  <c r="M146"/>
  <c r="M145" s="1"/>
  <c r="M142"/>
  <c r="M141" s="1"/>
  <c r="M137"/>
  <c r="M136" s="1"/>
  <c r="M132"/>
  <c r="M131" s="1"/>
  <c r="M129"/>
  <c r="M128" s="1"/>
  <c r="M126"/>
  <c r="M120"/>
  <c r="M119" s="1"/>
  <c r="M116"/>
  <c r="M115" s="1"/>
  <c r="M113"/>
  <c r="M112" s="1"/>
  <c r="M109"/>
  <c r="M108" s="1"/>
  <c r="M103"/>
  <c r="M101"/>
  <c r="M99"/>
  <c r="M96"/>
  <c r="M89" s="1"/>
  <c r="M94"/>
  <c r="M92"/>
  <c r="M90"/>
  <c r="M86"/>
  <c r="M84"/>
  <c r="M80"/>
  <c r="M79" s="1"/>
  <c r="M77"/>
  <c r="M75"/>
  <c r="M73"/>
  <c r="M71"/>
  <c r="M69"/>
  <c r="M67"/>
  <c r="M65"/>
  <c r="M63"/>
  <c r="M61"/>
  <c r="M59"/>
  <c r="M55"/>
  <c r="M54" s="1"/>
  <c r="M52"/>
  <c r="M50"/>
  <c r="M48"/>
  <c r="M46"/>
  <c r="M44"/>
  <c r="M42"/>
  <c r="M40"/>
  <c r="M38"/>
  <c r="M36"/>
  <c r="M32"/>
  <c r="M31" s="1"/>
  <c r="M29"/>
  <c r="M27"/>
  <c r="M25"/>
  <c r="M23"/>
  <c r="M21"/>
  <c r="M19"/>
  <c r="K433"/>
  <c r="K426"/>
  <c r="K418"/>
  <c r="L420"/>
  <c r="N420" s="1"/>
  <c r="P420" s="1"/>
  <c r="R420" s="1"/>
  <c r="K369"/>
  <c r="J369"/>
  <c r="J370"/>
  <c r="L370" s="1"/>
  <c r="N370" s="1"/>
  <c r="P370" s="1"/>
  <c r="R370" s="1"/>
  <c r="M314" l="1"/>
  <c r="M301" s="1"/>
  <c r="O58"/>
  <c r="P105"/>
  <c r="R105" s="1"/>
  <c r="P499"/>
  <c r="R499" s="1"/>
  <c r="M405"/>
  <c r="M83"/>
  <c r="M461"/>
  <c r="O177"/>
  <c r="O176" s="1"/>
  <c r="O35"/>
  <c r="O34" s="1"/>
  <c r="N280"/>
  <c r="M160"/>
  <c r="M177"/>
  <c r="M176" s="1"/>
  <c r="O302"/>
  <c r="Q427"/>
  <c r="Q394"/>
  <c r="Q301"/>
  <c r="Q213"/>
  <c r="Q382"/>
  <c r="Q247"/>
  <c r="Q135"/>
  <c r="Q333"/>
  <c r="Q17"/>
  <c r="Q405"/>
  <c r="Q262"/>
  <c r="Q160"/>
  <c r="P402"/>
  <c r="R402" s="1"/>
  <c r="O398"/>
  <c r="O232"/>
  <c r="P280"/>
  <c r="R280" s="1"/>
  <c r="O441"/>
  <c r="O440" s="1"/>
  <c r="O461"/>
  <c r="O448"/>
  <c r="O89"/>
  <c r="O88" s="1"/>
  <c r="O144"/>
  <c r="O171"/>
  <c r="O388"/>
  <c r="O167"/>
  <c r="O383"/>
  <c r="O406"/>
  <c r="O135"/>
  <c r="O236"/>
  <c r="O416"/>
  <c r="O156"/>
  <c r="O282"/>
  <c r="O319"/>
  <c r="O371"/>
  <c r="O140"/>
  <c r="O152"/>
  <c r="O329"/>
  <c r="O107"/>
  <c r="O160"/>
  <c r="O247"/>
  <c r="O297"/>
  <c r="O18"/>
  <c r="O118"/>
  <c r="O243"/>
  <c r="O263"/>
  <c r="O314"/>
  <c r="O326"/>
  <c r="O343"/>
  <c r="O379"/>
  <c r="O375" s="1"/>
  <c r="O410"/>
  <c r="O434"/>
  <c r="O445"/>
  <c r="O31"/>
  <c r="O223"/>
  <c r="O395"/>
  <c r="O502"/>
  <c r="O83"/>
  <c r="O131"/>
  <c r="O124" s="1"/>
  <c r="O187"/>
  <c r="O199"/>
  <c r="O219"/>
  <c r="M279"/>
  <c r="M320"/>
  <c r="M319" s="1"/>
  <c r="M266"/>
  <c r="M18"/>
  <c r="M17" s="1"/>
  <c r="M223"/>
  <c r="M222" s="1"/>
  <c r="M302"/>
  <c r="L369"/>
  <c r="N369" s="1"/>
  <c r="P369" s="1"/>
  <c r="R369" s="1"/>
  <c r="M188"/>
  <c r="M199"/>
  <c r="M198" s="1"/>
  <c r="M448"/>
  <c r="M444" s="1"/>
  <c r="M35"/>
  <c r="M34" s="1"/>
  <c r="N323"/>
  <c r="P323" s="1"/>
  <c r="R323" s="1"/>
  <c r="M417"/>
  <c r="M283"/>
  <c r="M252"/>
  <c r="M240"/>
  <c r="M58"/>
  <c r="M394"/>
  <c r="M501"/>
  <c r="M107"/>
  <c r="M156"/>
  <c r="M388"/>
  <c r="M140"/>
  <c r="M152"/>
  <c r="M329"/>
  <c r="M424"/>
  <c r="M460"/>
  <c r="M187"/>
  <c r="M218"/>
  <c r="M431"/>
  <c r="M167"/>
  <c r="M440"/>
  <c r="M135"/>
  <c r="M144"/>
  <c r="M325"/>
  <c r="M398"/>
  <c r="M88"/>
  <c r="M118"/>
  <c r="M125"/>
  <c r="M233"/>
  <c r="M298"/>
  <c r="M343"/>
  <c r="M379"/>
  <c r="M375" s="1"/>
  <c r="M384"/>
  <c r="M427"/>
  <c r="M372"/>
  <c r="M214"/>
  <c r="K503"/>
  <c r="K502" s="1"/>
  <c r="K497"/>
  <c r="K495"/>
  <c r="K493"/>
  <c r="K490"/>
  <c r="K488"/>
  <c r="K484"/>
  <c r="K480"/>
  <c r="K478"/>
  <c r="K476"/>
  <c r="K471"/>
  <c r="K469"/>
  <c r="K467"/>
  <c r="K464"/>
  <c r="K462"/>
  <c r="K458"/>
  <c r="K456"/>
  <c r="K453"/>
  <c r="K451"/>
  <c r="K449"/>
  <c r="K446"/>
  <c r="K445" s="1"/>
  <c r="K442"/>
  <c r="K441" s="1"/>
  <c r="K438"/>
  <c r="K437" s="1"/>
  <c r="K435"/>
  <c r="K434" s="1"/>
  <c r="K432"/>
  <c r="K431" s="1"/>
  <c r="K428"/>
  <c r="K427" s="1"/>
  <c r="K425"/>
  <c r="K424" s="1"/>
  <c r="K422"/>
  <c r="K421" s="1"/>
  <c r="K412"/>
  <c r="K411" s="1"/>
  <c r="K410" s="1"/>
  <c r="K408"/>
  <c r="K407" s="1"/>
  <c r="K400"/>
  <c r="K399" s="1"/>
  <c r="K396"/>
  <c r="K395" s="1"/>
  <c r="K394" s="1"/>
  <c r="K390"/>
  <c r="K389" s="1"/>
  <c r="K385"/>
  <c r="K384" s="1"/>
  <c r="K380"/>
  <c r="K379" s="1"/>
  <c r="K377"/>
  <c r="K376" s="1"/>
  <c r="K373"/>
  <c r="K372" s="1"/>
  <c r="K371" s="1"/>
  <c r="K367"/>
  <c r="K365"/>
  <c r="K363"/>
  <c r="K361"/>
  <c r="K359"/>
  <c r="K357"/>
  <c r="K355"/>
  <c r="K353"/>
  <c r="K351"/>
  <c r="K349"/>
  <c r="K347"/>
  <c r="K344"/>
  <c r="K341"/>
  <c r="K340" s="1"/>
  <c r="K338"/>
  <c r="K337" s="1"/>
  <c r="K335"/>
  <c r="K334" s="1"/>
  <c r="K331"/>
  <c r="K327"/>
  <c r="K326" s="1"/>
  <c r="K325" s="1"/>
  <c r="K321"/>
  <c r="K320" s="1"/>
  <c r="K317"/>
  <c r="K315"/>
  <c r="K312"/>
  <c r="K311" s="1"/>
  <c r="K307"/>
  <c r="K305"/>
  <c r="K303"/>
  <c r="K299"/>
  <c r="K298" s="1"/>
  <c r="K294"/>
  <c r="K292"/>
  <c r="K289"/>
  <c r="K287"/>
  <c r="K284"/>
  <c r="K277"/>
  <c r="K276" s="1"/>
  <c r="K274"/>
  <c r="K273" s="1"/>
  <c r="K269"/>
  <c r="K267"/>
  <c r="K264"/>
  <c r="K263" s="1"/>
  <c r="K258"/>
  <c r="K257" s="1"/>
  <c r="K253"/>
  <c r="K249"/>
  <c r="K248" s="1"/>
  <c r="K244"/>
  <c r="K243" s="1"/>
  <c r="K241"/>
  <c r="K238"/>
  <c r="K237" s="1"/>
  <c r="K234"/>
  <c r="K233" s="1"/>
  <c r="K232" s="1"/>
  <c r="K230"/>
  <c r="K228"/>
  <c r="K226"/>
  <c r="K224"/>
  <c r="K220"/>
  <c r="K219" s="1"/>
  <c r="K215"/>
  <c r="K214" s="1"/>
  <c r="K213" s="1"/>
  <c r="K211"/>
  <c r="K210" s="1"/>
  <c r="K208"/>
  <c r="K206"/>
  <c r="K204"/>
  <c r="K202"/>
  <c r="K200"/>
  <c r="K196"/>
  <c r="K195" s="1"/>
  <c r="K193"/>
  <c r="K191"/>
  <c r="K189"/>
  <c r="K188" s="1"/>
  <c r="K187" s="1"/>
  <c r="K185"/>
  <c r="K182"/>
  <c r="K180"/>
  <c r="K178"/>
  <c r="K173"/>
  <c r="K169"/>
  <c r="K168" s="1"/>
  <c r="K167" s="1"/>
  <c r="K165"/>
  <c r="K164" s="1"/>
  <c r="K162"/>
  <c r="K161" s="1"/>
  <c r="K158"/>
  <c r="K157" s="1"/>
  <c r="K154"/>
  <c r="K153" s="1"/>
  <c r="K149"/>
  <c r="K148" s="1"/>
  <c r="K146"/>
  <c r="K145" s="1"/>
  <c r="K142"/>
  <c r="K141" s="1"/>
  <c r="K137"/>
  <c r="K136" s="1"/>
  <c r="K132"/>
  <c r="K131" s="1"/>
  <c r="K129"/>
  <c r="K128" s="1"/>
  <c r="K126"/>
  <c r="K125" s="1"/>
  <c r="K120"/>
  <c r="K119" s="1"/>
  <c r="K116"/>
  <c r="K115" s="1"/>
  <c r="K113"/>
  <c r="K112" s="1"/>
  <c r="K109"/>
  <c r="K108" s="1"/>
  <c r="K103"/>
  <c r="K101"/>
  <c r="K99"/>
  <c r="K96"/>
  <c r="K94"/>
  <c r="K92"/>
  <c r="K90"/>
  <c r="K86"/>
  <c r="K84"/>
  <c r="K80"/>
  <c r="K79" s="1"/>
  <c r="K77"/>
  <c r="K75"/>
  <c r="K73"/>
  <c r="K71"/>
  <c r="K69"/>
  <c r="K67"/>
  <c r="K65"/>
  <c r="K63"/>
  <c r="K61"/>
  <c r="K59"/>
  <c r="K55"/>
  <c r="K54" s="1"/>
  <c r="K52"/>
  <c r="K50"/>
  <c r="K48"/>
  <c r="K46"/>
  <c r="K44"/>
  <c r="K42"/>
  <c r="K40"/>
  <c r="K38"/>
  <c r="K36"/>
  <c r="K32"/>
  <c r="K29"/>
  <c r="K27"/>
  <c r="K25"/>
  <c r="K23"/>
  <c r="K21"/>
  <c r="K19"/>
  <c r="I285"/>
  <c r="I316"/>
  <c r="I419"/>
  <c r="G503"/>
  <c r="G497"/>
  <c r="G495"/>
  <c r="G493"/>
  <c r="G490"/>
  <c r="G488"/>
  <c r="G484"/>
  <c r="G480"/>
  <c r="G478"/>
  <c r="G476"/>
  <c r="G471"/>
  <c r="G469"/>
  <c r="G467"/>
  <c r="G464"/>
  <c r="G462"/>
  <c r="G458"/>
  <c r="G456"/>
  <c r="G453"/>
  <c r="G451"/>
  <c r="G449"/>
  <c r="G446"/>
  <c r="G445" s="1"/>
  <c r="G442"/>
  <c r="G441" s="1"/>
  <c r="G438"/>
  <c r="G437" s="1"/>
  <c r="G435"/>
  <c r="G434" s="1"/>
  <c r="G432"/>
  <c r="G431" s="1"/>
  <c r="G428"/>
  <c r="G427" s="1"/>
  <c r="G425"/>
  <c r="G422"/>
  <c r="G421" s="1"/>
  <c r="G418"/>
  <c r="G417" s="1"/>
  <c r="G412"/>
  <c r="G408"/>
  <c r="G400"/>
  <c r="G396"/>
  <c r="G395" s="1"/>
  <c r="G394" s="1"/>
  <c r="G390"/>
  <c r="G389" s="1"/>
  <c r="G388" s="1"/>
  <c r="G385"/>
  <c r="G384" s="1"/>
  <c r="G383" s="1"/>
  <c r="G382" s="1"/>
  <c r="G380"/>
  <c r="G379" s="1"/>
  <c r="G377"/>
  <c r="G373"/>
  <c r="G372" s="1"/>
  <c r="G367"/>
  <c r="G365"/>
  <c r="G363"/>
  <c r="G361"/>
  <c r="G359"/>
  <c r="G357"/>
  <c r="G355"/>
  <c r="G353"/>
  <c r="G351"/>
  <c r="G349"/>
  <c r="G347"/>
  <c r="G344"/>
  <c r="G341"/>
  <c r="G340" s="1"/>
  <c r="G338"/>
  <c r="G337" s="1"/>
  <c r="G335"/>
  <c r="G334" s="1"/>
  <c r="G331"/>
  <c r="G330" s="1"/>
  <c r="G327"/>
  <c r="G321"/>
  <c r="G320" s="1"/>
  <c r="G317"/>
  <c r="G315"/>
  <c r="G312"/>
  <c r="G311" s="1"/>
  <c r="G307"/>
  <c r="G305"/>
  <c r="G303"/>
  <c r="G299"/>
  <c r="G298" s="1"/>
  <c r="G294"/>
  <c r="G292"/>
  <c r="G289"/>
  <c r="G287"/>
  <c r="G284"/>
  <c r="G277"/>
  <c r="G276" s="1"/>
  <c r="G274"/>
  <c r="G273" s="1"/>
  <c r="G269"/>
  <c r="G267"/>
  <c r="G264"/>
  <c r="G263" s="1"/>
  <c r="G258"/>
  <c r="G257" s="1"/>
  <c r="G253"/>
  <c r="G249"/>
  <c r="G248" s="1"/>
  <c r="G244"/>
  <c r="G243" s="1"/>
  <c r="G241"/>
  <c r="G238"/>
  <c r="G237" s="1"/>
  <c r="G234"/>
  <c r="G233" s="1"/>
  <c r="G230"/>
  <c r="G228"/>
  <c r="G226"/>
  <c r="G224"/>
  <c r="G220"/>
  <c r="G219" s="1"/>
  <c r="G215"/>
  <c r="G214" s="1"/>
  <c r="G211"/>
  <c r="G210" s="1"/>
  <c r="G208"/>
  <c r="G206"/>
  <c r="G204"/>
  <c r="G202"/>
  <c r="G200"/>
  <c r="G196"/>
  <c r="G195" s="1"/>
  <c r="G193"/>
  <c r="G191"/>
  <c r="G189"/>
  <c r="G185"/>
  <c r="G182"/>
  <c r="G180"/>
  <c r="G178"/>
  <c r="G173"/>
  <c r="G169"/>
  <c r="G168" s="1"/>
  <c r="G167" s="1"/>
  <c r="G165"/>
  <c r="G164" s="1"/>
  <c r="G162"/>
  <c r="G161" s="1"/>
  <c r="G158"/>
  <c r="G157" s="1"/>
  <c r="G154"/>
  <c r="G153" s="1"/>
  <c r="G149"/>
  <c r="G146"/>
  <c r="G145" s="1"/>
  <c r="G142"/>
  <c r="G141" s="1"/>
  <c r="G137"/>
  <c r="G136" s="1"/>
  <c r="G132"/>
  <c r="G131" s="1"/>
  <c r="G129"/>
  <c r="G128" s="1"/>
  <c r="G126"/>
  <c r="G125" s="1"/>
  <c r="G120"/>
  <c r="G119" s="1"/>
  <c r="G116"/>
  <c r="G115" s="1"/>
  <c r="G113"/>
  <c r="G109"/>
  <c r="G108" s="1"/>
  <c r="G103"/>
  <c r="G101"/>
  <c r="G99"/>
  <c r="G96"/>
  <c r="G94"/>
  <c r="G92"/>
  <c r="G90"/>
  <c r="G86"/>
  <c r="G84"/>
  <c r="G80"/>
  <c r="G79" s="1"/>
  <c r="G77"/>
  <c r="G75"/>
  <c r="G73"/>
  <c r="G71"/>
  <c r="G69"/>
  <c r="G67"/>
  <c r="G65"/>
  <c r="G63"/>
  <c r="G61"/>
  <c r="G59"/>
  <c r="G55"/>
  <c r="H55" s="1"/>
  <c r="G52"/>
  <c r="G50"/>
  <c r="G48"/>
  <c r="G46"/>
  <c r="G44"/>
  <c r="G42"/>
  <c r="G40"/>
  <c r="G38"/>
  <c r="G36"/>
  <c r="G35" s="1"/>
  <c r="G32"/>
  <c r="G31" s="1"/>
  <c r="G29"/>
  <c r="G27"/>
  <c r="G25"/>
  <c r="G23"/>
  <c r="G21"/>
  <c r="G19"/>
  <c r="H56"/>
  <c r="J56" s="1"/>
  <c r="L56" s="1"/>
  <c r="N56" s="1"/>
  <c r="P56" s="1"/>
  <c r="R56" s="1"/>
  <c r="I269"/>
  <c r="F269"/>
  <c r="F270"/>
  <c r="H270" s="1"/>
  <c r="J270" s="1"/>
  <c r="L270" s="1"/>
  <c r="N270" s="1"/>
  <c r="P270" s="1"/>
  <c r="R270" s="1"/>
  <c r="H269" l="1"/>
  <c r="J269" s="1"/>
  <c r="L269" s="1"/>
  <c r="N269" s="1"/>
  <c r="P269" s="1"/>
  <c r="R269" s="1"/>
  <c r="G314"/>
  <c r="K177"/>
  <c r="K266"/>
  <c r="Q416"/>
  <c r="Q387"/>
  <c r="Q175"/>
  <c r="Q246"/>
  <c r="Q261"/>
  <c r="Q16"/>
  <c r="Q139"/>
  <c r="O460"/>
  <c r="O218"/>
  <c r="O246"/>
  <c r="O394"/>
  <c r="O444"/>
  <c r="O501"/>
  <c r="O262"/>
  <c r="O430"/>
  <c r="O222"/>
  <c r="O325"/>
  <c r="O382"/>
  <c r="O198"/>
  <c r="O17"/>
  <c r="O139"/>
  <c r="O405"/>
  <c r="O57"/>
  <c r="O333"/>
  <c r="O301"/>
  <c r="N279"/>
  <c r="P279" s="1"/>
  <c r="R279" s="1"/>
  <c r="M262"/>
  <c r="G302"/>
  <c r="G301" s="1"/>
  <c r="K343"/>
  <c r="K333" s="1"/>
  <c r="K448"/>
  <c r="K444" s="1"/>
  <c r="G343"/>
  <c r="G461"/>
  <c r="K18"/>
  <c r="K302"/>
  <c r="K124"/>
  <c r="K223"/>
  <c r="G223"/>
  <c r="G222" s="1"/>
  <c r="G58"/>
  <c r="K107"/>
  <c r="G89"/>
  <c r="G88" s="1"/>
  <c r="G199"/>
  <c r="G198" s="1"/>
  <c r="G177"/>
  <c r="K35"/>
  <c r="K89"/>
  <c r="K88" s="1"/>
  <c r="K199"/>
  <c r="K198" s="1"/>
  <c r="M282"/>
  <c r="M247"/>
  <c r="M246" s="1"/>
  <c r="M236"/>
  <c r="M57"/>
  <c r="M213"/>
  <c r="M232"/>
  <c r="M387"/>
  <c r="M139"/>
  <c r="M416"/>
  <c r="M333"/>
  <c r="M124"/>
  <c r="M371"/>
  <c r="M383"/>
  <c r="M297"/>
  <c r="M430"/>
  <c r="K58"/>
  <c r="K461"/>
  <c r="K430"/>
  <c r="K283"/>
  <c r="K83"/>
  <c r="K34"/>
  <c r="K152"/>
  <c r="K222"/>
  <c r="K297"/>
  <c r="K388"/>
  <c r="K406"/>
  <c r="K501"/>
  <c r="K118"/>
  <c r="K140"/>
  <c r="K160"/>
  <c r="K262"/>
  <c r="K314"/>
  <c r="K301" s="1"/>
  <c r="K383"/>
  <c r="K398"/>
  <c r="K417"/>
  <c r="K135"/>
  <c r="K218"/>
  <c r="K319"/>
  <c r="K375"/>
  <c r="K440"/>
  <c r="K144"/>
  <c r="K156"/>
  <c r="K172"/>
  <c r="K184"/>
  <c r="K240"/>
  <c r="K252"/>
  <c r="K330"/>
  <c r="K31"/>
  <c r="G266"/>
  <c r="G262" s="1"/>
  <c r="G83"/>
  <c r="G329"/>
  <c r="G152"/>
  <c r="G218"/>
  <c r="G297"/>
  <c r="G440"/>
  <c r="G124"/>
  <c r="G135"/>
  <c r="G160"/>
  <c r="G213"/>
  <c r="G319"/>
  <c r="G460"/>
  <c r="G430"/>
  <c r="G140"/>
  <c r="G118"/>
  <c r="G232"/>
  <c r="G172"/>
  <c r="G184"/>
  <c r="G283"/>
  <c r="G333"/>
  <c r="G371"/>
  <c r="G376"/>
  <c r="G399"/>
  <c r="G407"/>
  <c r="G18"/>
  <c r="G54"/>
  <c r="H54" s="1"/>
  <c r="G112"/>
  <c r="G107" s="1"/>
  <c r="G148"/>
  <c r="G188"/>
  <c r="G326"/>
  <c r="G411"/>
  <c r="G424"/>
  <c r="G502"/>
  <c r="G156"/>
  <c r="G240"/>
  <c r="G252"/>
  <c r="G448"/>
  <c r="I52"/>
  <c r="F52"/>
  <c r="H52" s="1"/>
  <c r="F53"/>
  <c r="H53" s="1"/>
  <c r="J53" s="1"/>
  <c r="L53" s="1"/>
  <c r="N53" s="1"/>
  <c r="P53" s="1"/>
  <c r="R53" s="1"/>
  <c r="I294"/>
  <c r="F295"/>
  <c r="H295" s="1"/>
  <c r="J295" s="1"/>
  <c r="L295" s="1"/>
  <c r="N295" s="1"/>
  <c r="P295" s="1"/>
  <c r="R295" s="1"/>
  <c r="I289"/>
  <c r="F290"/>
  <c r="H290" s="1"/>
  <c r="J290" s="1"/>
  <c r="L290" s="1"/>
  <c r="N290" s="1"/>
  <c r="P290" s="1"/>
  <c r="R290" s="1"/>
  <c r="F291"/>
  <c r="H291" s="1"/>
  <c r="J291" s="1"/>
  <c r="L291" s="1"/>
  <c r="N291" s="1"/>
  <c r="P291" s="1"/>
  <c r="R291" s="1"/>
  <c r="I87"/>
  <c r="I86" s="1"/>
  <c r="F86"/>
  <c r="H86" s="1"/>
  <c r="F87"/>
  <c r="H87" s="1"/>
  <c r="I55"/>
  <c r="I54" s="1"/>
  <c r="I503"/>
  <c r="I502" s="1"/>
  <c r="I497"/>
  <c r="I495"/>
  <c r="I493"/>
  <c r="I490"/>
  <c r="I488"/>
  <c r="I484"/>
  <c r="I480"/>
  <c r="I478"/>
  <c r="I476"/>
  <c r="I471"/>
  <c r="I469"/>
  <c r="I467"/>
  <c r="I464"/>
  <c r="I462"/>
  <c r="I458"/>
  <c r="I456"/>
  <c r="I453"/>
  <c r="I451"/>
  <c r="I449"/>
  <c r="I446"/>
  <c r="I442"/>
  <c r="I441" s="1"/>
  <c r="I438"/>
  <c r="I437" s="1"/>
  <c r="I435"/>
  <c r="I432"/>
  <c r="I431" s="1"/>
  <c r="I428"/>
  <c r="I427" s="1"/>
  <c r="I425"/>
  <c r="I424" s="1"/>
  <c r="I422"/>
  <c r="I418"/>
  <c r="I412"/>
  <c r="I411" s="1"/>
  <c r="I408"/>
  <c r="I407" s="1"/>
  <c r="I406" s="1"/>
  <c r="I400"/>
  <c r="I399" s="1"/>
  <c r="I396"/>
  <c r="I395" s="1"/>
  <c r="I390"/>
  <c r="I385"/>
  <c r="I380"/>
  <c r="I377"/>
  <c r="I376" s="1"/>
  <c r="I373"/>
  <c r="I372" s="1"/>
  <c r="I367"/>
  <c r="I365"/>
  <c r="I363"/>
  <c r="I361"/>
  <c r="I359"/>
  <c r="I357"/>
  <c r="I355"/>
  <c r="I353"/>
  <c r="I351"/>
  <c r="I349"/>
  <c r="I347"/>
  <c r="I344"/>
  <c r="I341"/>
  <c r="I340" s="1"/>
  <c r="I338"/>
  <c r="I337" s="1"/>
  <c r="I335"/>
  <c r="I334" s="1"/>
  <c r="I331"/>
  <c r="I330" s="1"/>
  <c r="I327"/>
  <c r="I326" s="1"/>
  <c r="I325" s="1"/>
  <c r="I321"/>
  <c r="I317"/>
  <c r="I315"/>
  <c r="I312"/>
  <c r="I311" s="1"/>
  <c r="I307"/>
  <c r="I305"/>
  <c r="I303"/>
  <c r="I299"/>
  <c r="I298" s="1"/>
  <c r="I292"/>
  <c r="I287"/>
  <c r="I284"/>
  <c r="I277"/>
  <c r="I276" s="1"/>
  <c r="I274"/>
  <c r="I267"/>
  <c r="I266" s="1"/>
  <c r="I264"/>
  <c r="I263" s="1"/>
  <c r="I258"/>
  <c r="I257" s="1"/>
  <c r="I253"/>
  <c r="I252" s="1"/>
  <c r="I249"/>
  <c r="I248" s="1"/>
  <c r="I244"/>
  <c r="I243" s="1"/>
  <c r="I241"/>
  <c r="I238"/>
  <c r="I237" s="1"/>
  <c r="I234"/>
  <c r="I230"/>
  <c r="I228"/>
  <c r="I226"/>
  <c r="I224"/>
  <c r="I220"/>
  <c r="I219" s="1"/>
  <c r="I215"/>
  <c r="I214" s="1"/>
  <c r="I211"/>
  <c r="I210" s="1"/>
  <c r="I208"/>
  <c r="I206"/>
  <c r="I204"/>
  <c r="I202"/>
  <c r="I200"/>
  <c r="I196"/>
  <c r="I195" s="1"/>
  <c r="I193"/>
  <c r="I191"/>
  <c r="I189"/>
  <c r="I185"/>
  <c r="I184" s="1"/>
  <c r="I182"/>
  <c r="I180"/>
  <c r="I178"/>
  <c r="I173"/>
  <c r="I172" s="1"/>
  <c r="I171" s="1"/>
  <c r="I169"/>
  <c r="I168" s="1"/>
  <c r="I165"/>
  <c r="I164" s="1"/>
  <c r="I162"/>
  <c r="I158"/>
  <c r="I157" s="1"/>
  <c r="I154"/>
  <c r="I149"/>
  <c r="I148" s="1"/>
  <c r="I146"/>
  <c r="I145" s="1"/>
  <c r="I142"/>
  <c r="I141" s="1"/>
  <c r="I140" s="1"/>
  <c r="I137"/>
  <c r="I136" s="1"/>
  <c r="I135" s="1"/>
  <c r="I132"/>
  <c r="I131" s="1"/>
  <c r="I129"/>
  <c r="I128" s="1"/>
  <c r="I126"/>
  <c r="I120"/>
  <c r="I119" s="1"/>
  <c r="I118" s="1"/>
  <c r="I116"/>
  <c r="I115" s="1"/>
  <c r="I113"/>
  <c r="I112" s="1"/>
  <c r="I109"/>
  <c r="I108" s="1"/>
  <c r="I103"/>
  <c r="I101"/>
  <c r="I99"/>
  <c r="I96"/>
  <c r="I94"/>
  <c r="I92"/>
  <c r="I90"/>
  <c r="I84"/>
  <c r="I80"/>
  <c r="I79" s="1"/>
  <c r="I77"/>
  <c r="I75"/>
  <c r="I73"/>
  <c r="I71"/>
  <c r="I69"/>
  <c r="I67"/>
  <c r="I65"/>
  <c r="I63"/>
  <c r="I61"/>
  <c r="I59"/>
  <c r="I50"/>
  <c r="I48"/>
  <c r="I46"/>
  <c r="I44"/>
  <c r="I42"/>
  <c r="I40"/>
  <c r="I38"/>
  <c r="I36"/>
  <c r="I32"/>
  <c r="I29"/>
  <c r="I27"/>
  <c r="I25"/>
  <c r="I23"/>
  <c r="I21"/>
  <c r="I19"/>
  <c r="E348"/>
  <c r="I448" l="1"/>
  <c r="Q415"/>
  <c r="O16"/>
  <c r="O261"/>
  <c r="O387"/>
  <c r="O415"/>
  <c r="O175"/>
  <c r="I35"/>
  <c r="I18"/>
  <c r="J87"/>
  <c r="L87" s="1"/>
  <c r="N87" s="1"/>
  <c r="P87" s="1"/>
  <c r="R87" s="1"/>
  <c r="J86"/>
  <c r="L86" s="1"/>
  <c r="N86" s="1"/>
  <c r="P86" s="1"/>
  <c r="R86" s="1"/>
  <c r="J52"/>
  <c r="L52" s="1"/>
  <c r="N52" s="1"/>
  <c r="P52" s="1"/>
  <c r="R52" s="1"/>
  <c r="J54"/>
  <c r="L54" s="1"/>
  <c r="N54" s="1"/>
  <c r="P54" s="1"/>
  <c r="R54" s="1"/>
  <c r="J55"/>
  <c r="L55" s="1"/>
  <c r="N55" s="1"/>
  <c r="P55" s="1"/>
  <c r="R55" s="1"/>
  <c r="M16"/>
  <c r="M415"/>
  <c r="M175"/>
  <c r="M261"/>
  <c r="M382"/>
  <c r="K460"/>
  <c r="K282"/>
  <c r="K57"/>
  <c r="K416"/>
  <c r="K247"/>
  <c r="K329"/>
  <c r="K171"/>
  <c r="K382"/>
  <c r="K387"/>
  <c r="K236"/>
  <c r="K176"/>
  <c r="K405"/>
  <c r="K17"/>
  <c r="I434"/>
  <c r="I430" s="1"/>
  <c r="I273"/>
  <c r="I384"/>
  <c r="I417"/>
  <c r="G57"/>
  <c r="G282"/>
  <c r="G501"/>
  <c r="G187"/>
  <c r="G17"/>
  <c r="G398"/>
  <c r="G247"/>
  <c r="G416"/>
  <c r="G144"/>
  <c r="G34"/>
  <c r="G176"/>
  <c r="G325"/>
  <c r="G406"/>
  <c r="G171"/>
  <c r="G410"/>
  <c r="G375"/>
  <c r="G236"/>
  <c r="G444"/>
  <c r="I58"/>
  <c r="I83"/>
  <c r="I34"/>
  <c r="I461"/>
  <c r="I445"/>
  <c r="I398"/>
  <c r="I389"/>
  <c r="I379"/>
  <c r="I343"/>
  <c r="I314"/>
  <c r="I302"/>
  <c r="I297"/>
  <c r="I283"/>
  <c r="I247"/>
  <c r="I246" s="1"/>
  <c r="I223"/>
  <c r="I222" s="1"/>
  <c r="I218"/>
  <c r="I188"/>
  <c r="I187" s="1"/>
  <c r="I177"/>
  <c r="I176" s="1"/>
  <c r="I161"/>
  <c r="I153"/>
  <c r="I89"/>
  <c r="I88" s="1"/>
  <c r="I240"/>
  <c r="I371"/>
  <c r="I501"/>
  <c r="I167"/>
  <c r="I213"/>
  <c r="I329"/>
  <c r="I410"/>
  <c r="I107"/>
  <c r="I144"/>
  <c r="I156"/>
  <c r="I394"/>
  <c r="I440"/>
  <c r="I31"/>
  <c r="I125"/>
  <c r="I233"/>
  <c r="I320"/>
  <c r="I421"/>
  <c r="I199"/>
  <c r="E368"/>
  <c r="E366"/>
  <c r="F366" s="1"/>
  <c r="H366" s="1"/>
  <c r="J366" s="1"/>
  <c r="L366" s="1"/>
  <c r="N366" s="1"/>
  <c r="P366" s="1"/>
  <c r="R366" s="1"/>
  <c r="E364"/>
  <c r="E362"/>
  <c r="F362" s="1"/>
  <c r="H362" s="1"/>
  <c r="J362" s="1"/>
  <c r="L362" s="1"/>
  <c r="N362" s="1"/>
  <c r="P362" s="1"/>
  <c r="R362" s="1"/>
  <c r="E360"/>
  <c r="F360" s="1"/>
  <c r="H360" s="1"/>
  <c r="J360" s="1"/>
  <c r="L360" s="1"/>
  <c r="N360" s="1"/>
  <c r="P360" s="1"/>
  <c r="R360" s="1"/>
  <c r="E358"/>
  <c r="F358" s="1"/>
  <c r="H358" s="1"/>
  <c r="J358" s="1"/>
  <c r="L358" s="1"/>
  <c r="N358" s="1"/>
  <c r="P358" s="1"/>
  <c r="R358" s="1"/>
  <c r="E356"/>
  <c r="F356" s="1"/>
  <c r="H356" s="1"/>
  <c r="J356" s="1"/>
  <c r="L356" s="1"/>
  <c r="N356" s="1"/>
  <c r="P356" s="1"/>
  <c r="R356" s="1"/>
  <c r="E354"/>
  <c r="F354" s="1"/>
  <c r="H354" s="1"/>
  <c r="J354" s="1"/>
  <c r="L354" s="1"/>
  <c r="N354" s="1"/>
  <c r="P354" s="1"/>
  <c r="R354" s="1"/>
  <c r="E367"/>
  <c r="F367" s="1"/>
  <c r="H367" s="1"/>
  <c r="J367" s="1"/>
  <c r="L367" s="1"/>
  <c r="N367" s="1"/>
  <c r="P367" s="1"/>
  <c r="R367" s="1"/>
  <c r="F364"/>
  <c r="H364" s="1"/>
  <c r="J364" s="1"/>
  <c r="L364" s="1"/>
  <c r="N364" s="1"/>
  <c r="P364" s="1"/>
  <c r="R364" s="1"/>
  <c r="E359"/>
  <c r="F359" s="1"/>
  <c r="H359" s="1"/>
  <c r="J359" s="1"/>
  <c r="L359" s="1"/>
  <c r="N359" s="1"/>
  <c r="P359" s="1"/>
  <c r="R359" s="1"/>
  <c r="E352"/>
  <c r="F352" s="1"/>
  <c r="H352" s="1"/>
  <c r="J352" s="1"/>
  <c r="L352" s="1"/>
  <c r="N352" s="1"/>
  <c r="P352" s="1"/>
  <c r="R352" s="1"/>
  <c r="E350"/>
  <c r="F350" s="1"/>
  <c r="H350" s="1"/>
  <c r="J350" s="1"/>
  <c r="L350" s="1"/>
  <c r="N350" s="1"/>
  <c r="P350" s="1"/>
  <c r="R350" s="1"/>
  <c r="Q505" l="1"/>
  <c r="O505"/>
  <c r="E351"/>
  <c r="F351" s="1"/>
  <c r="H351" s="1"/>
  <c r="J351" s="1"/>
  <c r="L351" s="1"/>
  <c r="N351" s="1"/>
  <c r="P351" s="1"/>
  <c r="R351" s="1"/>
  <c r="E365"/>
  <c r="F365" s="1"/>
  <c r="H365" s="1"/>
  <c r="J365" s="1"/>
  <c r="L365" s="1"/>
  <c r="N365" s="1"/>
  <c r="P365" s="1"/>
  <c r="R365" s="1"/>
  <c r="K261"/>
  <c r="M505"/>
  <c r="K175"/>
  <c r="K415"/>
  <c r="K139"/>
  <c r="K246"/>
  <c r="K16"/>
  <c r="I383"/>
  <c r="I236"/>
  <c r="G405"/>
  <c r="G387"/>
  <c r="G175"/>
  <c r="G246"/>
  <c r="G16"/>
  <c r="G261"/>
  <c r="G415"/>
  <c r="G139"/>
  <c r="I57"/>
  <c r="I460"/>
  <c r="I444"/>
  <c r="I388"/>
  <c r="I387" s="1"/>
  <c r="I375"/>
  <c r="I333"/>
  <c r="I301"/>
  <c r="I282"/>
  <c r="I262"/>
  <c r="I160"/>
  <c r="I152"/>
  <c r="I232"/>
  <c r="I319"/>
  <c r="I17"/>
  <c r="I405"/>
  <c r="I416"/>
  <c r="I198"/>
  <c r="I124"/>
  <c r="E353"/>
  <c r="F353" s="1"/>
  <c r="H353" s="1"/>
  <c r="J353" s="1"/>
  <c r="L353" s="1"/>
  <c r="N353" s="1"/>
  <c r="P353" s="1"/>
  <c r="R353" s="1"/>
  <c r="F368"/>
  <c r="H368" s="1"/>
  <c r="J368" s="1"/>
  <c r="L368" s="1"/>
  <c r="N368" s="1"/>
  <c r="P368" s="1"/>
  <c r="R368" s="1"/>
  <c r="E363"/>
  <c r="F363" s="1"/>
  <c r="H363" s="1"/>
  <c r="J363" s="1"/>
  <c r="L363" s="1"/>
  <c r="N363" s="1"/>
  <c r="P363" s="1"/>
  <c r="R363" s="1"/>
  <c r="E361"/>
  <c r="F361" s="1"/>
  <c r="H361" s="1"/>
  <c r="J361" s="1"/>
  <c r="L361" s="1"/>
  <c r="N361" s="1"/>
  <c r="P361" s="1"/>
  <c r="R361" s="1"/>
  <c r="E357"/>
  <c r="F357" s="1"/>
  <c r="H357" s="1"/>
  <c r="J357" s="1"/>
  <c r="L357" s="1"/>
  <c r="N357" s="1"/>
  <c r="P357" s="1"/>
  <c r="R357" s="1"/>
  <c r="E355"/>
  <c r="F355" s="1"/>
  <c r="H355" s="1"/>
  <c r="J355" s="1"/>
  <c r="L355" s="1"/>
  <c r="N355" s="1"/>
  <c r="P355" s="1"/>
  <c r="R355" s="1"/>
  <c r="E349"/>
  <c r="E242"/>
  <c r="E245"/>
  <c r="E296"/>
  <c r="E286"/>
  <c r="K505" l="1"/>
  <c r="I382"/>
  <c r="G505"/>
  <c r="I139"/>
  <c r="I16"/>
  <c r="I415"/>
  <c r="I175"/>
  <c r="I261"/>
  <c r="F349"/>
  <c r="H349" s="1"/>
  <c r="J349" s="1"/>
  <c r="L349" s="1"/>
  <c r="N349" s="1"/>
  <c r="P349" s="1"/>
  <c r="R349" s="1"/>
  <c r="F296"/>
  <c r="H296" s="1"/>
  <c r="J296" s="1"/>
  <c r="L296" s="1"/>
  <c r="N296" s="1"/>
  <c r="P296" s="1"/>
  <c r="R296" s="1"/>
  <c r="E294"/>
  <c r="F294" s="1"/>
  <c r="H294" s="1"/>
  <c r="J294" s="1"/>
  <c r="L294" s="1"/>
  <c r="N294" s="1"/>
  <c r="P294" s="1"/>
  <c r="R294" s="1"/>
  <c r="F51"/>
  <c r="H51" s="1"/>
  <c r="J51" s="1"/>
  <c r="L51" s="1"/>
  <c r="N51" s="1"/>
  <c r="P51" s="1"/>
  <c r="R51" s="1"/>
  <c r="E50"/>
  <c r="F50" s="1"/>
  <c r="H50" s="1"/>
  <c r="J50" s="1"/>
  <c r="L50" s="1"/>
  <c r="N50" s="1"/>
  <c r="P50" s="1"/>
  <c r="R50" s="1"/>
  <c r="F245"/>
  <c r="H245" s="1"/>
  <c r="J245" s="1"/>
  <c r="L245" s="1"/>
  <c r="N245" s="1"/>
  <c r="P245" s="1"/>
  <c r="R245" s="1"/>
  <c r="E244"/>
  <c r="E243" s="1"/>
  <c r="F243" s="1"/>
  <c r="H243" s="1"/>
  <c r="J243" s="1"/>
  <c r="L243" s="1"/>
  <c r="N243" s="1"/>
  <c r="P243" s="1"/>
  <c r="R243" s="1"/>
  <c r="F318"/>
  <c r="H318" s="1"/>
  <c r="J318" s="1"/>
  <c r="L318" s="1"/>
  <c r="N318" s="1"/>
  <c r="P318" s="1"/>
  <c r="R318" s="1"/>
  <c r="E317"/>
  <c r="F317" s="1"/>
  <c r="H317" s="1"/>
  <c r="J317" s="1"/>
  <c r="L317" s="1"/>
  <c r="N317" s="1"/>
  <c r="P317" s="1"/>
  <c r="R317" s="1"/>
  <c r="F316"/>
  <c r="H316" s="1"/>
  <c r="J316" s="1"/>
  <c r="L316" s="1"/>
  <c r="N316" s="1"/>
  <c r="P316" s="1"/>
  <c r="R316" s="1"/>
  <c r="E315"/>
  <c r="E149"/>
  <c r="F151"/>
  <c r="H151" s="1"/>
  <c r="J151" s="1"/>
  <c r="L151" s="1"/>
  <c r="N151" s="1"/>
  <c r="P151" s="1"/>
  <c r="R151" s="1"/>
  <c r="F33"/>
  <c r="H33" s="1"/>
  <c r="J33" s="1"/>
  <c r="L33" s="1"/>
  <c r="N33" s="1"/>
  <c r="P33" s="1"/>
  <c r="R33" s="1"/>
  <c r="E32"/>
  <c r="E31" s="1"/>
  <c r="F31" s="1"/>
  <c r="H31" s="1"/>
  <c r="J31" s="1"/>
  <c r="L31" s="1"/>
  <c r="N31" s="1"/>
  <c r="P31" s="1"/>
  <c r="R31" s="1"/>
  <c r="E314" l="1"/>
  <c r="F314" s="1"/>
  <c r="H314" s="1"/>
  <c r="J314" s="1"/>
  <c r="L314" s="1"/>
  <c r="N314" s="1"/>
  <c r="P314" s="1"/>
  <c r="R314" s="1"/>
  <c r="F315"/>
  <c r="H315" s="1"/>
  <c r="J315" s="1"/>
  <c r="L315" s="1"/>
  <c r="N315" s="1"/>
  <c r="P315" s="1"/>
  <c r="R315" s="1"/>
  <c r="F32"/>
  <c r="H32" s="1"/>
  <c r="J32" s="1"/>
  <c r="L32" s="1"/>
  <c r="N32" s="1"/>
  <c r="P32" s="1"/>
  <c r="R32" s="1"/>
  <c r="I505"/>
  <c r="F244"/>
  <c r="H244" s="1"/>
  <c r="J244" s="1"/>
  <c r="L244" s="1"/>
  <c r="N244" s="1"/>
  <c r="P244" s="1"/>
  <c r="R244" s="1"/>
  <c r="F66"/>
  <c r="H66" s="1"/>
  <c r="J66" s="1"/>
  <c r="L66" s="1"/>
  <c r="N66" s="1"/>
  <c r="P66" s="1"/>
  <c r="R66" s="1"/>
  <c r="E65"/>
  <c r="F65" s="1"/>
  <c r="H65" s="1"/>
  <c r="J65" s="1"/>
  <c r="L65" s="1"/>
  <c r="N65" s="1"/>
  <c r="P65" s="1"/>
  <c r="R65" s="1"/>
  <c r="E289" l="1"/>
  <c r="E287"/>
  <c r="E312" l="1"/>
  <c r="E311" s="1"/>
  <c r="E503"/>
  <c r="E502" s="1"/>
  <c r="E501" s="1"/>
  <c r="E497"/>
  <c r="E495"/>
  <c r="E493"/>
  <c r="E490"/>
  <c r="E488"/>
  <c r="E484"/>
  <c r="E480"/>
  <c r="E478"/>
  <c r="E476"/>
  <c r="E471"/>
  <c r="E469"/>
  <c r="E467"/>
  <c r="E464"/>
  <c r="E462"/>
  <c r="E458"/>
  <c r="E456"/>
  <c r="E453"/>
  <c r="E451"/>
  <c r="E449"/>
  <c r="E446"/>
  <c r="E445" s="1"/>
  <c r="E442"/>
  <c r="E441" s="1"/>
  <c r="E440" s="1"/>
  <c r="E438"/>
  <c r="E437" s="1"/>
  <c r="E435"/>
  <c r="E434" s="1"/>
  <c r="E432"/>
  <c r="E431" s="1"/>
  <c r="E428"/>
  <c r="E427" s="1"/>
  <c r="E425"/>
  <c r="E424" s="1"/>
  <c r="E422"/>
  <c r="E421" s="1"/>
  <c r="E418"/>
  <c r="E417" s="1"/>
  <c r="E412"/>
  <c r="E411" s="1"/>
  <c r="E410" s="1"/>
  <c r="E408"/>
  <c r="E407" s="1"/>
  <c r="E406" s="1"/>
  <c r="E400"/>
  <c r="E399" s="1"/>
  <c r="E398" s="1"/>
  <c r="E396"/>
  <c r="E395" s="1"/>
  <c r="E394" s="1"/>
  <c r="E390"/>
  <c r="E389" s="1"/>
  <c r="E388" s="1"/>
  <c r="E385"/>
  <c r="E384" s="1"/>
  <c r="E383" s="1"/>
  <c r="E382" s="1"/>
  <c r="E380"/>
  <c r="E379" s="1"/>
  <c r="E377"/>
  <c r="E376" s="1"/>
  <c r="E373"/>
  <c r="E372" s="1"/>
  <c r="E371" s="1"/>
  <c r="E347"/>
  <c r="E344"/>
  <c r="E341"/>
  <c r="E340" s="1"/>
  <c r="E338"/>
  <c r="E337" s="1"/>
  <c r="E335"/>
  <c r="E334" s="1"/>
  <c r="E331"/>
  <c r="E330" s="1"/>
  <c r="E329" s="1"/>
  <c r="E327"/>
  <c r="E326" s="1"/>
  <c r="E325" s="1"/>
  <c r="E321"/>
  <c r="E320" s="1"/>
  <c r="E319" s="1"/>
  <c r="E307"/>
  <c r="E305"/>
  <c r="E303"/>
  <c r="E299"/>
  <c r="E298" s="1"/>
  <c r="E297" s="1"/>
  <c r="E292"/>
  <c r="E284"/>
  <c r="E277"/>
  <c r="E276" s="1"/>
  <c r="E274"/>
  <c r="E273" s="1"/>
  <c r="E267"/>
  <c r="E266" s="1"/>
  <c r="E264"/>
  <c r="E263" s="1"/>
  <c r="E258"/>
  <c r="E257" s="1"/>
  <c r="E253"/>
  <c r="E252" s="1"/>
  <c r="E249"/>
  <c r="E248" s="1"/>
  <c r="E241"/>
  <c r="E240" s="1"/>
  <c r="E238"/>
  <c r="E237" s="1"/>
  <c r="E234"/>
  <c r="E233" s="1"/>
  <c r="E232" s="1"/>
  <c r="E230"/>
  <c r="E228"/>
  <c r="E226"/>
  <c r="E224"/>
  <c r="E220"/>
  <c r="E219" s="1"/>
  <c r="E218" s="1"/>
  <c r="E215"/>
  <c r="E214" s="1"/>
  <c r="E213" s="1"/>
  <c r="E211"/>
  <c r="E210" s="1"/>
  <c r="E208"/>
  <c r="E206"/>
  <c r="E204"/>
  <c r="E202"/>
  <c r="E200"/>
  <c r="E196"/>
  <c r="E195" s="1"/>
  <c r="E193"/>
  <c r="E191"/>
  <c r="E189"/>
  <c r="E185"/>
  <c r="E184" s="1"/>
  <c r="E182"/>
  <c r="E180"/>
  <c r="E178"/>
  <c r="E173"/>
  <c r="E172" s="1"/>
  <c r="E171" s="1"/>
  <c r="E169"/>
  <c r="E168" s="1"/>
  <c r="E167" s="1"/>
  <c r="E165"/>
  <c r="E164" s="1"/>
  <c r="E162"/>
  <c r="E161" s="1"/>
  <c r="E158"/>
  <c r="E157" s="1"/>
  <c r="E156" s="1"/>
  <c r="E154"/>
  <c r="E153" s="1"/>
  <c r="E152" s="1"/>
  <c r="E148"/>
  <c r="E146"/>
  <c r="E145" s="1"/>
  <c r="E142"/>
  <c r="E141" s="1"/>
  <c r="E140" s="1"/>
  <c r="E137"/>
  <c r="E136" s="1"/>
  <c r="E135" s="1"/>
  <c r="E132"/>
  <c r="E131" s="1"/>
  <c r="E129"/>
  <c r="E128" s="1"/>
  <c r="E126"/>
  <c r="E125" s="1"/>
  <c r="E120"/>
  <c r="E119" s="1"/>
  <c r="E118" s="1"/>
  <c r="E116"/>
  <c r="E115" s="1"/>
  <c r="E113"/>
  <c r="E112" s="1"/>
  <c r="E109"/>
  <c r="E108" s="1"/>
  <c r="E103"/>
  <c r="E101"/>
  <c r="E99"/>
  <c r="E96"/>
  <c r="E94"/>
  <c r="E92"/>
  <c r="E90"/>
  <c r="E84"/>
  <c r="E83" s="1"/>
  <c r="E80"/>
  <c r="E79" s="1"/>
  <c r="E77"/>
  <c r="E75"/>
  <c r="E73"/>
  <c r="E71"/>
  <c r="E69"/>
  <c r="E67"/>
  <c r="E63"/>
  <c r="E61"/>
  <c r="E59"/>
  <c r="E48"/>
  <c r="E46"/>
  <c r="E44"/>
  <c r="E42"/>
  <c r="E40"/>
  <c r="E38"/>
  <c r="E36"/>
  <c r="E29"/>
  <c r="E27"/>
  <c r="E25"/>
  <c r="E23"/>
  <c r="E21"/>
  <c r="E19"/>
  <c r="E236" l="1"/>
  <c r="E58"/>
  <c r="E57" s="1"/>
  <c r="E35"/>
  <c r="E343"/>
  <c r="E283"/>
  <c r="E333"/>
  <c r="E124"/>
  <c r="E405"/>
  <c r="E430"/>
  <c r="E375"/>
  <c r="E416"/>
  <c r="E461"/>
  <c r="E460" s="1"/>
  <c r="E18"/>
  <c r="E17" s="1"/>
  <c r="E177"/>
  <c r="E176" s="1"/>
  <c r="E188"/>
  <c r="E187" s="1"/>
  <c r="E199"/>
  <c r="E198" s="1"/>
  <c r="E282"/>
  <c r="E448"/>
  <c r="E444" s="1"/>
  <c r="E302"/>
  <c r="E301" s="1"/>
  <c r="E223"/>
  <c r="E222" s="1"/>
  <c r="E144"/>
  <c r="E89"/>
  <c r="E88" s="1"/>
  <c r="E34"/>
  <c r="E107"/>
  <c r="E160"/>
  <c r="E262"/>
  <c r="E387"/>
  <c r="E247"/>
  <c r="E246" s="1"/>
  <c r="E415" l="1"/>
  <c r="E175"/>
  <c r="E261"/>
  <c r="E139"/>
  <c r="E16"/>
  <c r="E505" l="1"/>
  <c r="F17" l="1"/>
  <c r="H17" s="1"/>
  <c r="J17" s="1"/>
  <c r="L17" s="1"/>
  <c r="N17" s="1"/>
  <c r="P17" s="1"/>
  <c r="R17" s="1"/>
  <c r="F18"/>
  <c r="H18" s="1"/>
  <c r="J18" s="1"/>
  <c r="L18" s="1"/>
  <c r="N18" s="1"/>
  <c r="P18" s="1"/>
  <c r="R18" s="1"/>
  <c r="F19"/>
  <c r="H19" s="1"/>
  <c r="J19" s="1"/>
  <c r="L19" s="1"/>
  <c r="N19" s="1"/>
  <c r="P19" s="1"/>
  <c r="R19" s="1"/>
  <c r="F20"/>
  <c r="H20" s="1"/>
  <c r="J20" s="1"/>
  <c r="L20" s="1"/>
  <c r="N20" s="1"/>
  <c r="P20" s="1"/>
  <c r="R20" s="1"/>
  <c r="F21"/>
  <c r="H21" s="1"/>
  <c r="J21" s="1"/>
  <c r="L21" s="1"/>
  <c r="N21" s="1"/>
  <c r="P21" s="1"/>
  <c r="R21" s="1"/>
  <c r="F22"/>
  <c r="H22" s="1"/>
  <c r="J22" s="1"/>
  <c r="L22" s="1"/>
  <c r="N22" s="1"/>
  <c r="P22" s="1"/>
  <c r="R22" s="1"/>
  <c r="F23"/>
  <c r="H23" s="1"/>
  <c r="J23" s="1"/>
  <c r="L23" s="1"/>
  <c r="N23" s="1"/>
  <c r="P23" s="1"/>
  <c r="R23" s="1"/>
  <c r="F24"/>
  <c r="H24" s="1"/>
  <c r="J24" s="1"/>
  <c r="L24" s="1"/>
  <c r="N24" s="1"/>
  <c r="P24" s="1"/>
  <c r="R24" s="1"/>
  <c r="F25"/>
  <c r="H25" s="1"/>
  <c r="J25" s="1"/>
  <c r="L25" s="1"/>
  <c r="N25" s="1"/>
  <c r="P25" s="1"/>
  <c r="R25" s="1"/>
  <c r="F26"/>
  <c r="H26" s="1"/>
  <c r="J26" s="1"/>
  <c r="L26" s="1"/>
  <c r="N26" s="1"/>
  <c r="P26" s="1"/>
  <c r="R26" s="1"/>
  <c r="F27"/>
  <c r="H27" s="1"/>
  <c r="J27" s="1"/>
  <c r="L27" s="1"/>
  <c r="N27" s="1"/>
  <c r="P27" s="1"/>
  <c r="R27" s="1"/>
  <c r="F28"/>
  <c r="H28" s="1"/>
  <c r="J28" s="1"/>
  <c r="L28" s="1"/>
  <c r="N28" s="1"/>
  <c r="P28" s="1"/>
  <c r="R28" s="1"/>
  <c r="F29"/>
  <c r="H29" s="1"/>
  <c r="J29" s="1"/>
  <c r="L29" s="1"/>
  <c r="N29" s="1"/>
  <c r="P29" s="1"/>
  <c r="R29" s="1"/>
  <c r="F30"/>
  <c r="H30" s="1"/>
  <c r="J30" s="1"/>
  <c r="L30" s="1"/>
  <c r="N30" s="1"/>
  <c r="P30" s="1"/>
  <c r="R30" s="1"/>
  <c r="F34"/>
  <c r="H34" s="1"/>
  <c r="J34" s="1"/>
  <c r="L34" s="1"/>
  <c r="N34" s="1"/>
  <c r="P34" s="1"/>
  <c r="R34" s="1"/>
  <c r="F35"/>
  <c r="H35" s="1"/>
  <c r="J35" s="1"/>
  <c r="L35" s="1"/>
  <c r="N35" s="1"/>
  <c r="P35" s="1"/>
  <c r="R35" s="1"/>
  <c r="F36"/>
  <c r="H36" s="1"/>
  <c r="J36" s="1"/>
  <c r="L36" s="1"/>
  <c r="N36" s="1"/>
  <c r="P36" s="1"/>
  <c r="R36" s="1"/>
  <c r="F37"/>
  <c r="H37" s="1"/>
  <c r="J37" s="1"/>
  <c r="L37" s="1"/>
  <c r="N37" s="1"/>
  <c r="P37" s="1"/>
  <c r="R37" s="1"/>
  <c r="F38"/>
  <c r="H38" s="1"/>
  <c r="J38" s="1"/>
  <c r="L38" s="1"/>
  <c r="N38" s="1"/>
  <c r="P38" s="1"/>
  <c r="R38" s="1"/>
  <c r="F39"/>
  <c r="H39" s="1"/>
  <c r="J39" s="1"/>
  <c r="L39" s="1"/>
  <c r="N39" s="1"/>
  <c r="P39" s="1"/>
  <c r="R39" s="1"/>
  <c r="F40"/>
  <c r="H40" s="1"/>
  <c r="J40" s="1"/>
  <c r="L40" s="1"/>
  <c r="N40" s="1"/>
  <c r="P40" s="1"/>
  <c r="R40" s="1"/>
  <c r="F41"/>
  <c r="H41" s="1"/>
  <c r="J41" s="1"/>
  <c r="L41" s="1"/>
  <c r="N41" s="1"/>
  <c r="P41" s="1"/>
  <c r="R41" s="1"/>
  <c r="F42"/>
  <c r="H42" s="1"/>
  <c r="J42" s="1"/>
  <c r="L42" s="1"/>
  <c r="N42" s="1"/>
  <c r="P42" s="1"/>
  <c r="R42" s="1"/>
  <c r="F43"/>
  <c r="H43" s="1"/>
  <c r="J43" s="1"/>
  <c r="L43" s="1"/>
  <c r="N43" s="1"/>
  <c r="P43" s="1"/>
  <c r="R43" s="1"/>
  <c r="F44"/>
  <c r="H44" s="1"/>
  <c r="J44" s="1"/>
  <c r="L44" s="1"/>
  <c r="N44" s="1"/>
  <c r="P44" s="1"/>
  <c r="R44" s="1"/>
  <c r="F45"/>
  <c r="H45" s="1"/>
  <c r="J45" s="1"/>
  <c r="L45" s="1"/>
  <c r="N45" s="1"/>
  <c r="P45" s="1"/>
  <c r="R45" s="1"/>
  <c r="F46"/>
  <c r="H46" s="1"/>
  <c r="J46" s="1"/>
  <c r="L46" s="1"/>
  <c r="N46" s="1"/>
  <c r="P46" s="1"/>
  <c r="R46" s="1"/>
  <c r="F47"/>
  <c r="H47" s="1"/>
  <c r="J47" s="1"/>
  <c r="L47" s="1"/>
  <c r="N47" s="1"/>
  <c r="P47" s="1"/>
  <c r="R47" s="1"/>
  <c r="F48"/>
  <c r="H48" s="1"/>
  <c r="J48" s="1"/>
  <c r="L48" s="1"/>
  <c r="N48" s="1"/>
  <c r="P48" s="1"/>
  <c r="R48" s="1"/>
  <c r="F49"/>
  <c r="H49" s="1"/>
  <c r="J49" s="1"/>
  <c r="L49" s="1"/>
  <c r="N49" s="1"/>
  <c r="P49" s="1"/>
  <c r="R49" s="1"/>
  <c r="F57"/>
  <c r="H57" s="1"/>
  <c r="J57" s="1"/>
  <c r="L57" s="1"/>
  <c r="N57" s="1"/>
  <c r="P57" s="1"/>
  <c r="R57" s="1"/>
  <c r="F58"/>
  <c r="H58" s="1"/>
  <c r="J58" s="1"/>
  <c r="L58" s="1"/>
  <c r="N58" s="1"/>
  <c r="P58" s="1"/>
  <c r="R58" s="1"/>
  <c r="F59"/>
  <c r="H59" s="1"/>
  <c r="J59" s="1"/>
  <c r="L59" s="1"/>
  <c r="N59" s="1"/>
  <c r="P59" s="1"/>
  <c r="R59" s="1"/>
  <c r="F60"/>
  <c r="H60" s="1"/>
  <c r="J60" s="1"/>
  <c r="L60" s="1"/>
  <c r="N60" s="1"/>
  <c r="P60" s="1"/>
  <c r="R60" s="1"/>
  <c r="F61"/>
  <c r="H61" s="1"/>
  <c r="J61" s="1"/>
  <c r="L61" s="1"/>
  <c r="N61" s="1"/>
  <c r="P61" s="1"/>
  <c r="R61" s="1"/>
  <c r="F62"/>
  <c r="H62" s="1"/>
  <c r="J62" s="1"/>
  <c r="L62" s="1"/>
  <c r="N62" s="1"/>
  <c r="P62" s="1"/>
  <c r="R62" s="1"/>
  <c r="F63"/>
  <c r="H63" s="1"/>
  <c r="J63" s="1"/>
  <c r="L63" s="1"/>
  <c r="N63" s="1"/>
  <c r="P63" s="1"/>
  <c r="R63" s="1"/>
  <c r="F64"/>
  <c r="H64" s="1"/>
  <c r="J64" s="1"/>
  <c r="L64" s="1"/>
  <c r="N64" s="1"/>
  <c r="P64" s="1"/>
  <c r="R64" s="1"/>
  <c r="F67"/>
  <c r="H67" s="1"/>
  <c r="J67" s="1"/>
  <c r="L67" s="1"/>
  <c r="N67" s="1"/>
  <c r="P67" s="1"/>
  <c r="R67" s="1"/>
  <c r="F68"/>
  <c r="H68" s="1"/>
  <c r="J68" s="1"/>
  <c r="L68" s="1"/>
  <c r="N68" s="1"/>
  <c r="P68" s="1"/>
  <c r="R68" s="1"/>
  <c r="F69"/>
  <c r="H69" s="1"/>
  <c r="J69" s="1"/>
  <c r="L69" s="1"/>
  <c r="N69" s="1"/>
  <c r="P69" s="1"/>
  <c r="R69" s="1"/>
  <c r="F70"/>
  <c r="H70" s="1"/>
  <c r="J70" s="1"/>
  <c r="L70" s="1"/>
  <c r="N70" s="1"/>
  <c r="P70" s="1"/>
  <c r="R70" s="1"/>
  <c r="F71"/>
  <c r="H71" s="1"/>
  <c r="J71" s="1"/>
  <c r="L71" s="1"/>
  <c r="N71" s="1"/>
  <c r="P71" s="1"/>
  <c r="R71" s="1"/>
  <c r="F72"/>
  <c r="H72" s="1"/>
  <c r="J72" s="1"/>
  <c r="L72" s="1"/>
  <c r="N72" s="1"/>
  <c r="P72" s="1"/>
  <c r="R72" s="1"/>
  <c r="F73"/>
  <c r="H73" s="1"/>
  <c r="J73" s="1"/>
  <c r="L73" s="1"/>
  <c r="N73" s="1"/>
  <c r="P73" s="1"/>
  <c r="R73" s="1"/>
  <c r="F74"/>
  <c r="H74" s="1"/>
  <c r="J74" s="1"/>
  <c r="L74" s="1"/>
  <c r="N74" s="1"/>
  <c r="P74" s="1"/>
  <c r="R74" s="1"/>
  <c r="F75"/>
  <c r="H75" s="1"/>
  <c r="J75" s="1"/>
  <c r="L75" s="1"/>
  <c r="N75" s="1"/>
  <c r="P75" s="1"/>
  <c r="R75" s="1"/>
  <c r="F76"/>
  <c r="H76" s="1"/>
  <c r="J76" s="1"/>
  <c r="L76" s="1"/>
  <c r="N76" s="1"/>
  <c r="P76" s="1"/>
  <c r="R76" s="1"/>
  <c r="F77"/>
  <c r="H77" s="1"/>
  <c r="J77" s="1"/>
  <c r="L77" s="1"/>
  <c r="N77" s="1"/>
  <c r="P77" s="1"/>
  <c r="R77" s="1"/>
  <c r="F78"/>
  <c r="H78" s="1"/>
  <c r="J78" s="1"/>
  <c r="L78" s="1"/>
  <c r="N78" s="1"/>
  <c r="P78" s="1"/>
  <c r="R78" s="1"/>
  <c r="F79"/>
  <c r="H79" s="1"/>
  <c r="J79" s="1"/>
  <c r="L79" s="1"/>
  <c r="N79" s="1"/>
  <c r="P79" s="1"/>
  <c r="R79" s="1"/>
  <c r="F80"/>
  <c r="H80" s="1"/>
  <c r="J80" s="1"/>
  <c r="L80" s="1"/>
  <c r="N80" s="1"/>
  <c r="P80" s="1"/>
  <c r="R80" s="1"/>
  <c r="F81"/>
  <c r="H81" s="1"/>
  <c r="J81" s="1"/>
  <c r="L81" s="1"/>
  <c r="N81" s="1"/>
  <c r="P81" s="1"/>
  <c r="R81" s="1"/>
  <c r="F82"/>
  <c r="H82" s="1"/>
  <c r="J82" s="1"/>
  <c r="L82" s="1"/>
  <c r="N82" s="1"/>
  <c r="P82" s="1"/>
  <c r="R82" s="1"/>
  <c r="F83"/>
  <c r="H83" s="1"/>
  <c r="J83" s="1"/>
  <c r="L83" s="1"/>
  <c r="N83" s="1"/>
  <c r="P83" s="1"/>
  <c r="R83" s="1"/>
  <c r="F84"/>
  <c r="H84" s="1"/>
  <c r="J84" s="1"/>
  <c r="L84" s="1"/>
  <c r="N84" s="1"/>
  <c r="P84" s="1"/>
  <c r="R84" s="1"/>
  <c r="F85"/>
  <c r="H85" s="1"/>
  <c r="J85" s="1"/>
  <c r="L85" s="1"/>
  <c r="N85" s="1"/>
  <c r="P85" s="1"/>
  <c r="R85" s="1"/>
  <c r="F88"/>
  <c r="H88" s="1"/>
  <c r="J88" s="1"/>
  <c r="L88" s="1"/>
  <c r="N88" s="1"/>
  <c r="P88" s="1"/>
  <c r="R88" s="1"/>
  <c r="F89"/>
  <c r="H89" s="1"/>
  <c r="J89" s="1"/>
  <c r="L89" s="1"/>
  <c r="N89" s="1"/>
  <c r="P89" s="1"/>
  <c r="R89" s="1"/>
  <c r="F90"/>
  <c r="H90" s="1"/>
  <c r="J90" s="1"/>
  <c r="L90" s="1"/>
  <c r="N90" s="1"/>
  <c r="P90" s="1"/>
  <c r="R90" s="1"/>
  <c r="F91"/>
  <c r="H91" s="1"/>
  <c r="J91" s="1"/>
  <c r="L91" s="1"/>
  <c r="N91" s="1"/>
  <c r="P91" s="1"/>
  <c r="R91" s="1"/>
  <c r="F92"/>
  <c r="H92" s="1"/>
  <c r="J92" s="1"/>
  <c r="L92" s="1"/>
  <c r="N92" s="1"/>
  <c r="P92" s="1"/>
  <c r="R92" s="1"/>
  <c r="F93"/>
  <c r="H93" s="1"/>
  <c r="J93" s="1"/>
  <c r="L93" s="1"/>
  <c r="N93" s="1"/>
  <c r="P93" s="1"/>
  <c r="R93" s="1"/>
  <c r="F94"/>
  <c r="H94" s="1"/>
  <c r="J94" s="1"/>
  <c r="L94" s="1"/>
  <c r="N94" s="1"/>
  <c r="P94" s="1"/>
  <c r="R94" s="1"/>
  <c r="F95"/>
  <c r="H95" s="1"/>
  <c r="J95" s="1"/>
  <c r="L95" s="1"/>
  <c r="N95" s="1"/>
  <c r="P95" s="1"/>
  <c r="R95" s="1"/>
  <c r="F96"/>
  <c r="H96" s="1"/>
  <c r="J96" s="1"/>
  <c r="L96" s="1"/>
  <c r="N96" s="1"/>
  <c r="P96" s="1"/>
  <c r="R96" s="1"/>
  <c r="F97"/>
  <c r="H97" s="1"/>
  <c r="J97" s="1"/>
  <c r="L97" s="1"/>
  <c r="N97" s="1"/>
  <c r="P97" s="1"/>
  <c r="R97" s="1"/>
  <c r="F98"/>
  <c r="H98" s="1"/>
  <c r="J98" s="1"/>
  <c r="L98" s="1"/>
  <c r="N98" s="1"/>
  <c r="P98" s="1"/>
  <c r="R98" s="1"/>
  <c r="F99"/>
  <c r="H99" s="1"/>
  <c r="J99" s="1"/>
  <c r="L99" s="1"/>
  <c r="N99" s="1"/>
  <c r="P99" s="1"/>
  <c r="R99" s="1"/>
  <c r="F100"/>
  <c r="H100" s="1"/>
  <c r="J100" s="1"/>
  <c r="L100" s="1"/>
  <c r="N100" s="1"/>
  <c r="P100" s="1"/>
  <c r="R100" s="1"/>
  <c r="F101"/>
  <c r="H101" s="1"/>
  <c r="J101" s="1"/>
  <c r="L101" s="1"/>
  <c r="N101" s="1"/>
  <c r="P101" s="1"/>
  <c r="R101" s="1"/>
  <c r="F102"/>
  <c r="H102" s="1"/>
  <c r="J102" s="1"/>
  <c r="L102" s="1"/>
  <c r="N102" s="1"/>
  <c r="P102" s="1"/>
  <c r="R102" s="1"/>
  <c r="F103"/>
  <c r="H103" s="1"/>
  <c r="J103" s="1"/>
  <c r="L103" s="1"/>
  <c r="N103" s="1"/>
  <c r="P103" s="1"/>
  <c r="R103" s="1"/>
  <c r="F104"/>
  <c r="H104" s="1"/>
  <c r="J104" s="1"/>
  <c r="L104" s="1"/>
  <c r="N104" s="1"/>
  <c r="P104" s="1"/>
  <c r="R104" s="1"/>
  <c r="F107"/>
  <c r="H107" s="1"/>
  <c r="J107" s="1"/>
  <c r="L107" s="1"/>
  <c r="N107" s="1"/>
  <c r="P107" s="1"/>
  <c r="R107" s="1"/>
  <c r="F108"/>
  <c r="H108" s="1"/>
  <c r="J108" s="1"/>
  <c r="L108" s="1"/>
  <c r="N108" s="1"/>
  <c r="P108" s="1"/>
  <c r="R108" s="1"/>
  <c r="F109"/>
  <c r="H109" s="1"/>
  <c r="J109" s="1"/>
  <c r="L109" s="1"/>
  <c r="N109" s="1"/>
  <c r="P109" s="1"/>
  <c r="R109" s="1"/>
  <c r="F110"/>
  <c r="H110" s="1"/>
  <c r="J110" s="1"/>
  <c r="L110" s="1"/>
  <c r="N110" s="1"/>
  <c r="P110" s="1"/>
  <c r="R110" s="1"/>
  <c r="F111"/>
  <c r="H111" s="1"/>
  <c r="J111" s="1"/>
  <c r="L111" s="1"/>
  <c r="N111" s="1"/>
  <c r="P111" s="1"/>
  <c r="R111" s="1"/>
  <c r="F112"/>
  <c r="H112" s="1"/>
  <c r="J112" s="1"/>
  <c r="L112" s="1"/>
  <c r="N112" s="1"/>
  <c r="P112" s="1"/>
  <c r="R112" s="1"/>
  <c r="F113"/>
  <c r="H113" s="1"/>
  <c r="J113" s="1"/>
  <c r="L113" s="1"/>
  <c r="N113" s="1"/>
  <c r="P113" s="1"/>
  <c r="R113" s="1"/>
  <c r="F114"/>
  <c r="H114" s="1"/>
  <c r="J114" s="1"/>
  <c r="L114" s="1"/>
  <c r="N114" s="1"/>
  <c r="P114" s="1"/>
  <c r="R114" s="1"/>
  <c r="F115"/>
  <c r="H115" s="1"/>
  <c r="J115" s="1"/>
  <c r="L115" s="1"/>
  <c r="N115" s="1"/>
  <c r="P115" s="1"/>
  <c r="R115" s="1"/>
  <c r="F116"/>
  <c r="H116" s="1"/>
  <c r="J116" s="1"/>
  <c r="L116" s="1"/>
  <c r="N116" s="1"/>
  <c r="P116" s="1"/>
  <c r="R116" s="1"/>
  <c r="F117"/>
  <c r="H117" s="1"/>
  <c r="J117" s="1"/>
  <c r="L117" s="1"/>
  <c r="N117" s="1"/>
  <c r="P117" s="1"/>
  <c r="R117" s="1"/>
  <c r="F118"/>
  <c r="H118" s="1"/>
  <c r="J118" s="1"/>
  <c r="L118" s="1"/>
  <c r="N118" s="1"/>
  <c r="P118" s="1"/>
  <c r="R118" s="1"/>
  <c r="F119"/>
  <c r="H119" s="1"/>
  <c r="J119" s="1"/>
  <c r="L119" s="1"/>
  <c r="N119" s="1"/>
  <c r="P119" s="1"/>
  <c r="R119" s="1"/>
  <c r="F120"/>
  <c r="H120" s="1"/>
  <c r="J120" s="1"/>
  <c r="L120" s="1"/>
  <c r="N120" s="1"/>
  <c r="P120" s="1"/>
  <c r="R120" s="1"/>
  <c r="F121"/>
  <c r="H121" s="1"/>
  <c r="J121" s="1"/>
  <c r="L121" s="1"/>
  <c r="N121" s="1"/>
  <c r="P121" s="1"/>
  <c r="R121" s="1"/>
  <c r="F122"/>
  <c r="H122" s="1"/>
  <c r="J122" s="1"/>
  <c r="L122" s="1"/>
  <c r="N122" s="1"/>
  <c r="P122" s="1"/>
  <c r="R122" s="1"/>
  <c r="F123"/>
  <c r="H123" s="1"/>
  <c r="J123" s="1"/>
  <c r="L123" s="1"/>
  <c r="N123" s="1"/>
  <c r="P123" s="1"/>
  <c r="R123" s="1"/>
  <c r="F124"/>
  <c r="H124" s="1"/>
  <c r="J124" s="1"/>
  <c r="L124" s="1"/>
  <c r="N124" s="1"/>
  <c r="P124" s="1"/>
  <c r="R124" s="1"/>
  <c r="F125"/>
  <c r="H125" s="1"/>
  <c r="J125" s="1"/>
  <c r="L125" s="1"/>
  <c r="N125" s="1"/>
  <c r="P125" s="1"/>
  <c r="R125" s="1"/>
  <c r="F126"/>
  <c r="H126" s="1"/>
  <c r="J126" s="1"/>
  <c r="L126" s="1"/>
  <c r="N126" s="1"/>
  <c r="P126" s="1"/>
  <c r="R126" s="1"/>
  <c r="F127"/>
  <c r="H127" s="1"/>
  <c r="J127" s="1"/>
  <c r="L127" s="1"/>
  <c r="N127" s="1"/>
  <c r="P127" s="1"/>
  <c r="R127" s="1"/>
  <c r="F128"/>
  <c r="H128" s="1"/>
  <c r="J128" s="1"/>
  <c r="L128" s="1"/>
  <c r="N128" s="1"/>
  <c r="P128" s="1"/>
  <c r="R128" s="1"/>
  <c r="F129"/>
  <c r="H129" s="1"/>
  <c r="J129" s="1"/>
  <c r="L129" s="1"/>
  <c r="N129" s="1"/>
  <c r="P129" s="1"/>
  <c r="R129" s="1"/>
  <c r="F130"/>
  <c r="H130" s="1"/>
  <c r="J130" s="1"/>
  <c r="L130" s="1"/>
  <c r="N130" s="1"/>
  <c r="P130" s="1"/>
  <c r="R130" s="1"/>
  <c r="F131"/>
  <c r="H131" s="1"/>
  <c r="J131" s="1"/>
  <c r="L131" s="1"/>
  <c r="N131" s="1"/>
  <c r="P131" s="1"/>
  <c r="R131" s="1"/>
  <c r="F132"/>
  <c r="H132" s="1"/>
  <c r="J132" s="1"/>
  <c r="L132" s="1"/>
  <c r="N132" s="1"/>
  <c r="P132" s="1"/>
  <c r="R132" s="1"/>
  <c r="F133"/>
  <c r="H133" s="1"/>
  <c r="J133" s="1"/>
  <c r="L133" s="1"/>
  <c r="N133" s="1"/>
  <c r="P133" s="1"/>
  <c r="R133" s="1"/>
  <c r="F134"/>
  <c r="H134" s="1"/>
  <c r="J134" s="1"/>
  <c r="L134" s="1"/>
  <c r="N134" s="1"/>
  <c r="P134" s="1"/>
  <c r="R134" s="1"/>
  <c r="F135"/>
  <c r="H135" s="1"/>
  <c r="J135" s="1"/>
  <c r="L135" s="1"/>
  <c r="N135" s="1"/>
  <c r="P135" s="1"/>
  <c r="R135" s="1"/>
  <c r="F136"/>
  <c r="H136" s="1"/>
  <c r="J136" s="1"/>
  <c r="L136" s="1"/>
  <c r="N136" s="1"/>
  <c r="P136" s="1"/>
  <c r="R136" s="1"/>
  <c r="F137"/>
  <c r="H137" s="1"/>
  <c r="J137" s="1"/>
  <c r="L137" s="1"/>
  <c r="N137" s="1"/>
  <c r="P137" s="1"/>
  <c r="R137" s="1"/>
  <c r="F138"/>
  <c r="H138" s="1"/>
  <c r="J138" s="1"/>
  <c r="L138" s="1"/>
  <c r="N138" s="1"/>
  <c r="P138" s="1"/>
  <c r="R138" s="1"/>
  <c r="F139"/>
  <c r="H139" s="1"/>
  <c r="J139" s="1"/>
  <c r="L139" s="1"/>
  <c r="N139" s="1"/>
  <c r="P139" s="1"/>
  <c r="R139" s="1"/>
  <c r="F140"/>
  <c r="H140" s="1"/>
  <c r="J140" s="1"/>
  <c r="L140" s="1"/>
  <c r="N140" s="1"/>
  <c r="P140" s="1"/>
  <c r="R140" s="1"/>
  <c r="F141"/>
  <c r="H141" s="1"/>
  <c r="J141" s="1"/>
  <c r="L141" s="1"/>
  <c r="N141" s="1"/>
  <c r="P141" s="1"/>
  <c r="R141" s="1"/>
  <c r="F142"/>
  <c r="H142" s="1"/>
  <c r="J142" s="1"/>
  <c r="L142" s="1"/>
  <c r="N142" s="1"/>
  <c r="P142" s="1"/>
  <c r="R142" s="1"/>
  <c r="F143"/>
  <c r="H143" s="1"/>
  <c r="J143" s="1"/>
  <c r="L143" s="1"/>
  <c r="N143" s="1"/>
  <c r="P143" s="1"/>
  <c r="R143" s="1"/>
  <c r="F144"/>
  <c r="H144" s="1"/>
  <c r="J144" s="1"/>
  <c r="L144" s="1"/>
  <c r="N144" s="1"/>
  <c r="P144" s="1"/>
  <c r="R144" s="1"/>
  <c r="F145"/>
  <c r="H145" s="1"/>
  <c r="J145" s="1"/>
  <c r="L145" s="1"/>
  <c r="N145" s="1"/>
  <c r="P145" s="1"/>
  <c r="R145" s="1"/>
  <c r="F146"/>
  <c r="H146" s="1"/>
  <c r="J146" s="1"/>
  <c r="L146" s="1"/>
  <c r="N146" s="1"/>
  <c r="P146" s="1"/>
  <c r="R146" s="1"/>
  <c r="F147"/>
  <c r="H147" s="1"/>
  <c r="J147" s="1"/>
  <c r="L147" s="1"/>
  <c r="N147" s="1"/>
  <c r="P147" s="1"/>
  <c r="R147" s="1"/>
  <c r="F148"/>
  <c r="H148" s="1"/>
  <c r="J148" s="1"/>
  <c r="L148" s="1"/>
  <c r="N148" s="1"/>
  <c r="P148" s="1"/>
  <c r="R148" s="1"/>
  <c r="F149"/>
  <c r="H149" s="1"/>
  <c r="J149" s="1"/>
  <c r="L149" s="1"/>
  <c r="N149" s="1"/>
  <c r="P149" s="1"/>
  <c r="R149" s="1"/>
  <c r="F150"/>
  <c r="H150" s="1"/>
  <c r="J150" s="1"/>
  <c r="L150" s="1"/>
  <c r="N150" s="1"/>
  <c r="P150" s="1"/>
  <c r="R150" s="1"/>
  <c r="F152"/>
  <c r="H152" s="1"/>
  <c r="J152" s="1"/>
  <c r="L152" s="1"/>
  <c r="N152" s="1"/>
  <c r="P152" s="1"/>
  <c r="R152" s="1"/>
  <c r="F153"/>
  <c r="H153" s="1"/>
  <c r="J153" s="1"/>
  <c r="L153" s="1"/>
  <c r="N153" s="1"/>
  <c r="P153" s="1"/>
  <c r="R153" s="1"/>
  <c r="F154"/>
  <c r="H154" s="1"/>
  <c r="J154" s="1"/>
  <c r="L154" s="1"/>
  <c r="N154" s="1"/>
  <c r="P154" s="1"/>
  <c r="R154" s="1"/>
  <c r="F155"/>
  <c r="H155" s="1"/>
  <c r="J155" s="1"/>
  <c r="L155" s="1"/>
  <c r="N155" s="1"/>
  <c r="P155" s="1"/>
  <c r="R155" s="1"/>
  <c r="F156"/>
  <c r="H156" s="1"/>
  <c r="J156" s="1"/>
  <c r="L156" s="1"/>
  <c r="N156" s="1"/>
  <c r="P156" s="1"/>
  <c r="R156" s="1"/>
  <c r="F157"/>
  <c r="H157" s="1"/>
  <c r="J157" s="1"/>
  <c r="L157" s="1"/>
  <c r="N157" s="1"/>
  <c r="P157" s="1"/>
  <c r="R157" s="1"/>
  <c r="F158"/>
  <c r="H158" s="1"/>
  <c r="J158" s="1"/>
  <c r="L158" s="1"/>
  <c r="N158" s="1"/>
  <c r="P158" s="1"/>
  <c r="R158" s="1"/>
  <c r="F159"/>
  <c r="H159" s="1"/>
  <c r="J159" s="1"/>
  <c r="L159" s="1"/>
  <c r="N159" s="1"/>
  <c r="P159" s="1"/>
  <c r="R159" s="1"/>
  <c r="F160"/>
  <c r="H160" s="1"/>
  <c r="J160" s="1"/>
  <c r="L160" s="1"/>
  <c r="N160" s="1"/>
  <c r="P160" s="1"/>
  <c r="R160" s="1"/>
  <c r="F161"/>
  <c r="H161" s="1"/>
  <c r="J161" s="1"/>
  <c r="L161" s="1"/>
  <c r="N161" s="1"/>
  <c r="P161" s="1"/>
  <c r="R161" s="1"/>
  <c r="F162"/>
  <c r="H162" s="1"/>
  <c r="J162" s="1"/>
  <c r="L162" s="1"/>
  <c r="N162" s="1"/>
  <c r="P162" s="1"/>
  <c r="R162" s="1"/>
  <c r="F163"/>
  <c r="H163" s="1"/>
  <c r="J163" s="1"/>
  <c r="L163" s="1"/>
  <c r="N163" s="1"/>
  <c r="P163" s="1"/>
  <c r="R163" s="1"/>
  <c r="F164"/>
  <c r="H164" s="1"/>
  <c r="J164" s="1"/>
  <c r="L164" s="1"/>
  <c r="N164" s="1"/>
  <c r="P164" s="1"/>
  <c r="R164" s="1"/>
  <c r="F165"/>
  <c r="H165" s="1"/>
  <c r="J165" s="1"/>
  <c r="L165" s="1"/>
  <c r="N165" s="1"/>
  <c r="P165" s="1"/>
  <c r="R165" s="1"/>
  <c r="F166"/>
  <c r="H166" s="1"/>
  <c r="J166" s="1"/>
  <c r="L166" s="1"/>
  <c r="N166" s="1"/>
  <c r="P166" s="1"/>
  <c r="R166" s="1"/>
  <c r="F167"/>
  <c r="H167" s="1"/>
  <c r="J167" s="1"/>
  <c r="L167" s="1"/>
  <c r="N167" s="1"/>
  <c r="P167" s="1"/>
  <c r="R167" s="1"/>
  <c r="F168"/>
  <c r="H168" s="1"/>
  <c r="J168" s="1"/>
  <c r="L168" s="1"/>
  <c r="N168" s="1"/>
  <c r="P168" s="1"/>
  <c r="R168" s="1"/>
  <c r="F169"/>
  <c r="H169" s="1"/>
  <c r="J169" s="1"/>
  <c r="L169" s="1"/>
  <c r="N169" s="1"/>
  <c r="P169" s="1"/>
  <c r="R169" s="1"/>
  <c r="F170"/>
  <c r="H170" s="1"/>
  <c r="J170" s="1"/>
  <c r="L170" s="1"/>
  <c r="N170" s="1"/>
  <c r="P170" s="1"/>
  <c r="R170" s="1"/>
  <c r="F171"/>
  <c r="H171" s="1"/>
  <c r="J171" s="1"/>
  <c r="L171" s="1"/>
  <c r="N171" s="1"/>
  <c r="P171" s="1"/>
  <c r="R171" s="1"/>
  <c r="F172"/>
  <c r="H172" s="1"/>
  <c r="J172" s="1"/>
  <c r="L172" s="1"/>
  <c r="N172" s="1"/>
  <c r="P172" s="1"/>
  <c r="R172" s="1"/>
  <c r="F173"/>
  <c r="H173" s="1"/>
  <c r="J173" s="1"/>
  <c r="L173" s="1"/>
  <c r="N173" s="1"/>
  <c r="P173" s="1"/>
  <c r="R173" s="1"/>
  <c r="F174"/>
  <c r="H174" s="1"/>
  <c r="J174" s="1"/>
  <c r="L174" s="1"/>
  <c r="N174" s="1"/>
  <c r="P174" s="1"/>
  <c r="R174" s="1"/>
  <c r="F175"/>
  <c r="H175" s="1"/>
  <c r="J175" s="1"/>
  <c r="L175" s="1"/>
  <c r="N175" s="1"/>
  <c r="P175" s="1"/>
  <c r="R175" s="1"/>
  <c r="F176"/>
  <c r="H176" s="1"/>
  <c r="J176" s="1"/>
  <c r="L176" s="1"/>
  <c r="N176" s="1"/>
  <c r="P176" s="1"/>
  <c r="R176" s="1"/>
  <c r="F177"/>
  <c r="H177" s="1"/>
  <c r="J177" s="1"/>
  <c r="L177" s="1"/>
  <c r="N177" s="1"/>
  <c r="P177" s="1"/>
  <c r="R177" s="1"/>
  <c r="F178"/>
  <c r="H178" s="1"/>
  <c r="J178" s="1"/>
  <c r="L178" s="1"/>
  <c r="N178" s="1"/>
  <c r="P178" s="1"/>
  <c r="R178" s="1"/>
  <c r="F179"/>
  <c r="H179" s="1"/>
  <c r="J179" s="1"/>
  <c r="L179" s="1"/>
  <c r="N179" s="1"/>
  <c r="P179" s="1"/>
  <c r="R179" s="1"/>
  <c r="F180"/>
  <c r="H180" s="1"/>
  <c r="J180" s="1"/>
  <c r="L180" s="1"/>
  <c r="N180" s="1"/>
  <c r="P180" s="1"/>
  <c r="R180" s="1"/>
  <c r="F181"/>
  <c r="H181" s="1"/>
  <c r="J181" s="1"/>
  <c r="L181" s="1"/>
  <c r="N181" s="1"/>
  <c r="P181" s="1"/>
  <c r="R181" s="1"/>
  <c r="F182"/>
  <c r="H182" s="1"/>
  <c r="J182" s="1"/>
  <c r="L182" s="1"/>
  <c r="N182" s="1"/>
  <c r="P182" s="1"/>
  <c r="R182" s="1"/>
  <c r="F183"/>
  <c r="H183" s="1"/>
  <c r="J183" s="1"/>
  <c r="L183" s="1"/>
  <c r="N183" s="1"/>
  <c r="P183" s="1"/>
  <c r="R183" s="1"/>
  <c r="F184"/>
  <c r="H184" s="1"/>
  <c r="J184" s="1"/>
  <c r="L184" s="1"/>
  <c r="N184" s="1"/>
  <c r="P184" s="1"/>
  <c r="R184" s="1"/>
  <c r="F185"/>
  <c r="H185" s="1"/>
  <c r="J185" s="1"/>
  <c r="L185" s="1"/>
  <c r="N185" s="1"/>
  <c r="P185" s="1"/>
  <c r="R185" s="1"/>
  <c r="F186"/>
  <c r="H186" s="1"/>
  <c r="J186" s="1"/>
  <c r="L186" s="1"/>
  <c r="N186" s="1"/>
  <c r="P186" s="1"/>
  <c r="R186" s="1"/>
  <c r="F187"/>
  <c r="H187" s="1"/>
  <c r="J187" s="1"/>
  <c r="L187" s="1"/>
  <c r="N187" s="1"/>
  <c r="P187" s="1"/>
  <c r="R187" s="1"/>
  <c r="F188"/>
  <c r="H188" s="1"/>
  <c r="J188" s="1"/>
  <c r="L188" s="1"/>
  <c r="N188" s="1"/>
  <c r="P188" s="1"/>
  <c r="R188" s="1"/>
  <c r="F189"/>
  <c r="H189" s="1"/>
  <c r="J189" s="1"/>
  <c r="L189" s="1"/>
  <c r="N189" s="1"/>
  <c r="P189" s="1"/>
  <c r="R189" s="1"/>
  <c r="F190"/>
  <c r="H190" s="1"/>
  <c r="J190" s="1"/>
  <c r="L190" s="1"/>
  <c r="N190" s="1"/>
  <c r="P190" s="1"/>
  <c r="R190" s="1"/>
  <c r="F191"/>
  <c r="H191" s="1"/>
  <c r="J191" s="1"/>
  <c r="L191" s="1"/>
  <c r="N191" s="1"/>
  <c r="P191" s="1"/>
  <c r="R191" s="1"/>
  <c r="F192"/>
  <c r="H192" s="1"/>
  <c r="J192" s="1"/>
  <c r="L192" s="1"/>
  <c r="N192" s="1"/>
  <c r="P192" s="1"/>
  <c r="R192" s="1"/>
  <c r="F193"/>
  <c r="H193" s="1"/>
  <c r="J193" s="1"/>
  <c r="L193" s="1"/>
  <c r="N193" s="1"/>
  <c r="P193" s="1"/>
  <c r="R193" s="1"/>
  <c r="F194"/>
  <c r="H194" s="1"/>
  <c r="J194" s="1"/>
  <c r="L194" s="1"/>
  <c r="N194" s="1"/>
  <c r="P194" s="1"/>
  <c r="R194" s="1"/>
  <c r="F195"/>
  <c r="H195" s="1"/>
  <c r="J195" s="1"/>
  <c r="L195" s="1"/>
  <c r="N195" s="1"/>
  <c r="P195" s="1"/>
  <c r="R195" s="1"/>
  <c r="F196"/>
  <c r="H196" s="1"/>
  <c r="J196" s="1"/>
  <c r="L196" s="1"/>
  <c r="N196" s="1"/>
  <c r="P196" s="1"/>
  <c r="R196" s="1"/>
  <c r="F197"/>
  <c r="H197" s="1"/>
  <c r="J197" s="1"/>
  <c r="L197" s="1"/>
  <c r="N197" s="1"/>
  <c r="P197" s="1"/>
  <c r="R197" s="1"/>
  <c r="F198"/>
  <c r="H198" s="1"/>
  <c r="J198" s="1"/>
  <c r="L198" s="1"/>
  <c r="N198" s="1"/>
  <c r="P198" s="1"/>
  <c r="R198" s="1"/>
  <c r="F199"/>
  <c r="H199" s="1"/>
  <c r="J199" s="1"/>
  <c r="L199" s="1"/>
  <c r="N199" s="1"/>
  <c r="P199" s="1"/>
  <c r="R199" s="1"/>
  <c r="F200"/>
  <c r="H200" s="1"/>
  <c r="J200" s="1"/>
  <c r="L200" s="1"/>
  <c r="N200" s="1"/>
  <c r="P200" s="1"/>
  <c r="R200" s="1"/>
  <c r="F201"/>
  <c r="H201" s="1"/>
  <c r="J201" s="1"/>
  <c r="L201" s="1"/>
  <c r="N201" s="1"/>
  <c r="P201" s="1"/>
  <c r="R201" s="1"/>
  <c r="F202"/>
  <c r="H202" s="1"/>
  <c r="J202" s="1"/>
  <c r="L202" s="1"/>
  <c r="N202" s="1"/>
  <c r="P202" s="1"/>
  <c r="R202" s="1"/>
  <c r="F203"/>
  <c r="H203" s="1"/>
  <c r="J203" s="1"/>
  <c r="L203" s="1"/>
  <c r="N203" s="1"/>
  <c r="P203" s="1"/>
  <c r="R203" s="1"/>
  <c r="F204"/>
  <c r="H204" s="1"/>
  <c r="J204" s="1"/>
  <c r="L204" s="1"/>
  <c r="N204" s="1"/>
  <c r="P204" s="1"/>
  <c r="R204" s="1"/>
  <c r="F205"/>
  <c r="H205" s="1"/>
  <c r="J205" s="1"/>
  <c r="L205" s="1"/>
  <c r="N205" s="1"/>
  <c r="P205" s="1"/>
  <c r="R205" s="1"/>
  <c r="F206"/>
  <c r="H206" s="1"/>
  <c r="J206" s="1"/>
  <c r="L206" s="1"/>
  <c r="N206" s="1"/>
  <c r="P206" s="1"/>
  <c r="R206" s="1"/>
  <c r="F207"/>
  <c r="H207" s="1"/>
  <c r="J207" s="1"/>
  <c r="L207" s="1"/>
  <c r="N207" s="1"/>
  <c r="P207" s="1"/>
  <c r="R207" s="1"/>
  <c r="F208"/>
  <c r="H208" s="1"/>
  <c r="J208" s="1"/>
  <c r="L208" s="1"/>
  <c r="N208" s="1"/>
  <c r="P208" s="1"/>
  <c r="R208" s="1"/>
  <c r="F209"/>
  <c r="H209" s="1"/>
  <c r="J209" s="1"/>
  <c r="L209" s="1"/>
  <c r="N209" s="1"/>
  <c r="P209" s="1"/>
  <c r="R209" s="1"/>
  <c r="F210"/>
  <c r="H210" s="1"/>
  <c r="J210" s="1"/>
  <c r="L210" s="1"/>
  <c r="N210" s="1"/>
  <c r="P210" s="1"/>
  <c r="R210" s="1"/>
  <c r="F211"/>
  <c r="H211" s="1"/>
  <c r="J211" s="1"/>
  <c r="L211" s="1"/>
  <c r="N211" s="1"/>
  <c r="P211" s="1"/>
  <c r="R211" s="1"/>
  <c r="F212"/>
  <c r="H212" s="1"/>
  <c r="J212" s="1"/>
  <c r="L212" s="1"/>
  <c r="N212" s="1"/>
  <c r="P212" s="1"/>
  <c r="R212" s="1"/>
  <c r="F213"/>
  <c r="H213" s="1"/>
  <c r="J213" s="1"/>
  <c r="L213" s="1"/>
  <c r="N213" s="1"/>
  <c r="P213" s="1"/>
  <c r="R213" s="1"/>
  <c r="F214"/>
  <c r="H214" s="1"/>
  <c r="J214" s="1"/>
  <c r="L214" s="1"/>
  <c r="N214" s="1"/>
  <c r="P214" s="1"/>
  <c r="R214" s="1"/>
  <c r="F215"/>
  <c r="H215" s="1"/>
  <c r="J215" s="1"/>
  <c r="L215" s="1"/>
  <c r="N215" s="1"/>
  <c r="P215" s="1"/>
  <c r="R215" s="1"/>
  <c r="F216"/>
  <c r="H216" s="1"/>
  <c r="J216" s="1"/>
  <c r="L216" s="1"/>
  <c r="N216" s="1"/>
  <c r="P216" s="1"/>
  <c r="R216" s="1"/>
  <c r="F217"/>
  <c r="H217" s="1"/>
  <c r="J217" s="1"/>
  <c r="L217" s="1"/>
  <c r="N217" s="1"/>
  <c r="P217" s="1"/>
  <c r="R217" s="1"/>
  <c r="F218"/>
  <c r="H218" s="1"/>
  <c r="J218" s="1"/>
  <c r="L218" s="1"/>
  <c r="N218" s="1"/>
  <c r="P218" s="1"/>
  <c r="R218" s="1"/>
  <c r="F219"/>
  <c r="H219" s="1"/>
  <c r="J219" s="1"/>
  <c r="L219" s="1"/>
  <c r="N219" s="1"/>
  <c r="P219" s="1"/>
  <c r="R219" s="1"/>
  <c r="F220"/>
  <c r="H220" s="1"/>
  <c r="J220" s="1"/>
  <c r="L220" s="1"/>
  <c r="N220" s="1"/>
  <c r="P220" s="1"/>
  <c r="R220" s="1"/>
  <c r="F221"/>
  <c r="H221" s="1"/>
  <c r="J221" s="1"/>
  <c r="L221" s="1"/>
  <c r="N221" s="1"/>
  <c r="P221" s="1"/>
  <c r="R221" s="1"/>
  <c r="F222"/>
  <c r="H222" s="1"/>
  <c r="J222" s="1"/>
  <c r="L222" s="1"/>
  <c r="N222" s="1"/>
  <c r="P222" s="1"/>
  <c r="R222" s="1"/>
  <c r="F223"/>
  <c r="H223" s="1"/>
  <c r="J223" s="1"/>
  <c r="L223" s="1"/>
  <c r="N223" s="1"/>
  <c r="P223" s="1"/>
  <c r="R223" s="1"/>
  <c r="F224"/>
  <c r="H224" s="1"/>
  <c r="J224" s="1"/>
  <c r="L224" s="1"/>
  <c r="N224" s="1"/>
  <c r="P224" s="1"/>
  <c r="R224" s="1"/>
  <c r="F225"/>
  <c r="H225" s="1"/>
  <c r="J225" s="1"/>
  <c r="L225" s="1"/>
  <c r="N225" s="1"/>
  <c r="P225" s="1"/>
  <c r="R225" s="1"/>
  <c r="F226"/>
  <c r="H226" s="1"/>
  <c r="J226" s="1"/>
  <c r="L226" s="1"/>
  <c r="N226" s="1"/>
  <c r="P226" s="1"/>
  <c r="R226" s="1"/>
  <c r="F227"/>
  <c r="H227" s="1"/>
  <c r="J227" s="1"/>
  <c r="L227" s="1"/>
  <c r="N227" s="1"/>
  <c r="P227" s="1"/>
  <c r="R227" s="1"/>
  <c r="F228"/>
  <c r="H228" s="1"/>
  <c r="J228" s="1"/>
  <c r="L228" s="1"/>
  <c r="N228" s="1"/>
  <c r="P228" s="1"/>
  <c r="R228" s="1"/>
  <c r="F229"/>
  <c r="H229" s="1"/>
  <c r="J229" s="1"/>
  <c r="L229" s="1"/>
  <c r="N229" s="1"/>
  <c r="P229" s="1"/>
  <c r="R229" s="1"/>
  <c r="F230"/>
  <c r="H230" s="1"/>
  <c r="J230" s="1"/>
  <c r="L230" s="1"/>
  <c r="N230" s="1"/>
  <c r="P230" s="1"/>
  <c r="R230" s="1"/>
  <c r="F231"/>
  <c r="H231" s="1"/>
  <c r="J231" s="1"/>
  <c r="L231" s="1"/>
  <c r="N231" s="1"/>
  <c r="P231" s="1"/>
  <c r="R231" s="1"/>
  <c r="F232"/>
  <c r="H232" s="1"/>
  <c r="J232" s="1"/>
  <c r="L232" s="1"/>
  <c r="N232" s="1"/>
  <c r="P232" s="1"/>
  <c r="R232" s="1"/>
  <c r="F233"/>
  <c r="H233" s="1"/>
  <c r="J233" s="1"/>
  <c r="L233" s="1"/>
  <c r="N233" s="1"/>
  <c r="P233" s="1"/>
  <c r="R233" s="1"/>
  <c r="F234"/>
  <c r="H234" s="1"/>
  <c r="J234" s="1"/>
  <c r="L234" s="1"/>
  <c r="N234" s="1"/>
  <c r="P234" s="1"/>
  <c r="R234" s="1"/>
  <c r="F235"/>
  <c r="H235" s="1"/>
  <c r="J235" s="1"/>
  <c r="L235" s="1"/>
  <c r="N235" s="1"/>
  <c r="P235" s="1"/>
  <c r="R235" s="1"/>
  <c r="F236"/>
  <c r="H236" s="1"/>
  <c r="J236" s="1"/>
  <c r="L236" s="1"/>
  <c r="N236" s="1"/>
  <c r="P236" s="1"/>
  <c r="R236" s="1"/>
  <c r="F237"/>
  <c r="H237" s="1"/>
  <c r="J237" s="1"/>
  <c r="L237" s="1"/>
  <c r="N237" s="1"/>
  <c r="P237" s="1"/>
  <c r="R237" s="1"/>
  <c r="F238"/>
  <c r="H238" s="1"/>
  <c r="J238" s="1"/>
  <c r="L238" s="1"/>
  <c r="N238" s="1"/>
  <c r="P238" s="1"/>
  <c r="R238" s="1"/>
  <c r="F239"/>
  <c r="H239" s="1"/>
  <c r="J239" s="1"/>
  <c r="L239" s="1"/>
  <c r="N239" s="1"/>
  <c r="P239" s="1"/>
  <c r="R239" s="1"/>
  <c r="F240"/>
  <c r="H240" s="1"/>
  <c r="J240" s="1"/>
  <c r="L240" s="1"/>
  <c r="N240" s="1"/>
  <c r="P240" s="1"/>
  <c r="R240" s="1"/>
  <c r="F241"/>
  <c r="H241" s="1"/>
  <c r="J241" s="1"/>
  <c r="L241" s="1"/>
  <c r="N241" s="1"/>
  <c r="P241" s="1"/>
  <c r="R241" s="1"/>
  <c r="F242"/>
  <c r="H242" s="1"/>
  <c r="J242" s="1"/>
  <c r="L242" s="1"/>
  <c r="N242" s="1"/>
  <c r="P242" s="1"/>
  <c r="R242" s="1"/>
  <c r="F246"/>
  <c r="H246" s="1"/>
  <c r="J246" s="1"/>
  <c r="L246" s="1"/>
  <c r="N246" s="1"/>
  <c r="P246" s="1"/>
  <c r="R246" s="1"/>
  <c r="F247"/>
  <c r="H247" s="1"/>
  <c r="J247" s="1"/>
  <c r="L247" s="1"/>
  <c r="N247" s="1"/>
  <c r="P247" s="1"/>
  <c r="R247" s="1"/>
  <c r="F248"/>
  <c r="H248" s="1"/>
  <c r="J248" s="1"/>
  <c r="L248" s="1"/>
  <c r="N248" s="1"/>
  <c r="P248" s="1"/>
  <c r="R248" s="1"/>
  <c r="F249"/>
  <c r="H249" s="1"/>
  <c r="J249" s="1"/>
  <c r="L249" s="1"/>
  <c r="N249" s="1"/>
  <c r="P249" s="1"/>
  <c r="R249" s="1"/>
  <c r="F250"/>
  <c r="H250" s="1"/>
  <c r="J250" s="1"/>
  <c r="L250" s="1"/>
  <c r="N250" s="1"/>
  <c r="P250" s="1"/>
  <c r="R250" s="1"/>
  <c r="F251"/>
  <c r="H251" s="1"/>
  <c r="J251" s="1"/>
  <c r="L251" s="1"/>
  <c r="N251" s="1"/>
  <c r="P251" s="1"/>
  <c r="R251" s="1"/>
  <c r="F252"/>
  <c r="H252" s="1"/>
  <c r="J252" s="1"/>
  <c r="L252" s="1"/>
  <c r="N252" s="1"/>
  <c r="P252" s="1"/>
  <c r="R252" s="1"/>
  <c r="F253"/>
  <c r="H253" s="1"/>
  <c r="J253" s="1"/>
  <c r="L253" s="1"/>
  <c r="N253" s="1"/>
  <c r="P253" s="1"/>
  <c r="R253" s="1"/>
  <c r="F254"/>
  <c r="H254" s="1"/>
  <c r="J254" s="1"/>
  <c r="L254" s="1"/>
  <c r="N254" s="1"/>
  <c r="P254" s="1"/>
  <c r="R254" s="1"/>
  <c r="F255"/>
  <c r="H255" s="1"/>
  <c r="J255" s="1"/>
  <c r="L255" s="1"/>
  <c r="N255" s="1"/>
  <c r="P255" s="1"/>
  <c r="R255" s="1"/>
  <c r="F256"/>
  <c r="H256" s="1"/>
  <c r="J256" s="1"/>
  <c r="L256" s="1"/>
  <c r="N256" s="1"/>
  <c r="P256" s="1"/>
  <c r="R256" s="1"/>
  <c r="F257"/>
  <c r="H257" s="1"/>
  <c r="J257" s="1"/>
  <c r="L257" s="1"/>
  <c r="N257" s="1"/>
  <c r="P257" s="1"/>
  <c r="R257" s="1"/>
  <c r="F258"/>
  <c r="H258" s="1"/>
  <c r="J258" s="1"/>
  <c r="L258" s="1"/>
  <c r="N258" s="1"/>
  <c r="P258" s="1"/>
  <c r="R258" s="1"/>
  <c r="F259"/>
  <c r="H259" s="1"/>
  <c r="J259" s="1"/>
  <c r="L259" s="1"/>
  <c r="N259" s="1"/>
  <c r="P259" s="1"/>
  <c r="R259" s="1"/>
  <c r="F260"/>
  <c r="H260" s="1"/>
  <c r="J260" s="1"/>
  <c r="L260" s="1"/>
  <c r="N260" s="1"/>
  <c r="P260" s="1"/>
  <c r="R260" s="1"/>
  <c r="F261"/>
  <c r="H261" s="1"/>
  <c r="J261" s="1"/>
  <c r="L261" s="1"/>
  <c r="N261" s="1"/>
  <c r="P261" s="1"/>
  <c r="R261" s="1"/>
  <c r="F262"/>
  <c r="H262" s="1"/>
  <c r="J262" s="1"/>
  <c r="L262" s="1"/>
  <c r="N262" s="1"/>
  <c r="P262" s="1"/>
  <c r="R262" s="1"/>
  <c r="F263"/>
  <c r="H263" s="1"/>
  <c r="J263" s="1"/>
  <c r="L263" s="1"/>
  <c r="N263" s="1"/>
  <c r="P263" s="1"/>
  <c r="R263" s="1"/>
  <c r="F264"/>
  <c r="H264" s="1"/>
  <c r="J264" s="1"/>
  <c r="L264" s="1"/>
  <c r="N264" s="1"/>
  <c r="P264" s="1"/>
  <c r="R264" s="1"/>
  <c r="F265"/>
  <c r="H265" s="1"/>
  <c r="J265" s="1"/>
  <c r="L265" s="1"/>
  <c r="N265" s="1"/>
  <c r="P265" s="1"/>
  <c r="R265" s="1"/>
  <c r="F266"/>
  <c r="H266" s="1"/>
  <c r="J266" s="1"/>
  <c r="L266" s="1"/>
  <c r="N266" s="1"/>
  <c r="P266" s="1"/>
  <c r="R266" s="1"/>
  <c r="F267"/>
  <c r="H267" s="1"/>
  <c r="J267" s="1"/>
  <c r="L267" s="1"/>
  <c r="N267" s="1"/>
  <c r="P267" s="1"/>
  <c r="R267" s="1"/>
  <c r="F268"/>
  <c r="H268" s="1"/>
  <c r="J268" s="1"/>
  <c r="L268" s="1"/>
  <c r="N268" s="1"/>
  <c r="P268" s="1"/>
  <c r="R268" s="1"/>
  <c r="F273"/>
  <c r="H273" s="1"/>
  <c r="J273" s="1"/>
  <c r="L273" s="1"/>
  <c r="N273" s="1"/>
  <c r="P273" s="1"/>
  <c r="R273" s="1"/>
  <c r="F274"/>
  <c r="H274" s="1"/>
  <c r="J274" s="1"/>
  <c r="L274" s="1"/>
  <c r="N274" s="1"/>
  <c r="P274" s="1"/>
  <c r="R274" s="1"/>
  <c r="F275"/>
  <c r="H275" s="1"/>
  <c r="J275" s="1"/>
  <c r="L275" s="1"/>
  <c r="N275" s="1"/>
  <c r="P275" s="1"/>
  <c r="R275" s="1"/>
  <c r="F276"/>
  <c r="H276" s="1"/>
  <c r="J276" s="1"/>
  <c r="L276" s="1"/>
  <c r="N276" s="1"/>
  <c r="P276" s="1"/>
  <c r="R276" s="1"/>
  <c r="F277"/>
  <c r="H277" s="1"/>
  <c r="J277" s="1"/>
  <c r="L277" s="1"/>
  <c r="N277" s="1"/>
  <c r="P277" s="1"/>
  <c r="R277" s="1"/>
  <c r="F278"/>
  <c r="H278" s="1"/>
  <c r="J278" s="1"/>
  <c r="L278" s="1"/>
  <c r="N278" s="1"/>
  <c r="P278" s="1"/>
  <c r="R278" s="1"/>
  <c r="F282"/>
  <c r="H282" s="1"/>
  <c r="J282" s="1"/>
  <c r="L282" s="1"/>
  <c r="N282" s="1"/>
  <c r="P282" s="1"/>
  <c r="R282" s="1"/>
  <c r="F283"/>
  <c r="H283" s="1"/>
  <c r="J283" s="1"/>
  <c r="L283" s="1"/>
  <c r="N283" s="1"/>
  <c r="P283" s="1"/>
  <c r="R283" s="1"/>
  <c r="F284"/>
  <c r="H284" s="1"/>
  <c r="J284" s="1"/>
  <c r="L284" s="1"/>
  <c r="N284" s="1"/>
  <c r="P284" s="1"/>
  <c r="R284" s="1"/>
  <c r="F285"/>
  <c r="H285" s="1"/>
  <c r="J285" s="1"/>
  <c r="L285" s="1"/>
  <c r="N285" s="1"/>
  <c r="P285" s="1"/>
  <c r="R285" s="1"/>
  <c r="F286"/>
  <c r="H286" s="1"/>
  <c r="J286" s="1"/>
  <c r="L286" s="1"/>
  <c r="N286" s="1"/>
  <c r="P286" s="1"/>
  <c r="R286" s="1"/>
  <c r="F287"/>
  <c r="H287" s="1"/>
  <c r="J287" s="1"/>
  <c r="L287" s="1"/>
  <c r="N287" s="1"/>
  <c r="P287" s="1"/>
  <c r="R287" s="1"/>
  <c r="F288"/>
  <c r="H288" s="1"/>
  <c r="J288" s="1"/>
  <c r="L288" s="1"/>
  <c r="N288" s="1"/>
  <c r="P288" s="1"/>
  <c r="R288" s="1"/>
  <c r="F289"/>
  <c r="H289" s="1"/>
  <c r="J289" s="1"/>
  <c r="L289" s="1"/>
  <c r="N289" s="1"/>
  <c r="P289" s="1"/>
  <c r="R289" s="1"/>
  <c r="F292"/>
  <c r="H292" s="1"/>
  <c r="J292" s="1"/>
  <c r="L292" s="1"/>
  <c r="N292" s="1"/>
  <c r="P292" s="1"/>
  <c r="R292" s="1"/>
  <c r="F293"/>
  <c r="H293" s="1"/>
  <c r="J293" s="1"/>
  <c r="L293" s="1"/>
  <c r="N293" s="1"/>
  <c r="P293" s="1"/>
  <c r="R293" s="1"/>
  <c r="F297"/>
  <c r="H297" s="1"/>
  <c r="J297" s="1"/>
  <c r="L297" s="1"/>
  <c r="N297" s="1"/>
  <c r="P297" s="1"/>
  <c r="R297" s="1"/>
  <c r="F298"/>
  <c r="H298" s="1"/>
  <c r="J298" s="1"/>
  <c r="L298" s="1"/>
  <c r="N298" s="1"/>
  <c r="P298" s="1"/>
  <c r="R298" s="1"/>
  <c r="F299"/>
  <c r="H299" s="1"/>
  <c r="J299" s="1"/>
  <c r="L299" s="1"/>
  <c r="N299" s="1"/>
  <c r="P299" s="1"/>
  <c r="R299" s="1"/>
  <c r="F300"/>
  <c r="H300" s="1"/>
  <c r="J300" s="1"/>
  <c r="L300" s="1"/>
  <c r="N300" s="1"/>
  <c r="P300" s="1"/>
  <c r="R300" s="1"/>
  <c r="F301"/>
  <c r="H301" s="1"/>
  <c r="J301" s="1"/>
  <c r="L301" s="1"/>
  <c r="N301" s="1"/>
  <c r="P301" s="1"/>
  <c r="R301" s="1"/>
  <c r="F302"/>
  <c r="H302" s="1"/>
  <c r="J302" s="1"/>
  <c r="L302" s="1"/>
  <c r="N302" s="1"/>
  <c r="P302" s="1"/>
  <c r="R302" s="1"/>
  <c r="F303"/>
  <c r="H303" s="1"/>
  <c r="J303" s="1"/>
  <c r="L303" s="1"/>
  <c r="N303" s="1"/>
  <c r="P303" s="1"/>
  <c r="R303" s="1"/>
  <c r="F304"/>
  <c r="H304" s="1"/>
  <c r="J304" s="1"/>
  <c r="L304" s="1"/>
  <c r="N304" s="1"/>
  <c r="P304" s="1"/>
  <c r="R304" s="1"/>
  <c r="F305"/>
  <c r="H305" s="1"/>
  <c r="J305" s="1"/>
  <c r="L305" s="1"/>
  <c r="N305" s="1"/>
  <c r="P305" s="1"/>
  <c r="R305" s="1"/>
  <c r="F306"/>
  <c r="H306" s="1"/>
  <c r="J306" s="1"/>
  <c r="L306" s="1"/>
  <c r="N306" s="1"/>
  <c r="P306" s="1"/>
  <c r="R306" s="1"/>
  <c r="F307"/>
  <c r="H307" s="1"/>
  <c r="J307" s="1"/>
  <c r="L307" s="1"/>
  <c r="N307" s="1"/>
  <c r="P307" s="1"/>
  <c r="R307" s="1"/>
  <c r="F308"/>
  <c r="H308" s="1"/>
  <c r="J308" s="1"/>
  <c r="L308" s="1"/>
  <c r="N308" s="1"/>
  <c r="P308" s="1"/>
  <c r="R308" s="1"/>
  <c r="F311"/>
  <c r="H311" s="1"/>
  <c r="J311" s="1"/>
  <c r="L311" s="1"/>
  <c r="N311" s="1"/>
  <c r="P311" s="1"/>
  <c r="R311" s="1"/>
  <c r="F312"/>
  <c r="H312" s="1"/>
  <c r="J312" s="1"/>
  <c r="L312" s="1"/>
  <c r="N312" s="1"/>
  <c r="P312" s="1"/>
  <c r="R312" s="1"/>
  <c r="F313"/>
  <c r="H313" s="1"/>
  <c r="J313" s="1"/>
  <c r="L313" s="1"/>
  <c r="N313" s="1"/>
  <c r="P313" s="1"/>
  <c r="R313" s="1"/>
  <c r="F319"/>
  <c r="H319" s="1"/>
  <c r="J319" s="1"/>
  <c r="L319" s="1"/>
  <c r="N319" s="1"/>
  <c r="P319" s="1"/>
  <c r="R319" s="1"/>
  <c r="F320"/>
  <c r="H320" s="1"/>
  <c r="J320" s="1"/>
  <c r="L320" s="1"/>
  <c r="N320" s="1"/>
  <c r="P320" s="1"/>
  <c r="R320" s="1"/>
  <c r="F321"/>
  <c r="H321" s="1"/>
  <c r="J321" s="1"/>
  <c r="L321" s="1"/>
  <c r="N321" s="1"/>
  <c r="P321" s="1"/>
  <c r="R321" s="1"/>
  <c r="F322"/>
  <c r="H322" s="1"/>
  <c r="J322" s="1"/>
  <c r="L322" s="1"/>
  <c r="N322" s="1"/>
  <c r="P322" s="1"/>
  <c r="R322" s="1"/>
  <c r="F325"/>
  <c r="H325" s="1"/>
  <c r="J325" s="1"/>
  <c r="L325" s="1"/>
  <c r="N325" s="1"/>
  <c r="P325" s="1"/>
  <c r="R325" s="1"/>
  <c r="F326"/>
  <c r="H326" s="1"/>
  <c r="J326" s="1"/>
  <c r="L326" s="1"/>
  <c r="N326" s="1"/>
  <c r="P326" s="1"/>
  <c r="R326" s="1"/>
  <c r="F327"/>
  <c r="H327" s="1"/>
  <c r="J327" s="1"/>
  <c r="L327" s="1"/>
  <c r="N327" s="1"/>
  <c r="P327" s="1"/>
  <c r="R327" s="1"/>
  <c r="F328"/>
  <c r="H328" s="1"/>
  <c r="J328" s="1"/>
  <c r="L328" s="1"/>
  <c r="N328" s="1"/>
  <c r="P328" s="1"/>
  <c r="R328" s="1"/>
  <c r="F329"/>
  <c r="H329" s="1"/>
  <c r="J329" s="1"/>
  <c r="L329" s="1"/>
  <c r="N329" s="1"/>
  <c r="P329" s="1"/>
  <c r="R329" s="1"/>
  <c r="F330"/>
  <c r="H330" s="1"/>
  <c r="J330" s="1"/>
  <c r="L330" s="1"/>
  <c r="N330" s="1"/>
  <c r="P330" s="1"/>
  <c r="R330" s="1"/>
  <c r="F331"/>
  <c r="H331" s="1"/>
  <c r="J331" s="1"/>
  <c r="L331" s="1"/>
  <c r="N331" s="1"/>
  <c r="P331" s="1"/>
  <c r="R331" s="1"/>
  <c r="F332"/>
  <c r="H332" s="1"/>
  <c r="J332" s="1"/>
  <c r="L332" s="1"/>
  <c r="N332" s="1"/>
  <c r="P332" s="1"/>
  <c r="R332" s="1"/>
  <c r="F333"/>
  <c r="H333" s="1"/>
  <c r="J333" s="1"/>
  <c r="L333" s="1"/>
  <c r="N333" s="1"/>
  <c r="P333" s="1"/>
  <c r="R333" s="1"/>
  <c r="F334"/>
  <c r="H334" s="1"/>
  <c r="J334" s="1"/>
  <c r="L334" s="1"/>
  <c r="N334" s="1"/>
  <c r="P334" s="1"/>
  <c r="R334" s="1"/>
  <c r="F335"/>
  <c r="H335" s="1"/>
  <c r="J335" s="1"/>
  <c r="L335" s="1"/>
  <c r="N335" s="1"/>
  <c r="P335" s="1"/>
  <c r="R335" s="1"/>
  <c r="F336"/>
  <c r="H336" s="1"/>
  <c r="J336" s="1"/>
  <c r="L336" s="1"/>
  <c r="N336" s="1"/>
  <c r="P336" s="1"/>
  <c r="R336" s="1"/>
  <c r="F337"/>
  <c r="H337" s="1"/>
  <c r="J337" s="1"/>
  <c r="L337" s="1"/>
  <c r="N337" s="1"/>
  <c r="P337" s="1"/>
  <c r="R337" s="1"/>
  <c r="F338"/>
  <c r="H338" s="1"/>
  <c r="J338" s="1"/>
  <c r="L338" s="1"/>
  <c r="N338" s="1"/>
  <c r="P338" s="1"/>
  <c r="R338" s="1"/>
  <c r="F339"/>
  <c r="H339" s="1"/>
  <c r="J339" s="1"/>
  <c r="L339" s="1"/>
  <c r="N339" s="1"/>
  <c r="P339" s="1"/>
  <c r="R339" s="1"/>
  <c r="F340"/>
  <c r="H340" s="1"/>
  <c r="J340" s="1"/>
  <c r="L340" s="1"/>
  <c r="N340" s="1"/>
  <c r="P340" s="1"/>
  <c r="R340" s="1"/>
  <c r="F341"/>
  <c r="H341" s="1"/>
  <c r="J341" s="1"/>
  <c r="L341" s="1"/>
  <c r="N341" s="1"/>
  <c r="P341" s="1"/>
  <c r="R341" s="1"/>
  <c r="F342"/>
  <c r="H342" s="1"/>
  <c r="J342" s="1"/>
  <c r="L342" s="1"/>
  <c r="N342" s="1"/>
  <c r="P342" s="1"/>
  <c r="R342" s="1"/>
  <c r="F343"/>
  <c r="H343" s="1"/>
  <c r="J343" s="1"/>
  <c r="L343" s="1"/>
  <c r="N343" s="1"/>
  <c r="P343" s="1"/>
  <c r="R343" s="1"/>
  <c r="F344"/>
  <c r="H344" s="1"/>
  <c r="J344" s="1"/>
  <c r="L344" s="1"/>
  <c r="N344" s="1"/>
  <c r="P344" s="1"/>
  <c r="R344" s="1"/>
  <c r="F345"/>
  <c r="H345" s="1"/>
  <c r="J345" s="1"/>
  <c r="L345" s="1"/>
  <c r="N345" s="1"/>
  <c r="P345" s="1"/>
  <c r="R345" s="1"/>
  <c r="F346"/>
  <c r="H346" s="1"/>
  <c r="J346" s="1"/>
  <c r="L346" s="1"/>
  <c r="N346" s="1"/>
  <c r="P346" s="1"/>
  <c r="R346" s="1"/>
  <c r="F347"/>
  <c r="H347" s="1"/>
  <c r="J347" s="1"/>
  <c r="L347" s="1"/>
  <c r="N347" s="1"/>
  <c r="P347" s="1"/>
  <c r="R347" s="1"/>
  <c r="F348"/>
  <c r="H348" s="1"/>
  <c r="J348" s="1"/>
  <c r="L348" s="1"/>
  <c r="N348" s="1"/>
  <c r="P348" s="1"/>
  <c r="R348" s="1"/>
  <c r="F371"/>
  <c r="H371" s="1"/>
  <c r="J371" s="1"/>
  <c r="L371" s="1"/>
  <c r="N371" s="1"/>
  <c r="P371" s="1"/>
  <c r="R371" s="1"/>
  <c r="F372"/>
  <c r="H372" s="1"/>
  <c r="J372" s="1"/>
  <c r="L372" s="1"/>
  <c r="N372" s="1"/>
  <c r="P372" s="1"/>
  <c r="R372" s="1"/>
  <c r="F373"/>
  <c r="H373" s="1"/>
  <c r="J373" s="1"/>
  <c r="L373" s="1"/>
  <c r="N373" s="1"/>
  <c r="P373" s="1"/>
  <c r="R373" s="1"/>
  <c r="F374"/>
  <c r="H374" s="1"/>
  <c r="J374" s="1"/>
  <c r="L374" s="1"/>
  <c r="N374" s="1"/>
  <c r="P374" s="1"/>
  <c r="R374" s="1"/>
  <c r="F375"/>
  <c r="H375" s="1"/>
  <c r="J375" s="1"/>
  <c r="L375" s="1"/>
  <c r="N375" s="1"/>
  <c r="P375" s="1"/>
  <c r="R375" s="1"/>
  <c r="F376"/>
  <c r="H376" s="1"/>
  <c r="J376" s="1"/>
  <c r="L376" s="1"/>
  <c r="N376" s="1"/>
  <c r="P376" s="1"/>
  <c r="R376" s="1"/>
  <c r="F377"/>
  <c r="H377" s="1"/>
  <c r="J377" s="1"/>
  <c r="L377" s="1"/>
  <c r="N377" s="1"/>
  <c r="P377" s="1"/>
  <c r="R377" s="1"/>
  <c r="F378"/>
  <c r="H378" s="1"/>
  <c r="J378" s="1"/>
  <c r="L378" s="1"/>
  <c r="N378" s="1"/>
  <c r="P378" s="1"/>
  <c r="R378" s="1"/>
  <c r="F379"/>
  <c r="H379" s="1"/>
  <c r="J379" s="1"/>
  <c r="L379" s="1"/>
  <c r="N379" s="1"/>
  <c r="P379" s="1"/>
  <c r="R379" s="1"/>
  <c r="F380"/>
  <c r="H380" s="1"/>
  <c r="J380" s="1"/>
  <c r="L380" s="1"/>
  <c r="N380" s="1"/>
  <c r="P380" s="1"/>
  <c r="R380" s="1"/>
  <c r="F381"/>
  <c r="H381" s="1"/>
  <c r="J381" s="1"/>
  <c r="L381" s="1"/>
  <c r="N381" s="1"/>
  <c r="P381" s="1"/>
  <c r="R381" s="1"/>
  <c r="F382"/>
  <c r="H382" s="1"/>
  <c r="J382" s="1"/>
  <c r="L382" s="1"/>
  <c r="N382" s="1"/>
  <c r="P382" s="1"/>
  <c r="R382" s="1"/>
  <c r="F383"/>
  <c r="H383" s="1"/>
  <c r="J383" s="1"/>
  <c r="L383" s="1"/>
  <c r="N383" s="1"/>
  <c r="P383" s="1"/>
  <c r="R383" s="1"/>
  <c r="F384"/>
  <c r="H384" s="1"/>
  <c r="J384" s="1"/>
  <c r="L384" s="1"/>
  <c r="N384" s="1"/>
  <c r="P384" s="1"/>
  <c r="R384" s="1"/>
  <c r="F385"/>
  <c r="H385" s="1"/>
  <c r="J385" s="1"/>
  <c r="L385" s="1"/>
  <c r="N385" s="1"/>
  <c r="P385" s="1"/>
  <c r="R385" s="1"/>
  <c r="F386"/>
  <c r="H386" s="1"/>
  <c r="J386" s="1"/>
  <c r="L386" s="1"/>
  <c r="N386" s="1"/>
  <c r="P386" s="1"/>
  <c r="R386" s="1"/>
  <c r="F387"/>
  <c r="H387" s="1"/>
  <c r="J387" s="1"/>
  <c r="L387" s="1"/>
  <c r="N387" s="1"/>
  <c r="P387" s="1"/>
  <c r="R387" s="1"/>
  <c r="F388"/>
  <c r="H388" s="1"/>
  <c r="J388" s="1"/>
  <c r="L388" s="1"/>
  <c r="N388" s="1"/>
  <c r="P388" s="1"/>
  <c r="R388" s="1"/>
  <c r="F389"/>
  <c r="H389" s="1"/>
  <c r="J389" s="1"/>
  <c r="L389" s="1"/>
  <c r="N389" s="1"/>
  <c r="P389" s="1"/>
  <c r="R389" s="1"/>
  <c r="F390"/>
  <c r="H390" s="1"/>
  <c r="J390" s="1"/>
  <c r="L390" s="1"/>
  <c r="N390" s="1"/>
  <c r="P390" s="1"/>
  <c r="R390" s="1"/>
  <c r="F391"/>
  <c r="H391" s="1"/>
  <c r="J391" s="1"/>
  <c r="L391" s="1"/>
  <c r="N391" s="1"/>
  <c r="P391" s="1"/>
  <c r="R391" s="1"/>
  <c r="F392"/>
  <c r="H392" s="1"/>
  <c r="J392" s="1"/>
  <c r="L392" s="1"/>
  <c r="N392" s="1"/>
  <c r="P392" s="1"/>
  <c r="R392" s="1"/>
  <c r="F393"/>
  <c r="H393" s="1"/>
  <c r="J393" s="1"/>
  <c r="L393" s="1"/>
  <c r="N393" s="1"/>
  <c r="P393" s="1"/>
  <c r="R393" s="1"/>
  <c r="F394"/>
  <c r="H394" s="1"/>
  <c r="J394" s="1"/>
  <c r="L394" s="1"/>
  <c r="N394" s="1"/>
  <c r="P394" s="1"/>
  <c r="R394" s="1"/>
  <c r="F395"/>
  <c r="H395" s="1"/>
  <c r="J395" s="1"/>
  <c r="L395" s="1"/>
  <c r="N395" s="1"/>
  <c r="P395" s="1"/>
  <c r="R395" s="1"/>
  <c r="F396"/>
  <c r="H396" s="1"/>
  <c r="J396" s="1"/>
  <c r="L396" s="1"/>
  <c r="N396" s="1"/>
  <c r="P396" s="1"/>
  <c r="R396" s="1"/>
  <c r="F397"/>
  <c r="H397" s="1"/>
  <c r="J397" s="1"/>
  <c r="L397" s="1"/>
  <c r="N397" s="1"/>
  <c r="P397" s="1"/>
  <c r="R397" s="1"/>
  <c r="F398"/>
  <c r="H398" s="1"/>
  <c r="J398" s="1"/>
  <c r="L398" s="1"/>
  <c r="N398" s="1"/>
  <c r="P398" s="1"/>
  <c r="R398" s="1"/>
  <c r="F399"/>
  <c r="H399" s="1"/>
  <c r="J399" s="1"/>
  <c r="L399" s="1"/>
  <c r="N399" s="1"/>
  <c r="P399" s="1"/>
  <c r="R399" s="1"/>
  <c r="F400"/>
  <c r="H400" s="1"/>
  <c r="J400" s="1"/>
  <c r="L400" s="1"/>
  <c r="N400" s="1"/>
  <c r="P400" s="1"/>
  <c r="R400" s="1"/>
  <c r="F401"/>
  <c r="H401" s="1"/>
  <c r="J401" s="1"/>
  <c r="L401" s="1"/>
  <c r="N401" s="1"/>
  <c r="P401" s="1"/>
  <c r="R401" s="1"/>
  <c r="F405"/>
  <c r="H405" s="1"/>
  <c r="J405" s="1"/>
  <c r="L405" s="1"/>
  <c r="N405" s="1"/>
  <c r="P405" s="1"/>
  <c r="R405" s="1"/>
  <c r="F406"/>
  <c r="H406" s="1"/>
  <c r="J406" s="1"/>
  <c r="L406" s="1"/>
  <c r="N406" s="1"/>
  <c r="P406" s="1"/>
  <c r="R406" s="1"/>
  <c r="F407"/>
  <c r="H407" s="1"/>
  <c r="J407" s="1"/>
  <c r="L407" s="1"/>
  <c r="N407" s="1"/>
  <c r="P407" s="1"/>
  <c r="R407" s="1"/>
  <c r="F408"/>
  <c r="H408" s="1"/>
  <c r="J408" s="1"/>
  <c r="L408" s="1"/>
  <c r="N408" s="1"/>
  <c r="P408" s="1"/>
  <c r="R408" s="1"/>
  <c r="F409"/>
  <c r="H409" s="1"/>
  <c r="J409" s="1"/>
  <c r="L409" s="1"/>
  <c r="N409" s="1"/>
  <c r="P409" s="1"/>
  <c r="R409" s="1"/>
  <c r="F410"/>
  <c r="H410" s="1"/>
  <c r="J410" s="1"/>
  <c r="L410" s="1"/>
  <c r="N410" s="1"/>
  <c r="P410" s="1"/>
  <c r="R410" s="1"/>
  <c r="F411"/>
  <c r="H411" s="1"/>
  <c r="J411" s="1"/>
  <c r="L411" s="1"/>
  <c r="N411" s="1"/>
  <c r="P411" s="1"/>
  <c r="R411" s="1"/>
  <c r="F412"/>
  <c r="H412" s="1"/>
  <c r="J412" s="1"/>
  <c r="L412" s="1"/>
  <c r="N412" s="1"/>
  <c r="P412" s="1"/>
  <c r="R412" s="1"/>
  <c r="F413"/>
  <c r="H413" s="1"/>
  <c r="J413" s="1"/>
  <c r="L413" s="1"/>
  <c r="N413" s="1"/>
  <c r="P413" s="1"/>
  <c r="R413" s="1"/>
  <c r="F414"/>
  <c r="H414" s="1"/>
  <c r="J414" s="1"/>
  <c r="L414" s="1"/>
  <c r="N414" s="1"/>
  <c r="P414" s="1"/>
  <c r="R414" s="1"/>
  <c r="F415"/>
  <c r="H415" s="1"/>
  <c r="J415" s="1"/>
  <c r="L415" s="1"/>
  <c r="N415" s="1"/>
  <c r="P415" s="1"/>
  <c r="R415" s="1"/>
  <c r="F416"/>
  <c r="H416" s="1"/>
  <c r="J416" s="1"/>
  <c r="L416" s="1"/>
  <c r="N416" s="1"/>
  <c r="P416" s="1"/>
  <c r="R416" s="1"/>
  <c r="F417"/>
  <c r="H417" s="1"/>
  <c r="J417" s="1"/>
  <c r="L417" s="1"/>
  <c r="N417" s="1"/>
  <c r="P417" s="1"/>
  <c r="R417" s="1"/>
  <c r="F418"/>
  <c r="H418" s="1"/>
  <c r="J418" s="1"/>
  <c r="L418" s="1"/>
  <c r="N418" s="1"/>
  <c r="P418" s="1"/>
  <c r="R418" s="1"/>
  <c r="F419"/>
  <c r="H419" s="1"/>
  <c r="J419" s="1"/>
  <c r="L419" s="1"/>
  <c r="N419" s="1"/>
  <c r="P419" s="1"/>
  <c r="R419" s="1"/>
  <c r="F421"/>
  <c r="H421" s="1"/>
  <c r="J421" s="1"/>
  <c r="L421" s="1"/>
  <c r="N421" s="1"/>
  <c r="P421" s="1"/>
  <c r="R421" s="1"/>
  <c r="F422"/>
  <c r="H422" s="1"/>
  <c r="J422" s="1"/>
  <c r="L422" s="1"/>
  <c r="N422" s="1"/>
  <c r="P422" s="1"/>
  <c r="R422" s="1"/>
  <c r="F423"/>
  <c r="H423" s="1"/>
  <c r="J423" s="1"/>
  <c r="L423" s="1"/>
  <c r="N423" s="1"/>
  <c r="P423" s="1"/>
  <c r="R423" s="1"/>
  <c r="F424"/>
  <c r="H424" s="1"/>
  <c r="J424" s="1"/>
  <c r="L424" s="1"/>
  <c r="N424" s="1"/>
  <c r="P424" s="1"/>
  <c r="R424" s="1"/>
  <c r="F425"/>
  <c r="H425" s="1"/>
  <c r="J425" s="1"/>
  <c r="L425" s="1"/>
  <c r="N425" s="1"/>
  <c r="P425" s="1"/>
  <c r="R425" s="1"/>
  <c r="F426"/>
  <c r="H426" s="1"/>
  <c r="J426" s="1"/>
  <c r="L426" s="1"/>
  <c r="N426" s="1"/>
  <c r="P426" s="1"/>
  <c r="R426" s="1"/>
  <c r="F427"/>
  <c r="H427" s="1"/>
  <c r="J427" s="1"/>
  <c r="L427" s="1"/>
  <c r="N427" s="1"/>
  <c r="P427" s="1"/>
  <c r="R427" s="1"/>
  <c r="F428"/>
  <c r="H428" s="1"/>
  <c r="J428" s="1"/>
  <c r="L428" s="1"/>
  <c r="N428" s="1"/>
  <c r="P428" s="1"/>
  <c r="R428" s="1"/>
  <c r="F429"/>
  <c r="H429" s="1"/>
  <c r="J429" s="1"/>
  <c r="L429" s="1"/>
  <c r="N429" s="1"/>
  <c r="P429" s="1"/>
  <c r="R429" s="1"/>
  <c r="F430"/>
  <c r="H430" s="1"/>
  <c r="J430" s="1"/>
  <c r="L430" s="1"/>
  <c r="N430" s="1"/>
  <c r="P430" s="1"/>
  <c r="R430" s="1"/>
  <c r="F431"/>
  <c r="H431" s="1"/>
  <c r="J431" s="1"/>
  <c r="L431" s="1"/>
  <c r="N431" s="1"/>
  <c r="P431" s="1"/>
  <c r="R431" s="1"/>
  <c r="F432"/>
  <c r="H432" s="1"/>
  <c r="J432" s="1"/>
  <c r="L432" s="1"/>
  <c r="N432" s="1"/>
  <c r="P432" s="1"/>
  <c r="R432" s="1"/>
  <c r="F433"/>
  <c r="H433" s="1"/>
  <c r="J433" s="1"/>
  <c r="L433" s="1"/>
  <c r="N433" s="1"/>
  <c r="P433" s="1"/>
  <c r="R433" s="1"/>
  <c r="F434"/>
  <c r="H434" s="1"/>
  <c r="J434" s="1"/>
  <c r="L434" s="1"/>
  <c r="N434" s="1"/>
  <c r="P434" s="1"/>
  <c r="R434" s="1"/>
  <c r="F435"/>
  <c r="H435" s="1"/>
  <c r="J435" s="1"/>
  <c r="L435" s="1"/>
  <c r="N435" s="1"/>
  <c r="P435" s="1"/>
  <c r="R435" s="1"/>
  <c r="F436"/>
  <c r="H436" s="1"/>
  <c r="J436" s="1"/>
  <c r="L436" s="1"/>
  <c r="N436" s="1"/>
  <c r="P436" s="1"/>
  <c r="R436" s="1"/>
  <c r="F437"/>
  <c r="H437" s="1"/>
  <c r="J437" s="1"/>
  <c r="L437" s="1"/>
  <c r="N437" s="1"/>
  <c r="P437" s="1"/>
  <c r="R437" s="1"/>
  <c r="F438"/>
  <c r="H438" s="1"/>
  <c r="J438" s="1"/>
  <c r="L438" s="1"/>
  <c r="N438" s="1"/>
  <c r="P438" s="1"/>
  <c r="R438" s="1"/>
  <c r="F439"/>
  <c r="H439" s="1"/>
  <c r="J439" s="1"/>
  <c r="L439" s="1"/>
  <c r="N439" s="1"/>
  <c r="P439" s="1"/>
  <c r="R439" s="1"/>
  <c r="F440"/>
  <c r="H440" s="1"/>
  <c r="J440" s="1"/>
  <c r="L440" s="1"/>
  <c r="N440" s="1"/>
  <c r="P440" s="1"/>
  <c r="R440" s="1"/>
  <c r="F441"/>
  <c r="H441" s="1"/>
  <c r="J441" s="1"/>
  <c r="L441" s="1"/>
  <c r="N441" s="1"/>
  <c r="P441" s="1"/>
  <c r="R441" s="1"/>
  <c r="F442"/>
  <c r="H442" s="1"/>
  <c r="J442" s="1"/>
  <c r="L442" s="1"/>
  <c r="N442" s="1"/>
  <c r="P442" s="1"/>
  <c r="R442" s="1"/>
  <c r="F443"/>
  <c r="H443" s="1"/>
  <c r="J443" s="1"/>
  <c r="L443" s="1"/>
  <c r="N443" s="1"/>
  <c r="P443" s="1"/>
  <c r="R443" s="1"/>
  <c r="F444"/>
  <c r="H444" s="1"/>
  <c r="J444" s="1"/>
  <c r="L444" s="1"/>
  <c r="N444" s="1"/>
  <c r="P444" s="1"/>
  <c r="R444" s="1"/>
  <c r="F445"/>
  <c r="H445" s="1"/>
  <c r="J445" s="1"/>
  <c r="L445" s="1"/>
  <c r="N445" s="1"/>
  <c r="P445" s="1"/>
  <c r="R445" s="1"/>
  <c r="F446"/>
  <c r="H446" s="1"/>
  <c r="J446" s="1"/>
  <c r="L446" s="1"/>
  <c r="N446" s="1"/>
  <c r="P446" s="1"/>
  <c r="R446" s="1"/>
  <c r="F447"/>
  <c r="H447" s="1"/>
  <c r="J447" s="1"/>
  <c r="L447" s="1"/>
  <c r="N447" s="1"/>
  <c r="P447" s="1"/>
  <c r="R447" s="1"/>
  <c r="F448"/>
  <c r="H448" s="1"/>
  <c r="J448" s="1"/>
  <c r="L448" s="1"/>
  <c r="N448" s="1"/>
  <c r="P448" s="1"/>
  <c r="R448" s="1"/>
  <c r="F449"/>
  <c r="H449" s="1"/>
  <c r="J449" s="1"/>
  <c r="L449" s="1"/>
  <c r="N449" s="1"/>
  <c r="P449" s="1"/>
  <c r="R449" s="1"/>
  <c r="F450"/>
  <c r="H450" s="1"/>
  <c r="J450" s="1"/>
  <c r="L450" s="1"/>
  <c r="N450" s="1"/>
  <c r="P450" s="1"/>
  <c r="R450" s="1"/>
  <c r="F451"/>
  <c r="H451" s="1"/>
  <c r="J451" s="1"/>
  <c r="L451" s="1"/>
  <c r="N451" s="1"/>
  <c r="P451" s="1"/>
  <c r="R451" s="1"/>
  <c r="F452"/>
  <c r="H452" s="1"/>
  <c r="J452" s="1"/>
  <c r="L452" s="1"/>
  <c r="N452" s="1"/>
  <c r="P452" s="1"/>
  <c r="R452" s="1"/>
  <c r="F453"/>
  <c r="H453" s="1"/>
  <c r="J453" s="1"/>
  <c r="L453" s="1"/>
  <c r="N453" s="1"/>
  <c r="P453" s="1"/>
  <c r="R453" s="1"/>
  <c r="F454"/>
  <c r="H454" s="1"/>
  <c r="J454" s="1"/>
  <c r="L454" s="1"/>
  <c r="N454" s="1"/>
  <c r="P454" s="1"/>
  <c r="R454" s="1"/>
  <c r="F455"/>
  <c r="H455" s="1"/>
  <c r="J455" s="1"/>
  <c r="L455" s="1"/>
  <c r="N455" s="1"/>
  <c r="P455" s="1"/>
  <c r="R455" s="1"/>
  <c r="F456"/>
  <c r="H456" s="1"/>
  <c r="J456" s="1"/>
  <c r="L456" s="1"/>
  <c r="N456" s="1"/>
  <c r="P456" s="1"/>
  <c r="R456" s="1"/>
  <c r="F457"/>
  <c r="H457" s="1"/>
  <c r="J457" s="1"/>
  <c r="L457" s="1"/>
  <c r="N457" s="1"/>
  <c r="P457" s="1"/>
  <c r="R457" s="1"/>
  <c r="F458"/>
  <c r="H458" s="1"/>
  <c r="J458" s="1"/>
  <c r="L458" s="1"/>
  <c r="N458" s="1"/>
  <c r="P458" s="1"/>
  <c r="R458" s="1"/>
  <c r="F459"/>
  <c r="H459" s="1"/>
  <c r="J459" s="1"/>
  <c r="L459" s="1"/>
  <c r="N459" s="1"/>
  <c r="P459" s="1"/>
  <c r="R459" s="1"/>
  <c r="F460"/>
  <c r="H460" s="1"/>
  <c r="J460" s="1"/>
  <c r="L460" s="1"/>
  <c r="N460" s="1"/>
  <c r="P460" s="1"/>
  <c r="R460" s="1"/>
  <c r="F461"/>
  <c r="H461" s="1"/>
  <c r="J461" s="1"/>
  <c r="L461" s="1"/>
  <c r="N461" s="1"/>
  <c r="P461" s="1"/>
  <c r="R461" s="1"/>
  <c r="F462"/>
  <c r="H462" s="1"/>
  <c r="J462" s="1"/>
  <c r="L462" s="1"/>
  <c r="N462" s="1"/>
  <c r="P462" s="1"/>
  <c r="R462" s="1"/>
  <c r="F463"/>
  <c r="H463" s="1"/>
  <c r="J463" s="1"/>
  <c r="L463" s="1"/>
  <c r="N463" s="1"/>
  <c r="P463" s="1"/>
  <c r="R463" s="1"/>
  <c r="F464"/>
  <c r="H464" s="1"/>
  <c r="J464" s="1"/>
  <c r="L464" s="1"/>
  <c r="N464" s="1"/>
  <c r="P464" s="1"/>
  <c r="R464" s="1"/>
  <c r="F465"/>
  <c r="H465" s="1"/>
  <c r="J465" s="1"/>
  <c r="L465" s="1"/>
  <c r="N465" s="1"/>
  <c r="P465" s="1"/>
  <c r="R465" s="1"/>
  <c r="F466"/>
  <c r="H466" s="1"/>
  <c r="J466" s="1"/>
  <c r="L466" s="1"/>
  <c r="N466" s="1"/>
  <c r="P466" s="1"/>
  <c r="R466" s="1"/>
  <c r="F467"/>
  <c r="H467" s="1"/>
  <c r="J467" s="1"/>
  <c r="L467" s="1"/>
  <c r="N467" s="1"/>
  <c r="P467" s="1"/>
  <c r="R467" s="1"/>
  <c r="F468"/>
  <c r="H468" s="1"/>
  <c r="J468" s="1"/>
  <c r="L468" s="1"/>
  <c r="N468" s="1"/>
  <c r="P468" s="1"/>
  <c r="R468" s="1"/>
  <c r="F469"/>
  <c r="H469" s="1"/>
  <c r="J469" s="1"/>
  <c r="L469" s="1"/>
  <c r="N469" s="1"/>
  <c r="P469" s="1"/>
  <c r="R469" s="1"/>
  <c r="F470"/>
  <c r="H470" s="1"/>
  <c r="J470" s="1"/>
  <c r="L470" s="1"/>
  <c r="N470" s="1"/>
  <c r="P470" s="1"/>
  <c r="R470" s="1"/>
  <c r="F471"/>
  <c r="H471" s="1"/>
  <c r="J471" s="1"/>
  <c r="L471" s="1"/>
  <c r="N471" s="1"/>
  <c r="P471" s="1"/>
  <c r="R471" s="1"/>
  <c r="F472"/>
  <c r="H472" s="1"/>
  <c r="J472" s="1"/>
  <c r="L472" s="1"/>
  <c r="N472" s="1"/>
  <c r="P472" s="1"/>
  <c r="R472" s="1"/>
  <c r="F473"/>
  <c r="H473" s="1"/>
  <c r="J473" s="1"/>
  <c r="L473" s="1"/>
  <c r="N473" s="1"/>
  <c r="P473" s="1"/>
  <c r="R473" s="1"/>
  <c r="F475"/>
  <c r="H475" s="1"/>
  <c r="J475" s="1"/>
  <c r="L475" s="1"/>
  <c r="N475" s="1"/>
  <c r="P475" s="1"/>
  <c r="R475" s="1"/>
  <c r="F476"/>
  <c r="H476" s="1"/>
  <c r="J476" s="1"/>
  <c r="L476" s="1"/>
  <c r="N476" s="1"/>
  <c r="P476" s="1"/>
  <c r="R476" s="1"/>
  <c r="F477"/>
  <c r="H477" s="1"/>
  <c r="J477" s="1"/>
  <c r="L477" s="1"/>
  <c r="N477" s="1"/>
  <c r="P477" s="1"/>
  <c r="R477" s="1"/>
  <c r="F478"/>
  <c r="H478" s="1"/>
  <c r="J478" s="1"/>
  <c r="L478" s="1"/>
  <c r="N478" s="1"/>
  <c r="P478" s="1"/>
  <c r="R478" s="1"/>
  <c r="F479"/>
  <c r="H479" s="1"/>
  <c r="J479" s="1"/>
  <c r="L479" s="1"/>
  <c r="N479" s="1"/>
  <c r="P479" s="1"/>
  <c r="R479" s="1"/>
  <c r="F480"/>
  <c r="H480" s="1"/>
  <c r="J480" s="1"/>
  <c r="L480" s="1"/>
  <c r="N480" s="1"/>
  <c r="P480" s="1"/>
  <c r="R480" s="1"/>
  <c r="F481"/>
  <c r="H481" s="1"/>
  <c r="J481" s="1"/>
  <c r="L481" s="1"/>
  <c r="N481" s="1"/>
  <c r="P481" s="1"/>
  <c r="R481" s="1"/>
  <c r="F482"/>
  <c r="H482" s="1"/>
  <c r="J482" s="1"/>
  <c r="L482" s="1"/>
  <c r="N482" s="1"/>
  <c r="P482" s="1"/>
  <c r="R482" s="1"/>
  <c r="F483"/>
  <c r="H483" s="1"/>
  <c r="J483" s="1"/>
  <c r="L483" s="1"/>
  <c r="N483" s="1"/>
  <c r="P483" s="1"/>
  <c r="R483" s="1"/>
  <c r="F484"/>
  <c r="H484" s="1"/>
  <c r="J484" s="1"/>
  <c r="L484" s="1"/>
  <c r="N484" s="1"/>
  <c r="P484" s="1"/>
  <c r="R484" s="1"/>
  <c r="F485"/>
  <c r="H485" s="1"/>
  <c r="J485" s="1"/>
  <c r="L485" s="1"/>
  <c r="N485" s="1"/>
  <c r="P485" s="1"/>
  <c r="R485" s="1"/>
  <c r="F486"/>
  <c r="H486" s="1"/>
  <c r="J486" s="1"/>
  <c r="L486" s="1"/>
  <c r="N486" s="1"/>
  <c r="P486" s="1"/>
  <c r="R486" s="1"/>
  <c r="F487"/>
  <c r="H487" s="1"/>
  <c r="J487" s="1"/>
  <c r="L487" s="1"/>
  <c r="N487" s="1"/>
  <c r="P487" s="1"/>
  <c r="R487" s="1"/>
  <c r="F488"/>
  <c r="H488" s="1"/>
  <c r="J488" s="1"/>
  <c r="L488" s="1"/>
  <c r="N488" s="1"/>
  <c r="P488" s="1"/>
  <c r="R488" s="1"/>
  <c r="F489"/>
  <c r="H489" s="1"/>
  <c r="J489" s="1"/>
  <c r="L489" s="1"/>
  <c r="N489" s="1"/>
  <c r="P489" s="1"/>
  <c r="R489" s="1"/>
  <c r="F490"/>
  <c r="H490" s="1"/>
  <c r="J490" s="1"/>
  <c r="L490" s="1"/>
  <c r="N490" s="1"/>
  <c r="P490" s="1"/>
  <c r="R490" s="1"/>
  <c r="F491"/>
  <c r="H491" s="1"/>
  <c r="J491" s="1"/>
  <c r="L491" s="1"/>
  <c r="N491" s="1"/>
  <c r="P491" s="1"/>
  <c r="R491" s="1"/>
  <c r="F492"/>
  <c r="H492" s="1"/>
  <c r="J492" s="1"/>
  <c r="L492" s="1"/>
  <c r="N492" s="1"/>
  <c r="P492" s="1"/>
  <c r="R492" s="1"/>
  <c r="F493"/>
  <c r="H493" s="1"/>
  <c r="J493" s="1"/>
  <c r="L493" s="1"/>
  <c r="N493" s="1"/>
  <c r="P493" s="1"/>
  <c r="R493" s="1"/>
  <c r="F494"/>
  <c r="H494" s="1"/>
  <c r="J494" s="1"/>
  <c r="L494" s="1"/>
  <c r="N494" s="1"/>
  <c r="P494" s="1"/>
  <c r="R494" s="1"/>
  <c r="F495"/>
  <c r="H495" s="1"/>
  <c r="J495" s="1"/>
  <c r="L495" s="1"/>
  <c r="N495" s="1"/>
  <c r="P495" s="1"/>
  <c r="R495" s="1"/>
  <c r="F496"/>
  <c r="H496" s="1"/>
  <c r="J496" s="1"/>
  <c r="L496" s="1"/>
  <c r="N496" s="1"/>
  <c r="P496" s="1"/>
  <c r="R496" s="1"/>
  <c r="F497"/>
  <c r="H497" s="1"/>
  <c r="J497" s="1"/>
  <c r="L497" s="1"/>
  <c r="N497" s="1"/>
  <c r="P497" s="1"/>
  <c r="R497" s="1"/>
  <c r="F498"/>
  <c r="H498" s="1"/>
  <c r="J498" s="1"/>
  <c r="L498" s="1"/>
  <c r="N498" s="1"/>
  <c r="P498" s="1"/>
  <c r="R498" s="1"/>
  <c r="F501"/>
  <c r="H501" s="1"/>
  <c r="J501" s="1"/>
  <c r="L501" s="1"/>
  <c r="N501" s="1"/>
  <c r="P501" s="1"/>
  <c r="R501" s="1"/>
  <c r="F502"/>
  <c r="H502" s="1"/>
  <c r="J502" s="1"/>
  <c r="L502" s="1"/>
  <c r="N502" s="1"/>
  <c r="P502" s="1"/>
  <c r="R502" s="1"/>
  <c r="F503"/>
  <c r="H503" s="1"/>
  <c r="J503" s="1"/>
  <c r="L503" s="1"/>
  <c r="N503" s="1"/>
  <c r="P503" s="1"/>
  <c r="R503" s="1"/>
  <c r="F504"/>
  <c r="H504" s="1"/>
  <c r="J504" s="1"/>
  <c r="L504" s="1"/>
  <c r="N504" s="1"/>
  <c r="P504" s="1"/>
  <c r="R504" s="1"/>
  <c r="F505"/>
  <c r="H505" s="1"/>
  <c r="J505" s="1"/>
  <c r="L505" s="1"/>
  <c r="N505" s="1"/>
  <c r="P505" s="1"/>
  <c r="R505" s="1"/>
  <c r="F16"/>
  <c r="H16" s="1"/>
  <c r="J16" s="1"/>
  <c r="L16" s="1"/>
  <c r="N16" s="1"/>
  <c r="P16" s="1"/>
  <c r="R16" s="1"/>
</calcChain>
</file>

<file path=xl/sharedStrings.xml><?xml version="1.0" encoding="utf-8"?>
<sst xmlns="http://schemas.openxmlformats.org/spreadsheetml/2006/main" count="1009" uniqueCount="609">
  <si>
    <t xml:space="preserve">Целевая статья
</t>
  </si>
  <si>
    <t>Вид расхода</t>
  </si>
  <si>
    <t xml:space="preserve">Наименование
</t>
  </si>
  <si>
    <t xml:space="preserve">Всего
</t>
  </si>
  <si>
    <t>Проведение выборов и референдумов</t>
  </si>
  <si>
    <t>Реализация  полномочий Российской Федерации по составлению (изменению) списков кандидатов в присяжные заседатели федеральных судов общей юрисдикции в Российской Федерации</t>
  </si>
  <si>
    <t>01 6 00 00000</t>
  </si>
  <si>
    <t>01 6 01 00240</t>
  </si>
  <si>
    <t>01 6 01 00000</t>
  </si>
  <si>
    <t xml:space="preserve">Подпрограмма «Организация муниципальных мероприятий в сфере образования»  </t>
  </si>
  <si>
    <t>Основное мероприятие «Проведение  муниципальных мероприятий в сфере образования для учащихся и педагогических работников»</t>
  </si>
  <si>
    <t>01 5 00 00000</t>
  </si>
  <si>
    <t>01 5 01 00000</t>
  </si>
  <si>
    <t>01 5 01 20120</t>
  </si>
  <si>
    <t>Проведение  муниципальных мероприятий в сфере образования для учащихся и педагогических работников</t>
  </si>
  <si>
    <t>Основное мероприятие «Проведение  муниципальных семинаров, конференций, форумов, выставок по проблемам внедрения современной модели образования »</t>
  </si>
  <si>
    <t>01 5 02 00000</t>
  </si>
  <si>
    <t>01 5 02 20130</t>
  </si>
  <si>
    <t xml:space="preserve">Проведение  муниципальных семинаров, конференций, форумов, выставок по проблемам внедрения современной модели образования </t>
  </si>
  <si>
    <t>01 5 03 00000</t>
  </si>
  <si>
    <t>01 5 03 20140</t>
  </si>
  <si>
    <t>01 4 00 00000</t>
  </si>
  <si>
    <t xml:space="preserve">Подпрограмма  «Предоставление мер  социальной поддержки в сфере образования» </t>
  </si>
  <si>
    <t>07 1 00 00000</t>
  </si>
  <si>
    <t>07 1 01 00000</t>
  </si>
  <si>
    <t>07 1 01 00550</t>
  </si>
  <si>
    <t>Закупка товаров, работ и услуг для 
обеспечения государственных (муниципальных) нужд</t>
  </si>
  <si>
    <t>07 3 00 00000</t>
  </si>
  <si>
    <t>07 3 01 00000</t>
  </si>
  <si>
    <t>06 0 00 00000</t>
  </si>
  <si>
    <t>06 1 00 00000</t>
  </si>
  <si>
    <t>06 1 01 00000</t>
  </si>
  <si>
    <t xml:space="preserve">Подпрограмма  «Обеспечение жилыми помещениями детей-сирот, детей, оставшихся без попечения родителей, лиц из их числа по договору найма специализированных жилых помещений» </t>
  </si>
  <si>
    <t>Основное мероприятие   «Обеспечение жилыми помещениями детей-сирот, детей, оставшихся без попечения родителей, лиц из их числа по договору найма специализированных жилых помещений»</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</si>
  <si>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</si>
  <si>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05 9 00 00000</t>
  </si>
  <si>
    <t>05 9 01 00000</t>
  </si>
  <si>
    <t>Предоставление субсидий бюджетным, автономным учреждениям и иным некоммерческим организациям</t>
  </si>
  <si>
    <t xml:space="preserve">Подпрограмма  «Обеспечение жильем молодых семей» </t>
  </si>
  <si>
    <t>Основное мероприятие  «Обеспечение жильем молодых семей»</t>
  </si>
  <si>
    <t>Обеспечение функций  исполнительно-
распорядительного  органа местного самоуправления</t>
  </si>
  <si>
    <t>08 0 00 00000</t>
  </si>
  <si>
    <t>Осуществление отдельных государственных полномочий в сфере административных правонарушений</t>
  </si>
  <si>
    <t>Осуществление полномочий по созданию и организации деятельности комиссий по делам несовершеннолетних и защите их прав</t>
  </si>
  <si>
    <t>05 0 00 00000</t>
  </si>
  <si>
    <t>05 1 00 00000</t>
  </si>
  <si>
    <t>04 0 00 00000</t>
  </si>
  <si>
    <t>Основное мероприятие  «Организация физкультурных мероприятий, спортивных мероприятий, направленных на популяризацию массовых видов спорта»</t>
  </si>
  <si>
    <t>Организация физкультурных мероприятий, 
спортивных мероприятий, направленных на популяризацию массовых видов спорта</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</si>
  <si>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</si>
  <si>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Подпрограмма «Муниципальная поддержка городских социально -  ориентированных некоммерческих организаций» </t>
  </si>
  <si>
    <t xml:space="preserve">Основное мероприятие «Оказание финансовой поддержки городским социально -  ориентированным организациям» </t>
  </si>
  <si>
    <t>Оказание финансовой поддержки городским социально -  ориентированным организациям</t>
  </si>
  <si>
    <t>02 0 00 00000</t>
  </si>
  <si>
    <t>02 1 00 00000</t>
  </si>
  <si>
    <t>02 1 01 00000</t>
  </si>
  <si>
    <t>02 1 01 60010</t>
  </si>
  <si>
    <t xml:space="preserve">Подпрограмма «Поддержка семьи» </t>
  </si>
  <si>
    <t>Основное мероприятие «Оказание психолого-педагогической помощи семьям и несовершеннолетним гражданам путем применения процедуры медиации»</t>
  </si>
  <si>
    <t>Оказание психолого-педагогической помощи семьям и несовершеннолетним гражданам путем применения процедуры медиации</t>
  </si>
  <si>
    <t>02 2 00 00000</t>
  </si>
  <si>
    <t>02 2 01 00000</t>
  </si>
  <si>
    <t>02 2 01 20020</t>
  </si>
  <si>
    <t>Основное мероприятие «Организация и проведение мероприятий, направленных на поддержку отдельных категорий граждан»</t>
  </si>
  <si>
    <t>Организация и проведение мероприятий, направленных на поддержку отдельных категорий граждан</t>
  </si>
  <si>
    <t>02 2 02 00000</t>
  </si>
  <si>
    <t>02 2 02 20030</t>
  </si>
  <si>
    <t>Основное мероприятие «Оказание адресной материальной помощи жителям города, находящимся в трудной жизненной ситуации»</t>
  </si>
  <si>
    <t>Оказание адресной материальной помощи жителям города, находящимся в трудной жизненной ситуации</t>
  </si>
  <si>
    <t>02 3 00 00000</t>
  </si>
  <si>
    <t>02 3 01 00000</t>
  </si>
  <si>
    <t xml:space="preserve">Подпрограмма «Поддержка самоорганизации граждан по месту жительства» </t>
  </si>
  <si>
    <t>02 4 00 00000</t>
  </si>
  <si>
    <t>Основное мероприятие «Организация и проведение мероприятий, связанных с профессиональными праздниками»</t>
  </si>
  <si>
    <t>Организация и проведение мероприятий, связанных с профессиональными праздниками</t>
  </si>
  <si>
    <t>02 5 00 00000</t>
  </si>
  <si>
    <t>02 5 01 00000</t>
  </si>
  <si>
    <t>02 5 01 20050</t>
  </si>
  <si>
    <t>Основное мероприятие «Организация и проведение совещаний, круглых столов, семинаров, встреч руководителей ОМС с жителями города»</t>
  </si>
  <si>
    <t>Организация и проведение совещаний, круглых столов, семинаров, встреч руководителей ОМС с жителями города</t>
  </si>
  <si>
    <t>Основное мероприятие «Уплата взноса в Ассоциацию «Совет муниципальных образований Ивановской области»»</t>
  </si>
  <si>
    <t>Уплата взноса в Ассоциацию «Совет муниципальных образований Ивановской области»</t>
  </si>
  <si>
    <t>02 6 00 00000</t>
  </si>
  <si>
    <t>02 6 01 00000</t>
  </si>
  <si>
    <t>02 6 01 90090</t>
  </si>
  <si>
    <t xml:space="preserve">Подпрограмма «Организация культурного досуга в коллективах самодеятельного народного творчества»  </t>
  </si>
  <si>
    <t xml:space="preserve">Основное мероприятие «Организация культурного досуга в коллективах самодеятельного народного творчества» </t>
  </si>
  <si>
    <t>Организация культурного досуга в коллективах самодеятельного народного творчества</t>
  </si>
  <si>
    <t>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</si>
  <si>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Софинансирование расходов,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</si>
  <si>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03 0 00 00000</t>
  </si>
  <si>
    <t>03 1 00 00000</t>
  </si>
  <si>
    <t>03 1 01 00000</t>
  </si>
  <si>
    <t>03 1 01 00350</t>
  </si>
  <si>
    <t>03 1 01 80340</t>
  </si>
  <si>
    <t>03 1 02 00000</t>
  </si>
  <si>
    <t xml:space="preserve">Основное мероприятие «Проведение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 </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</si>
  <si>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t>
  </si>
  <si>
    <t xml:space="preserve">Основное мероприятие «Осуществление библиотечного, библиографического и информационного обслуживания пользователей библиотеки» </t>
  </si>
  <si>
    <t>Осуществление библиотечного, библиографического и информационного обслуживания пользователей библиотеки</t>
  </si>
  <si>
    <t>03 3 00 00000</t>
  </si>
  <si>
    <t>03 3 01 00000</t>
  </si>
  <si>
    <t>03 3 01 00390</t>
  </si>
  <si>
    <t xml:space="preserve">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t>
  </si>
  <si>
    <t>03 3 01 80340</t>
  </si>
  <si>
    <t>Основное мероприятие «Проведение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t>
  </si>
  <si>
    <t>03 3 02 00000</t>
  </si>
  <si>
    <t>03 3 02 00440</t>
  </si>
  <si>
    <t>Основное мероприятие «Организация и проведение мероприятий, связанных с государственными праздниками, юбилейными и памятными датами»</t>
  </si>
  <si>
    <t>Организация и проведение мероприятий, связанных с государственными праздниками, юбилейными и памятными датами</t>
  </si>
  <si>
    <t>03 4 00 00000</t>
  </si>
  <si>
    <t>03 4 01 00000</t>
  </si>
  <si>
    <t>03 4 01 20080</t>
  </si>
  <si>
    <t>03 5 00 00000</t>
  </si>
  <si>
    <t>03 5 01 00000</t>
  </si>
  <si>
    <t>03 5 01 00430</t>
  </si>
  <si>
    <t>Иные бюджетные ассигнования</t>
  </si>
  <si>
    <t xml:space="preserve">Подпрограмма  «Ремонт, капитальный ремонт и содержание автомобильных дорог общего пользования местного значения» </t>
  </si>
  <si>
    <t>Основное мероприятие «Ремонт, капитальный ремонт и содержание автомобильных дорог общего пользования местного значения»</t>
  </si>
  <si>
    <t xml:space="preserve">Ремонт, капитальный ремонт автомобильных дорог местного значения и сооружений на них  </t>
  </si>
  <si>
    <t>05 2 00 00000</t>
  </si>
  <si>
    <t>05 2 01 00000</t>
  </si>
  <si>
    <t>05 2 01 00490</t>
  </si>
  <si>
    <t>05 4 00 00000</t>
  </si>
  <si>
    <t>05 4 01 00000</t>
  </si>
  <si>
    <t xml:space="preserve">Подпрограмма «Реализация дошкольных образовательных программ» </t>
  </si>
  <si>
    <t>Дошкольное образование детей. Присмотр и уход за детьми</t>
  </si>
  <si>
    <t>Основное мероприятие «Реализация дошкольных образовательных программ и мероприятия по их развитию»</t>
  </si>
  <si>
    <t>01 0 00 00000</t>
  </si>
  <si>
    <t>01 1 00 00000</t>
  </si>
  <si>
    <t>01 1 01 00000</t>
  </si>
  <si>
    <t>01 1 01 00010</t>
  </si>
  <si>
    <t>01 1 01 00020</t>
  </si>
  <si>
    <t xml:space="preserve">Укрепление материально-технической базы дошкольных образовательных организаций </t>
  </si>
  <si>
    <t>01 1 01 00030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</si>
  <si>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дошкольных образовательных организациях</t>
  </si>
  <si>
    <t>01 1 01 00040</t>
  </si>
  <si>
    <t>01 1 01 80170</t>
  </si>
  <si>
    <t xml:space="preserve">Подпрограмма  «Реализация основных общеобразовательных программ»  </t>
  </si>
  <si>
    <t>Предоставление  общедоступного  бесплатного начального общего, основного общего, среднего (полного) общего образования по основным общеобразовательным программам</t>
  </si>
  <si>
    <t>Основное мероприятие «Реализация основных общеобразовательных программ и мероприятия по их развитию»</t>
  </si>
  <si>
    <t>01 2 00 00000</t>
  </si>
  <si>
    <t>01 2 01 00000</t>
  </si>
  <si>
    <t>01 2 01 00060</t>
  </si>
  <si>
    <t>Укрепление материально-технической базы общеобразовательных организаций</t>
  </si>
  <si>
    <t>01 2 01 00080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</si>
  <si>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общеобразовательных организациях</t>
  </si>
  <si>
    <t>01 2 01 00090</t>
  </si>
  <si>
    <t>01 2 01 00100</t>
  </si>
  <si>
    <t>01 2 01 80150</t>
  </si>
  <si>
    <t xml:space="preserve">Подпрограмма «Реализация дополнительных образовательных программ»  </t>
  </si>
  <si>
    <t>Дополнительное образование детей</t>
  </si>
  <si>
    <t>Основное мероприятие «Реализация дополнительных образовательных программ и мероприятия по их развитию»</t>
  </si>
  <si>
    <t>01 3 00 00000</t>
  </si>
  <si>
    <t>01 3 01 00000</t>
  </si>
  <si>
    <t>01 3 01 00110</t>
  </si>
  <si>
    <t>Дополнительное образование детей в сфере культуры и искусства</t>
  </si>
  <si>
    <t>Укрепление материально-технической базы муниципальных  организаций дополнительного образования детей</t>
  </si>
  <si>
    <t>01 3 01 00170</t>
  </si>
  <si>
    <t>01 3 01 00190</t>
  </si>
  <si>
    <t>01 3 01 81420</t>
  </si>
  <si>
    <t>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t>
  </si>
  <si>
    <t>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</si>
  <si>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01 3 01 81440</t>
  </si>
  <si>
    <t>Поэтапное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</si>
  <si>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01 4 01 00000</t>
  </si>
  <si>
    <t>Основное мероприятие «Финансовое обеспечение предоставления мер социальной поддержки в сфере образования»</t>
  </si>
  <si>
    <t>Осуществление переданных органам местного самоуправления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t>
  </si>
  <si>
    <t>01 4 01 80100</t>
  </si>
  <si>
    <t>Осуществление переданных органам местного самоуправления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</si>
  <si>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01 4 01 80110</t>
  </si>
  <si>
    <t>01 4 01 S0190</t>
  </si>
  <si>
    <t>01 4 01 80200</t>
  </si>
  <si>
    <t>05 6 00 00000</t>
  </si>
  <si>
    <t>05 6 01 00000</t>
  </si>
  <si>
    <t>Субсидии юридическим лицам и индивидуальным предпринимателям на ремонт и содержание объектов внешнего благоустройства и мест захоронения</t>
  </si>
  <si>
    <t>Капитальные вложения в объекты  государственной (муниципальной) собственности</t>
  </si>
  <si>
    <t>40 0 00 00000</t>
  </si>
  <si>
    <t>40 1 00 00000</t>
  </si>
  <si>
    <t>40 1 00 90010</t>
  </si>
  <si>
    <t>Иные непрограммные мероприятия</t>
  </si>
  <si>
    <t>40 9 00 00000</t>
  </si>
  <si>
    <t>40 9 00 00500</t>
  </si>
  <si>
    <t>40 9 00 00660</t>
  </si>
  <si>
    <t>40 9 00 00670</t>
  </si>
  <si>
    <t>Непрограммные направления деятельности исполнительно-распорядительного  органа местного самоуправления</t>
  </si>
  <si>
    <t>41 0 00 00000</t>
  </si>
  <si>
    <t>Организация  дополнительного материального обеспечения граждан, удостоенных звания «Почетный гражданин города Тейково»</t>
  </si>
  <si>
    <t>41 9 00 00000</t>
  </si>
  <si>
    <t>Социальное обеспечение и иные выплаты населению</t>
  </si>
  <si>
    <t>42 0 00 00000</t>
  </si>
  <si>
    <t>42 9 00 00000</t>
  </si>
  <si>
    <t>42 9 00 51200</t>
  </si>
  <si>
    <t>Организация  временной занятости детей и подростков в бюджетных общеобразовательных организациях</t>
  </si>
  <si>
    <t>Организация  временной занятости детей и подростков в организациях дополнительного образования детей</t>
  </si>
  <si>
    <t>тыс. руб.</t>
  </si>
  <si>
    <t xml:space="preserve">Основное мероприятие «Обеспечение 
деятельности муниципального  учреждения «Аварийно-диспетчерская служба» </t>
  </si>
  <si>
    <t xml:space="preserve">Обеспечение деятельности муниципального 
 учреждения «Аварийно-диспетчерская служба»  </t>
  </si>
  <si>
    <t>07 0 00 00000</t>
  </si>
  <si>
    <t>Обеспечение деятельности муниципального казенного учреждения «Централизованная бухгалтерия бюджетного учета»</t>
  </si>
  <si>
    <t>Проведение ежегодных муниципальных
 конкурсов «Лучшая школа года», «Лучший сад года»</t>
  </si>
  <si>
    <t>Основное мероприятие «Проведение ежегодных муниципальных
 конкурсов «Лучшая школа года», «Лучший сад года»»</t>
  </si>
  <si>
    <t>02 3 01 26030</t>
  </si>
  <si>
    <t>41 9 00 26010</t>
  </si>
  <si>
    <t>41 9 00 26020</t>
  </si>
  <si>
    <t xml:space="preserve">Подпрограмма «Библиотечно-информационное обслуживание населения» </t>
  </si>
  <si>
    <t>Софинансирование расходов по 
 обеспечению функционирования многофункциональных центров предоставления государственных и муниципальных услуг</t>
  </si>
  <si>
    <t>Основное мероприятие «Проведение государственной  экспертизы сметных объемов работ по благоустройству дворовых территорий и территории массового посещения жителей города»</t>
  </si>
  <si>
    <t>Проведение государственной  экспертизы сметных объемов работ по благоустройству дворовых территорий и территории массового посещения жителей города</t>
  </si>
  <si>
    <t>Подпрограмма "Дополнительное образование детей в сфере культуры и искусства"</t>
  </si>
  <si>
    <t>03 7 00 00000</t>
  </si>
  <si>
    <t>Основное мероприятие "Дополнительное образование детей в сфере культуры и искусства"</t>
  </si>
  <si>
    <t>03 7 01 00000</t>
  </si>
  <si>
    <t>Основное мероприятие  «Выплата компенсации уплаченного земельного налога председателям уличных комитетов и территориальных общественных советов (ТОС) либо их супруге (супругу)»</t>
  </si>
  <si>
    <t>Выплата компенсации уплаченного земельного налога председателям уличных комитетов и территориальных общественных советов (ТОС) либо их супруге (супругу)</t>
  </si>
  <si>
    <t>05 2 01 S0510</t>
  </si>
  <si>
    <t>Основное мероприятие «Формирование комфортной городской среды»</t>
  </si>
  <si>
    <t>05 Ж F2 55550</t>
  </si>
  <si>
    <t>Подпрограмма «Снос домов и хозяйственных построек»</t>
  </si>
  <si>
    <t>Основное мероприятие «Снос жилых домов и хозяйственных построек»</t>
  </si>
  <si>
    <t>Снос жилых домов и хозяйственных построек</t>
  </si>
  <si>
    <t>Актуализация схемы теплоснабжения городского округа Тейково Ивановской области</t>
  </si>
  <si>
    <t>41 9 00 90120</t>
  </si>
  <si>
    <t xml:space="preserve">Подпрограмма  «Реализация молодежной политики»   </t>
  </si>
  <si>
    <t>01 7 00 00000</t>
  </si>
  <si>
    <t xml:space="preserve">Основное мероприятие  «Организация  мероприятий, носящих общегородской и межмуниципальный характер» </t>
  </si>
  <si>
    <t>01 7 01 00000</t>
  </si>
  <si>
    <t>Организация  мероприятий, носящих общегородской и межмуниципальный характер</t>
  </si>
  <si>
    <t>01 7 01 20100</t>
  </si>
  <si>
    <t>01 7 02 00000</t>
  </si>
  <si>
    <t xml:space="preserve">01 7 02 20200 </t>
  </si>
  <si>
    <t>01 7 03 00000</t>
  </si>
  <si>
    <t>01 7 03 S3110</t>
  </si>
  <si>
    <t>41 9 00 90130</t>
  </si>
  <si>
    <t>01 3 01 00220</t>
  </si>
  <si>
    <t>Развитие системы подготовки спортивного резерва</t>
  </si>
  <si>
    <t xml:space="preserve">Возмещение затрат на финансовое обеспечение получения дошкольного образования в частных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t>
  </si>
  <si>
    <t>01 1 01 85500</t>
  </si>
  <si>
    <t>05 1 01 00000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</si>
  <si>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организациях  дополнительного образования детей в сфере культуры и искусства</t>
  </si>
  <si>
    <t>Основное мероприятие «Формирование современной городской среды»</t>
  </si>
  <si>
    <t>Обеспечение  мероприятий по формированию современной городской среды</t>
  </si>
  <si>
    <t>01 2 01 53031</t>
  </si>
  <si>
    <t>01 4 01 00270</t>
  </si>
  <si>
    <t>01 4 01 L3041</t>
  </si>
  <si>
    <t>05 1 01 60020</t>
  </si>
  <si>
    <t>Субсидирование на поддержку субъектов малого и среднего предпринимательства</t>
  </si>
  <si>
    <t>06 1 01 60210</t>
  </si>
  <si>
    <t>2023 год</t>
  </si>
  <si>
    <t xml:space="preserve">Подпрограмма «Музейно-выставочная деятельность» </t>
  </si>
  <si>
    <t>03 2 00 00000</t>
  </si>
  <si>
    <t>Основное мероприятие «Музейно-выставочная деятельность»</t>
  </si>
  <si>
    <t>03 2 01 00000</t>
  </si>
  <si>
    <t>Музейно-выставочная деятельность</t>
  </si>
  <si>
    <t>03 2 01 00480</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</si>
  <si>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</si>
  <si>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03 8 00 00000</t>
  </si>
  <si>
    <t>01 3 E2 00000</t>
  </si>
  <si>
    <t>01 3 E2 54910</t>
  </si>
  <si>
    <t>07 2 00 00000</t>
  </si>
  <si>
    <t>07 2 01 00000</t>
  </si>
  <si>
    <t>03 2 01 80340</t>
  </si>
  <si>
    <t>03 2 02 00000</t>
  </si>
  <si>
    <t>03 2 02 00460</t>
  </si>
  <si>
    <t>Подпрограмма "Организация использования, охраны, защиты, воспроизводства городских лесов, расположенных в границах городского округа Тейково Ивановской области"</t>
  </si>
  <si>
    <t>Основное мероприятие "Проведение лесоустроительных работ"</t>
  </si>
  <si>
    <t>Проведение лесоустроительных работ</t>
  </si>
  <si>
    <t>Основное мероприятие "Разработка и утверждение лесохозяйственного регламента"</t>
  </si>
  <si>
    <t>Разработка и утверждение лесохозяйственного регламента</t>
  </si>
  <si>
    <t>40 9 00 00710</t>
  </si>
  <si>
    <t>40 9 00 00720</t>
  </si>
  <si>
    <t>05 2 01 10490</t>
  </si>
  <si>
    <t>01 2 01 10060</t>
  </si>
  <si>
    <t>03 3 01 05191</t>
  </si>
  <si>
    <t>Реализация программ формирования современной городской среды</t>
  </si>
  <si>
    <t>Подпрограмма "Реализация мероприятий по профилактике терроризма и экстремизма"</t>
  </si>
  <si>
    <t>01 8 00 00000</t>
  </si>
  <si>
    <t>Основное мероприятие "Реализация мероприятий по профилактике терроризма и экстремизма"</t>
  </si>
  <si>
    <t>Реализация мероприятий по профилактике терроризма и экстремизма</t>
  </si>
  <si>
    <t>01 8 01 00000</t>
  </si>
  <si>
    <t>01 8 01 20300</t>
  </si>
  <si>
    <t>Основное мероприятие  «Участие мужской команды «ФК Тейково» в чемпионате Ивановской области по футболу»</t>
  </si>
  <si>
    <t>Участие мужской команды «ФК Тейково» в чемпионате Ивановской области по футболу</t>
  </si>
  <si>
    <t xml:space="preserve">Реализация мероприятий по укреплению пожарной безопасности муниципальных дошкольных образовательных организаций </t>
  </si>
  <si>
    <t>Реализация  мероприятий по укреплению пожарной безопасности общеобразовательных организаций</t>
  </si>
  <si>
    <t>01 3 01 11420</t>
  </si>
  <si>
    <t>01 3 01 11440</t>
  </si>
  <si>
    <t>03 1 01 10340</t>
  </si>
  <si>
    <t>03 3 01 10340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</si>
  <si>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</si>
  <si>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</si>
  <si>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 xml:space="preserve">Софинансирование расходов,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</si>
  <si>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</si>
  <si>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Софинансирование расходов по организации отдыха детей в каникулярное время в части организации двухразового питания в лагерях дневного пребывания</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</si>
  <si>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t>
  </si>
  <si>
    <t>Организация целевой подготовки педагогов для работы в муниципальных образовательных организациях Ивановской области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</si>
  <si>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</si>
  <si>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Благоустройство </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</si>
  <si>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</si>
  <si>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t>
  </si>
  <si>
    <t>03 3 01 L5191</t>
  </si>
  <si>
    <t>Подпрограмма "Центр культурного развития"</t>
  </si>
  <si>
    <t>Основное мероприятие "Проведение изыскательских работ по определению возможности строительства Центра культурного развития"</t>
  </si>
  <si>
    <t>Проведение изыскательских работ по определению возможности строительства Центра культурного развития</t>
  </si>
  <si>
    <t>Основное мероприятие "Разработка проектно-сметной документации Центра культурного развития"</t>
  </si>
  <si>
    <t>Разработка проектно-сметной документации Центра культурного развития</t>
  </si>
  <si>
    <t>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t>
  </si>
  <si>
    <t xml:space="preserve">Муниципальная программа городского округа Тейково Ивановской области «Развитие образования в городском округе Тейково Ивановской области» </t>
  </si>
  <si>
    <t>Подпрограмма «Обеспечение выполнения функций муниципального  учреждения Централизованная бухгалтерия  Отдела образования администрации г. Тейково Ивановской области»</t>
  </si>
  <si>
    <t>Муниципальная программа городского округа Тейково Ивановской области «Организация работы по взаимосвязи органов местного самоуправления с населением городского округа Тейково Ивановской области»</t>
  </si>
  <si>
    <t xml:space="preserve">Подпрограмма «Поддержка категорий граждан, постоянно проживающих на территории городского округа Тейково Ивановской области, попавших в трудную жизненную ситуацию» </t>
  </si>
  <si>
    <t xml:space="preserve">Подпрограмма «Организация работы по взаимосвязи органов местного самоуправления с населением города Тейково» </t>
  </si>
  <si>
    <t xml:space="preserve">Подпрограмма  «Обеспечение взаимосвязи городского округа Тейково Ивановской области с другими муниципальными образованиями» </t>
  </si>
  <si>
    <t>Подпрограмма "Информирование населения о деятельности органов местного самоуправления городского округа Тейково Ивановской области"</t>
  </si>
  <si>
    <t xml:space="preserve">Муниципальная программа городского округа Тейково Ивановской области «Культура городского округа Тейково Ивановской области» </t>
  </si>
  <si>
    <t xml:space="preserve">Подпрограмма «Организация культурно-массовых мероприятий в городском округе Тейково Ивановской области» </t>
  </si>
  <si>
    <t xml:space="preserve">Подпрограмма «Информационная открытость органов местного самоуправления городского округа Тейково Ивановской области»  </t>
  </si>
  <si>
    <t>Муниципальная программа городского округа Тейково Ивановской области "Развитие физической культуры и спорта в городском округе Тейково Ивановской области"</t>
  </si>
  <si>
    <t>Подпрограмма «Организация физкультурных мероприятий, спортивных мероприятий и участия спортсменов городского округа Тейково Ивановской области в соревнованиях»</t>
  </si>
  <si>
    <t xml:space="preserve">Подпрограмма  «Реализация  мероприятий по обеспечению населения городского округа Тейково Ивановской области водоснабжением, водоотведением и услугами бань» </t>
  </si>
  <si>
    <t xml:space="preserve">Подпрограмма  «Благоустройство городского округа Тейково Ивановской области, 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 </t>
  </si>
  <si>
    <t>Подпрограмма "Реализация мероприятий по обеспечению инженерной инфраструктурой земельных участков, предназначенных для бесплатного предоставления (предоставленных) семьям с тремя и более детьми в городском округе Тейково Ивановской области"</t>
  </si>
  <si>
    <t>Подпрограмма «Формирование современной городской среды на 2023-2028 годы»</t>
  </si>
  <si>
    <t xml:space="preserve">Муниципальная программа городского округа Тейково Ивановской области «Формирование инвестиционной привлекательности городского округа Тейково Ивановской области» </t>
  </si>
  <si>
    <t xml:space="preserve">Подпрограмма «Развитие субъектов малого и среднего предпринимательства в городском округе Тейково Ивановской области» </t>
  </si>
  <si>
    <t xml:space="preserve">Подпрограмма «Обеспечение деятельности муниципального  казенного учреждения «Аварийно-диспетчерская служба» </t>
  </si>
  <si>
    <t xml:space="preserve">Подпрограмма  «Резервный фонд администрации городского округа Тейково Ивановской области»  </t>
  </si>
  <si>
    <t>Подпрограмма "Мероприятия по предупреждению и ликвидации  последствий чрезвычайных ситуаций природного и техногенного характера"</t>
  </si>
  <si>
    <t>Муниципальная программа городского округа Тейково Ивановской области "Совершенствование системы профилактики  правонарушений на территории городского округа Тейково Ивановской области"</t>
  </si>
  <si>
    <t>Подпрограмма "Расходы на создание системы видеонаблюдения"</t>
  </si>
  <si>
    <t>Подпрограмма "Деятельность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</si>
  <si>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Основное мероприятие «Обеспечение выполнения функций муниципального  учреждения Централизованная бухгалтерия  Отдела образования администрации г. Тейково Ивановской области»</t>
  </si>
  <si>
    <t>Обеспечение выполнения функций муниципального  учреждения Централизованная бухгалтерия  Отдела образования администрации г. Тейково Ивановской области</t>
  </si>
  <si>
    <t xml:space="preserve"> Иные бюджетные ассигнования</t>
  </si>
  <si>
    <t>02 7 00 00000</t>
  </si>
  <si>
    <t>02 7 01 00000</t>
  </si>
  <si>
    <t>02 7 01 20090</t>
  </si>
  <si>
    <t>Основное мероприятие "Информирование населения о деятельности органов местного самоуправления городского округа Тейково Ивановской области"</t>
  </si>
  <si>
    <t>Информирование населения о деятельности органов местного самоуправления городского округа Тейково Ивановской области</t>
  </si>
  <si>
    <t>02 4 01 00000</t>
  </si>
  <si>
    <t>02 4 01 26050</t>
  </si>
  <si>
    <t>02 5 02 00000</t>
  </si>
  <si>
    <t>02 5 02 20070</t>
  </si>
  <si>
    <t>03 1 02 00420</t>
  </si>
  <si>
    <t>03 6 00 00000</t>
  </si>
  <si>
    <t>03 6 01 00000</t>
  </si>
  <si>
    <t>03 6 01 00120</t>
  </si>
  <si>
    <t>03 6 01 11430</t>
  </si>
  <si>
    <t>03 6 01 81430</t>
  </si>
  <si>
    <t>03 6 01 00130</t>
  </si>
  <si>
    <t>03 7 01 00140</t>
  </si>
  <si>
    <t>03 8 01 00000</t>
  </si>
  <si>
    <t>03 8 01 00150</t>
  </si>
  <si>
    <t>03 8 02 00000</t>
  </si>
  <si>
    <t>03 8 02 00160</t>
  </si>
  <si>
    <t>04 1 00 00000</t>
  </si>
  <si>
    <t>04 1 01 00000</t>
  </si>
  <si>
    <t>04 1 01 20150</t>
  </si>
  <si>
    <t>04 1 02 00000</t>
  </si>
  <si>
    <t>04 1 02 20160</t>
  </si>
  <si>
    <t>04 1 03 00000</t>
  </si>
  <si>
    <t>04 1 03 20170</t>
  </si>
  <si>
    <t>Непрограммные направления деятельности  органов местного самоуправления городского округа Тейково Ивановской области</t>
  </si>
  <si>
    <t xml:space="preserve">Проведение муниципальных выборов в представительный орган городского округа Тейково Ивановской области </t>
  </si>
  <si>
    <t>Обеспечение функционирования  Председателя городской Думы городского округа Тейково Ивановской области</t>
  </si>
  <si>
    <t>Обеспечение функций  представительного органа городского округа Тейково Ивановской области</t>
  </si>
  <si>
    <t>Обеспечение деятельности председателя контрольно-счётной комиссии городского округа Тейково Ивановской области</t>
  </si>
  <si>
    <t>Обеспечение деятельности аппарата контрольно-счётной комиссии городского округа Тейково Ивановской области</t>
  </si>
  <si>
    <t>Организация пенсионного обеспечения лиц, замещавших выборные муниципальные должности на постоянной основе и должности муниципальной службы городского округа Тейково Ивановской области</t>
  </si>
  <si>
    <t>Расходы на исполнение судебных актов, предусматривающих обращение взыскания на средства бюджета городского округа Тейково Ивановской области по денежным обязательствам муниципальных казенных учреждений</t>
  </si>
  <si>
    <t>Расходы на обеспечение деятельности муниципального казенного учреждения  городского округа Тейково Ивановской области «Служба заказчика»</t>
  </si>
  <si>
    <t>Организация предоставления государственных и муниципальных услуг на базе муниципального бюджетного учреждения городского округа Тейково Ивановской области «Многофункциональный центр предоставления государственных и муниципальных услуг»</t>
  </si>
  <si>
    <t>Информатизация городского округа Тейково Ивановской области</t>
  </si>
  <si>
    <t>Улучшение условий и охраны труда в администрации городского округа Тейково Ивановской области, структурных подразделениях администрации</t>
  </si>
  <si>
    <t>Адресная поддержка учащихся 1-11 классов при организации питания в образовательных организациях городского округа Тейково Ивановской области</t>
  </si>
  <si>
    <t>Основное мероприятие «Поддержка  молодых специалистов муниципальных учреждений социальной сферы  городского округа Тейково Ивановской области»</t>
  </si>
  <si>
    <t>Поддержка молодых специалистов   муниципальных учреждений социальной сферы  городского округа Тейково Ивановской области</t>
  </si>
  <si>
    <t>Основное мероприятие «Организация целевой подготовки педагогов для работы в муниципальных образовательных организациях городского округа Тейково Ивановской области»</t>
  </si>
  <si>
    <t>Комплектование книжных фондов библиотек городского округа Тейково Ивановской области</t>
  </si>
  <si>
    <t>Основное мероприятие «Информационное обслуживание населения городского округа Тейково Ивановской области»</t>
  </si>
  <si>
    <t>Информационное обслуживание населения городского округа Тейково Ивановской области</t>
  </si>
  <si>
    <t>Основное мероприятие  «Организация  участия спортсменов городского округа Тейково Ивановской области в выездных мероприятиях»</t>
  </si>
  <si>
    <t>Организация  участия спортсменов городского округа Тейково Ивановской области в выездных мероприятиях</t>
  </si>
  <si>
    <t>Основное мероприятие «Мероприятия по обеспечению населения городского округа Тейково Ивановской области водоснабжением, водоотведением и услугами бань»</t>
  </si>
  <si>
    <t>Субсидии организациям коммунального 
комплекса на возмещение недополученных доходов, возникающих из-за разницы между экономически обоснованным  тарифом и размером платы населения за одну помывку в общем отделении бань городского округа Тейково Ивановской области, установленным органом местного самоуправления</t>
  </si>
  <si>
    <t>Предоставление социальных выплат молодым семьям на приобретение (строительство) жилого помещения</t>
  </si>
  <si>
    <t>05 5 00 00000</t>
  </si>
  <si>
    <t>Основное мероприятие  «Благоустройство городского округа Тейково Ивановской области»</t>
  </si>
  <si>
    <t>05 5 01 00000</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</si>
  <si>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t>
  </si>
  <si>
    <t>Основное мероприятие "Осуществление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t>
  </si>
  <si>
    <t>05 7 00 00000</t>
  </si>
  <si>
    <t>Основное мероприятие "Реализация мероприятий по обеспечению инженерной инфраструктурой земельных участков, предназначенных для бесплатного предоставления (предоставленных) семьям с тремя и более детьми в городском округе Тейково Ивановской области"</t>
  </si>
  <si>
    <t>Реализация мероприятий по обеспечению инженерной инфраструктурой земельных участков, предназначенных для бесплатного предоставления (предоставленных) семьям с тремя и более детьми в городском округе Тейково Ивановской области</t>
  </si>
  <si>
    <t>05 7 01 00000</t>
  </si>
  <si>
    <t>05 8 00 00000</t>
  </si>
  <si>
    <t>05 8 01 00000</t>
  </si>
  <si>
    <t>05 Б 00 00000</t>
  </si>
  <si>
    <t>05 Б 01 00000</t>
  </si>
  <si>
    <t>Основное мероприятие «Развитие субъектов малого и среднего предпринимательства в городском округе Тейково Ивановской области»</t>
  </si>
  <si>
    <t>Основное мероприятие  «Резервный фонд администрации городского округа Тейково Ивановской области»</t>
  </si>
  <si>
    <t>Резервный фонд администрации городского округа Тейково Ивановской области</t>
  </si>
  <si>
    <t>07 2 01 00570</t>
  </si>
  <si>
    <t>Основное мероприятие "Мероприятия по предупреждению и ликвидации  последствий чрезвычайных ситуаций природного и техногенного характера"</t>
  </si>
  <si>
    <t>Мероприятия по предупреждению и ликвидации  последствий чрезвычайных ситуаций природного и техногенного характера</t>
  </si>
  <si>
    <t>07 3 01 00560</t>
  </si>
  <si>
    <t>08 1 00 00000</t>
  </si>
  <si>
    <t>08 1 01 00000</t>
  </si>
  <si>
    <t>Основное мероприятие "Расходы на создание системы видеонаблюдения"</t>
  </si>
  <si>
    <t>Расходы на создание системы видеонаблюдения</t>
  </si>
  <si>
    <t>08 1 01 40040</t>
  </si>
  <si>
    <t>08 2 00 00000</t>
  </si>
  <si>
    <t>Основное мероприятие "Деятельность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</si>
  <si>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</si>
  <si>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08 2 01 00000</t>
  </si>
  <si>
    <t>08 2 01 40060</t>
  </si>
  <si>
    <t>41 9 00 90310</t>
  </si>
  <si>
    <t>41 9 00 90320</t>
  </si>
  <si>
    <t>41 9 00 82910</t>
  </si>
  <si>
    <t>41 9 00 90330</t>
  </si>
  <si>
    <t>41 9 00 90340</t>
  </si>
  <si>
    <t>41 9 00 80350</t>
  </si>
  <si>
    <t>41 9 00 80360</t>
  </si>
  <si>
    <t>41 9 00 90350</t>
  </si>
  <si>
    <t>41 9 00 90360</t>
  </si>
  <si>
    <t>41 9 00 90370</t>
  </si>
  <si>
    <t>05 1 02 00000</t>
  </si>
  <si>
    <t>Основное мероприятие "Составление технического проекта разработки месторождения подземных вод"</t>
  </si>
  <si>
    <t>Составление технического проекта разработки месторождения подземных вод</t>
  </si>
  <si>
    <t>05 1 02 40200</t>
  </si>
  <si>
    <t>05 3 00 00000</t>
  </si>
  <si>
    <t>05 3 01 00000</t>
  </si>
  <si>
    <t>05 3 01 L4970</t>
  </si>
  <si>
    <t>05 4 01 60070</t>
  </si>
  <si>
    <t>05 4 01 S2000</t>
  </si>
  <si>
    <t>05 4 02 00000</t>
  </si>
  <si>
    <t>05 4 02 80370</t>
  </si>
  <si>
    <t>05 5 01 R0820</t>
  </si>
  <si>
    <t>05 6 01 20180</t>
  </si>
  <si>
    <t>05 7 01 10240</t>
  </si>
  <si>
    <t>Муниципальная программа городского округа Тейково Ивановской области «Управление муниципальным имуществом городского округа Тейково Ивановской области»</t>
  </si>
  <si>
    <t>09 0 00 00000</t>
  </si>
  <si>
    <t>Подпрограмма «Организация управления муниципальным имуществом»</t>
  </si>
  <si>
    <t>Подпрограмма «Содержание муниципального жилищного фонда»</t>
  </si>
  <si>
    <t>09 1 00 00000</t>
  </si>
  <si>
    <t>09 2 00 00000</t>
  </si>
  <si>
    <t>Основное мероприятие "Обеспечение выполнения функций по оценке недвижимости, признанию прав и регулированию отношений по государственной и муниципальной собственности"</t>
  </si>
  <si>
    <t>Обеспечение выполнения функций по оценке недвижимости, признанию прав и регулированию отношений по государственной и муниципальной собственности</t>
  </si>
  <si>
    <t>09 1 01 00000</t>
  </si>
  <si>
    <t>09 1 01 90030</t>
  </si>
  <si>
    <t>09 1 02 00000</t>
  </si>
  <si>
    <t>Основное мероприятие "Уплата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нежилых помещений, расположенных в них"</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</si>
  <si>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нежилых помещений, расположенных в них</t>
  </si>
  <si>
    <t>09 1 02 90040</t>
  </si>
  <si>
    <t>Основное мероприятие "Оплата услуг управляющим организациям, товариществам собственников жилья, товариществам собственников недвижимости, жилищным кооперативам или иным специализированным потребительским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в целях возмещения затрат за содержание муниципальных нежилых помещений, включающих плату за услуги, работы по управлению многоквартирными домами, за содержание и текущий ремонт общего имущества многоквартирных домов, за коммунальные ресурсы, потребляемые при использовании и содержании общего имущества многоквартирных домов"</t>
  </si>
  <si>
    <t>Оплата услуг управляющим организациям, товариществам собственников жилья, товариществам собственников недвижимости, жилищным кооперативам или иным специализированным потребительским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в целях возмещения затрат за содержание муниципальных нежилых помещений, включающих плату за услуги, работы по управлению многоквартирными домами, за содержание и текущий ремонт общего имущества многоквартирных домов, за коммунальные ресурсы, потребляемые при использовании и содержании общего имущества многоквартирных домов</t>
  </si>
  <si>
    <t>09 1 03 00000</t>
  </si>
  <si>
    <t>09 1 03 90050</t>
  </si>
  <si>
    <t>Предоставление субсидии управляющим организациям, товариществам собственников жилья, жилищным, жилищно-строительным, иным специализированным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а также ресурсоснабжающим организациям, осуществляющим поставку ресурсов на коммунальные услуги населению, в целях возмещения затрат по содержанию общего имущества многоквартирных домов и предоставлению коммунальных услуг до заселения в установленном порядке жилых помещений муниципального жилищного фонда</t>
  </si>
  <si>
    <t>Основное мероприятие "Предоставление субсидии управляющим организациям, товариществам собственников жилья, жилищным, жилищно-строительным, иным специализированным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а также ресурсоснабжающим организациям, осуществляющим поставку ресурсов на коммунальные услуги населению, в целях возмещения затрат по содержанию общего имущества многоквартирных домов и предоставлению коммунальных услуг до заселения в установленном порядке жилых помещений муниципального жилищного фонда"</t>
  </si>
  <si>
    <t>09 2 01 00000</t>
  </si>
  <si>
    <t>09 2 01 90060</t>
  </si>
  <si>
    <t>Основное мероприятие "Уплата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жилых помещений, расположенных в них"</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</si>
  <si>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жилых помещений, расположенных в них</t>
  </si>
  <si>
    <t>09 2 02 00000</t>
  </si>
  <si>
    <t>09 2 02 90070</t>
  </si>
  <si>
    <t>Основное мероприятие "Оплата услуг по доставке квитанций за наем жилого помещения муниципального жилищного фонда"</t>
  </si>
  <si>
    <t>Оплата услуг по доставке квитанций за наем жилого помещения муниципального жилищного фонда</t>
  </si>
  <si>
    <t>09 2 03 00000</t>
  </si>
  <si>
    <t>09 2 03 90080</t>
  </si>
  <si>
    <t>01 3 02 00000</t>
  </si>
  <si>
    <t>Основное мероприятие "Обеспечение функционирования модели персонифицированного финансирования дополнительного образования детей"</t>
  </si>
  <si>
    <t>Обеспечение функционирования модели персонифицированного финансирования дополнительного образования детей</t>
  </si>
  <si>
    <t>01 3 02 00410</t>
  </si>
  <si>
    <t>09 1 04 00000</t>
  </si>
  <si>
    <t>Основное мероприятие "Оформление права муниципальной собственности на земельные участки под автомобильными дорогами"</t>
  </si>
  <si>
    <t>Оформление права муниципальной собственности на земельные участки под автомобильными дорогами</t>
  </si>
  <si>
    <t>09 1 04 90090</t>
  </si>
  <si>
    <t>Муниципальная программа городского округа Тейково Ивановской области «Обеспечение населения городского округа Тейково Ивановской области услугами жилищно-коммунального хозяйства и развитие городской инфраструктуры»</t>
  </si>
  <si>
    <t>Подпрограмма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 Ивановской области"</t>
  </si>
  <si>
    <t>Основное мероприятие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 Ивановской области"</t>
  </si>
  <si>
    <t>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 Ивановской области</t>
  </si>
  <si>
    <t>05 8 01 05550</t>
  </si>
  <si>
    <t>05 8 02 00000</t>
  </si>
  <si>
    <t>05 8 02 20300</t>
  </si>
  <si>
    <t>05 8 F2 00000</t>
  </si>
  <si>
    <t>05 8 F2 55550</t>
  </si>
  <si>
    <t>05 9 01 30200</t>
  </si>
  <si>
    <t>05 Б 01 30500</t>
  </si>
  <si>
    <t>05 Б 02 00000</t>
  </si>
  <si>
    <t>05 Б 02 30600</t>
  </si>
  <si>
    <t>03 2 01 10340</t>
  </si>
  <si>
    <t>01 3 01 00180</t>
  </si>
  <si>
    <t>Укрепление материально-технической базы организаций дополнительного образования по наказам избирателей депутатам Ивановской областной Думы</t>
  </si>
  <si>
    <t>05 4 01 60080</t>
  </si>
  <si>
    <t>Финансовое обеспечение дорожной деятельности на автомобильных дорогах общего пользования местного значения</t>
  </si>
  <si>
    <t>05 2 01 S8600</t>
  </si>
  <si>
    <t>Основное мероприятие "Реализация мероприятий по модернизации объектов коммунальной инфраструктуры"</t>
  </si>
  <si>
    <t>Реализация мероприятий по модернизации объектов коммунальной инфраструктуры</t>
  </si>
  <si>
    <t>05 1 03 00000</t>
  </si>
  <si>
    <t xml:space="preserve">05 1 03 S6800 </t>
  </si>
  <si>
    <t>Организация благоустройства территорий в рамках поддержки местных инициатив (инициативных проектов)</t>
  </si>
  <si>
    <t>Основное мероприятие «Осуществление строительного контроля за реализацией инициативных проектов»</t>
  </si>
  <si>
    <t>Осуществление строительного контроля за реализацией инициативных проектов</t>
  </si>
  <si>
    <t>05 8 03 00000</t>
  </si>
  <si>
    <t>05 8 03 20800</t>
  </si>
  <si>
    <t>05 8 F2 S5100</t>
  </si>
  <si>
    <t>Подпрограмма "Комплексные кадастровые работы на территории городского округа Тейково Ивановской области"</t>
  </si>
  <si>
    <t>09 3 00 00000</t>
  </si>
  <si>
    <t>Основное мероприятие "Проведение комплексных кадастровых работ на территории городского округа Тейково Ивановской области"</t>
  </si>
  <si>
    <t>Проведение комплексных кадастровых работ на территории городского округа Тейково Ивановской области</t>
  </si>
  <si>
    <t>09 3 01 00000</t>
  </si>
  <si>
    <t>09 3 01 90110</t>
  </si>
  <si>
    <t>Основное мероприятие "Реализация мероприятий по организации водоотведения в границах городского округа Тейково Ивановской области"</t>
  </si>
  <si>
    <t>Предоставление субсидий на реализацию мероприятий по организации водоотведения в границах городского округа Тейково Ивановской области</t>
  </si>
  <si>
    <t>05 1 04 00000</t>
  </si>
  <si>
    <t>05 1 04 40180</t>
  </si>
  <si>
    <t>Благоустройство</t>
  </si>
  <si>
    <t xml:space="preserve">к решению городской Думы </t>
  </si>
  <si>
    <t>городского округа Тейково</t>
  </si>
  <si>
    <t>Ивановской области</t>
  </si>
  <si>
    <t>Муниципальная программа городского округа Тейково Ивановской области «Предупреждение и ликвидация  последствий чрезвычайных ситуаций, гражданская оборона на территории городского округа Тейково Ивановской области»</t>
  </si>
  <si>
    <t>01 4 01 89700</t>
  </si>
  <si>
    <t>к решению городской Думы</t>
  </si>
  <si>
    <t xml:space="preserve">Приложение № 3  </t>
  </si>
  <si>
    <t xml:space="preserve">от 16.12.2022 № 127  </t>
  </si>
  <si>
    <t xml:space="preserve">Распределение бюджетных ассигнований по целевым статьям (муниципальным программам  городского округа Тейково Ивановской области
 и не включенным в муниципальные программы городского округа Тейково Ивановской области  направлениям деятельности  органов местного самоуправления городского округа Тейково Ивановской области), группам видов расходов классификации расходов бюджета города Тейково на 2023 год
 </t>
  </si>
  <si>
    <t>Изменения на 27.01.2023</t>
  </si>
  <si>
    <t>Укрепление материально-технической базы муниципальных образовательных организаций Ивановской области</t>
  </si>
  <si>
    <t>01 3 01 S1950</t>
  </si>
  <si>
    <t xml:space="preserve">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
</t>
  </si>
  <si>
    <t>Основное мероприятие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</si>
  <si>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</si>
  <si>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01 1 02 00000</t>
  </si>
  <si>
    <t>Основное мероприятие «Социально значимый проект «Создание безопасных условий пребывания в дошкольных образовательных организациях, дошкольных группах в муниципальных общеобразовательных организациях»»</t>
  </si>
  <si>
    <t>Капитальный ремонт объектов дошкольного образования в рамках реализации социально значимого проекта «Создание безопасных условий пребывания в дошкольных образовательных организациях, дошкольных группах в муниципальных общеобразовательных организациях»</t>
  </si>
  <si>
    <t>01 1 02 S8900</t>
  </si>
  <si>
    <t>05 4 03 00000</t>
  </si>
  <si>
    <t>05 4 03 L2990</t>
  </si>
  <si>
    <t>Реализация мероприятий федеральной целевой программы «Увековечение памяти погибших при защите Отечества на 2019 – 2024 годы»</t>
  </si>
  <si>
    <t>Основное мероприятие «Реализация мероприятий федеральной целевой программы «Увековечение памяти погибших при защите Отечества на 2019 – 2024 годы»»</t>
  </si>
  <si>
    <t>05 4 03 60090</t>
  </si>
  <si>
    <t>Экспертиза смет по благоустройству воинских захоронений в рамках реализации мероприятий федеральной целевой программы «Увековечение памяти погибших при защите Отечества на 2019 – 2024 годы»</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</si>
  <si>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</si>
  <si>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03 8 A1 00000</t>
  </si>
  <si>
    <t>Основное мероприятие «Создание центров культурного развития в городах с числом жителей до 300 тысяч человек»</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</si>
  <si>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(ежемесячное денежное вознаграждение за классное руководство педагогическим работникам муниципальных общеобразовательных организаций)</t>
  </si>
  <si>
    <t>01 2 01 L3031</t>
  </si>
  <si>
    <t>Строительство (реконструкция), капитальный ремонт и ремонт автомобильных дорог общего пользования местного значения</t>
  </si>
  <si>
    <t>05 2 01 S9100</t>
  </si>
  <si>
    <t>03 8 A1 55132</t>
  </si>
  <si>
    <t>Подготовка, переподготовка и повышение квалификации лиц, замещающих выборные муниципальные должности, а также профессиональная подготовка, переподготовка и повышение квалификации муниципальных служащих</t>
  </si>
  <si>
    <t>05 8 F2 S5101</t>
  </si>
  <si>
    <t>05 8 F2 S5102</t>
  </si>
  <si>
    <t>05 8 F2 S5103</t>
  </si>
  <si>
    <t>05 8 F2 S5104</t>
  </si>
  <si>
    <t>05 8 F2 S5105</t>
  </si>
  <si>
    <t>05 8 F2 S5106</t>
  </si>
  <si>
    <t>05 8 F2 S5107</t>
  </si>
  <si>
    <t>05 8 F2 S5108</t>
  </si>
  <si>
    <t>05 8 F2 S5109</t>
  </si>
  <si>
    <t>05 8 F2 S5110</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</si>
  <si>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путем установки детской игровой площадки по адресу: Ивановская область, г.Тейково, между ул. 2-я Комовская, д. 15 и ул. 1-я Комовская, д. 14)</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</si>
  <si>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г.Тейково, ул. Социалистическая, д. 3,5,7)</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</si>
  <si>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1-я Комовская, д. 3)</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</si>
  <si>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пос. Грозилово, д. 11а)</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</si>
  <si>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Футбольная, д. 1/8)</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</si>
  <si>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пос. Грозилово, д. 46,47)</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</si>
  <si>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Строительная, д. 25)</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</si>
  <si>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ул. Гвардейская, д. 7, 13)</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</si>
  <si>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ул. Советской Армии, д. 2а, 2)</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</si>
  <si>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путем установки детской игровой площадки по адресу: Ивановская область, г.Тейково, ул. Советской Армии, д. 27)</t>
  </si>
  <si>
    <t>Изменения на 28.02.2023</t>
  </si>
  <si>
    <t>Основное мероприятие «Региональный проект «Патриотическое воспитание граждан Российской Федерации»»</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</si>
  <si>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t>
  </si>
  <si>
    <t>Развитие сети учреждений культурно-досугового типа (создание центров культурного развития в городах с числом жителей до 300 тысяч человек)</t>
  </si>
  <si>
    <t>01 2 EВ 51792</t>
  </si>
  <si>
    <t>01 2 EВ 00000</t>
  </si>
  <si>
    <t>01 3 E2 51710</t>
  </si>
  <si>
    <t>01 2 01 S1950</t>
  </si>
  <si>
    <t>Строительство артезианских глубинных скважин</t>
  </si>
  <si>
    <t>05 1 02 40230</t>
  </si>
  <si>
    <t>Изменения на 13.02.2023</t>
  </si>
  <si>
    <t>Изменения на 24.03.2023</t>
  </si>
  <si>
    <t>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</si>
  <si>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05 8 F2 54240</t>
  </si>
  <si>
    <t>Изменения на 21.04.2023</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</si>
  <si>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в рамках расходных полномочий городского округа Тейково Ивановской области</t>
  </si>
  <si>
    <t>05 5 01 60030</t>
  </si>
  <si>
    <t>Основное мероприятие "Субсидия на возмещение недополученных доходов в связи с применением исполнителями коммунальных услуг в расчетах с потребителями утвержденных в установленном порядке нормативов расхода тепловой энергии, используемой на подогрев воды для предоставления коммунальной услуги по горячему водоснабжению"</t>
  </si>
  <si>
    <t>05 1 05 00000</t>
  </si>
  <si>
    <t>Субсидия на возмещение недополученных доходов в связи с применением исполнителями коммунальных услуг в расчетах с потребителями утвержденных в установленном порядке нормативов расхода тепловой энергии, используемой на подогрев воды для предоставления коммунальной услуги по горячему водоснабжению</t>
  </si>
  <si>
    <t>05 1 05 40240</t>
  </si>
  <si>
    <t>Обеспечение функционирования главы городского округа Тейково Ивановской области</t>
  </si>
  <si>
    <t>41 9 00 90380</t>
  </si>
  <si>
    <t>Утверждение Правил землепользования и застройки городского округа Тейково Ивановской области</t>
  </si>
  <si>
    <t>01 4 01 81010</t>
  </si>
  <si>
    <t>Возмещение расходов, связанных с уменьшением размера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пасынками и падчерицами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</si>
  <si>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Изменения на 20.06.2023</t>
  </si>
  <si>
    <t xml:space="preserve">Ремонт Монумента "Славы" на территории городского округа Тейково Ивановской области </t>
  </si>
  <si>
    <t>05 4 01 60100</t>
  </si>
  <si>
    <t>Устройство артезианских глубинных скважин</t>
  </si>
  <si>
    <t>05 1 02 40250</t>
  </si>
  <si>
    <t>Основное мероприятие "Обследование четырехэтажного здания по адресу: Ивановская область, г.Тейково, пер.Солнечный, д.4"</t>
  </si>
  <si>
    <t>07 3 02 00000</t>
  </si>
  <si>
    <t>Обследование четырехэтажного здания по адресу: Ивановская область, г.Тейково, пер.Солнечный, д.4</t>
  </si>
  <si>
    <t>07 3 02 00580</t>
  </si>
  <si>
    <t>Изменения на 28.07.2023</t>
  </si>
  <si>
    <t xml:space="preserve">от 28.07.2023 № 55  </t>
  </si>
</sst>
</file>

<file path=xl/styles.xml><?xml version="1.0" encoding="utf-8"?>
<styleSheet xmlns="http://schemas.openxmlformats.org/spreadsheetml/2006/main">
  <numFmts count="1">
    <numFmt numFmtId="164" formatCode="#,##0.00000"/>
  </numFmts>
  <fonts count="28">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4"/>
      <name val="Times New Roman"/>
      <family val="1"/>
      <charset val="204"/>
    </font>
    <font>
      <sz val="12"/>
      <name val="Times New Roman"/>
      <family val="1"/>
      <charset val="204"/>
    </font>
    <font>
      <sz val="10"/>
      <name val="Times New Roman"/>
      <family val="1"/>
      <charset val="204"/>
    </font>
    <font>
      <b/>
      <sz val="10"/>
      <name val="Times New Roman"/>
      <family val="1"/>
      <charset val="204"/>
    </font>
    <font>
      <sz val="10"/>
      <color rgb="FF000000"/>
      <name val="Times New Roman"/>
      <family val="1"/>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2"/>
      <name val="Times New Roman"/>
      <family val="1"/>
      <charset val="204"/>
    </font>
    <font>
      <sz val="11"/>
      <name val="Times New Roman"/>
      <family val="1"/>
      <charset val="204"/>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049">
    <xf numFmtId="0" fontId="0" fillId="0" borderId="0"/>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2" borderId="0" applyNumberFormat="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5" applyNumberFormat="0" applyAlignment="0" applyProtection="0"/>
    <xf numFmtId="0" fontId="18" fillId="6" borderId="6" applyNumberFormat="0" applyAlignment="0" applyProtection="0"/>
    <xf numFmtId="0" fontId="19" fillId="6" borderId="5" applyNumberFormat="0" applyAlignment="0" applyProtection="0"/>
    <xf numFmtId="0" fontId="20" fillId="0" borderId="7" applyNumberFormat="0" applyFill="0" applyAlignment="0" applyProtection="0"/>
    <xf numFmtId="0" fontId="21" fillId="7" borderId="8"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5" fillId="32" borderId="0" applyNumberFormat="0" applyBorder="0" applyAlignment="0" applyProtection="0"/>
    <xf numFmtId="0" fontId="4" fillId="0" borderId="0"/>
    <xf numFmtId="0" fontId="4" fillId="8" borderId="9" applyNumberFormat="0" applyFont="0" applyAlignment="0" applyProtection="0"/>
    <xf numFmtId="0" fontId="3" fillId="1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9"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8" borderId="0" applyNumberFormat="0" applyBorder="0" applyAlignment="0" applyProtection="0"/>
    <xf numFmtId="0" fontId="3" fillId="26" borderId="0" applyNumberFormat="0" applyBorder="0" applyAlignment="0" applyProtection="0"/>
    <xf numFmtId="0" fontId="3" fillId="18" borderId="0" applyNumberFormat="0" applyBorder="0" applyAlignment="0" applyProtection="0"/>
    <xf numFmtId="0" fontId="3" fillId="23"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0" borderId="0" applyNumberFormat="0" applyBorder="0" applyAlignment="0" applyProtection="0"/>
    <xf numFmtId="0" fontId="3" fillId="0" borderId="0"/>
    <xf numFmtId="0" fontId="3" fillId="19" borderId="0" applyNumberFormat="0" applyBorder="0" applyAlignment="0" applyProtection="0"/>
    <xf numFmtId="0" fontId="3" fillId="23"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27"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0" borderId="0" applyNumberFormat="0" applyBorder="0" applyAlignment="0" applyProtection="0"/>
    <xf numFmtId="0" fontId="3" fillId="3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9"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10" borderId="0" applyNumberFormat="0" applyBorder="0" applyAlignment="0" applyProtection="0"/>
    <xf numFmtId="0" fontId="3" fillId="8" borderId="9" applyNumberFormat="0" applyFont="0" applyAlignment="0" applyProtection="0"/>
    <xf numFmtId="0" fontId="3" fillId="22" borderId="0" applyNumberFormat="0" applyBorder="0" applyAlignment="0" applyProtection="0"/>
    <xf numFmtId="0" fontId="3" fillId="15" borderId="0" applyNumberFormat="0" applyBorder="0" applyAlignment="0" applyProtection="0"/>
    <xf numFmtId="0" fontId="3" fillId="0" borderId="0"/>
    <xf numFmtId="0" fontId="3" fillId="27" borderId="0" applyNumberFormat="0" applyBorder="0" applyAlignment="0" applyProtection="0"/>
    <xf numFmtId="0" fontId="3" fillId="14" borderId="0" applyNumberFormat="0" applyBorder="0" applyAlignment="0" applyProtection="0"/>
    <xf numFmtId="0" fontId="3" fillId="26" borderId="0" applyNumberFormat="0" applyBorder="0" applyAlignment="0" applyProtection="0"/>
    <xf numFmtId="0" fontId="3" fillId="31" borderId="0" applyNumberFormat="0" applyBorder="0" applyAlignment="0" applyProtection="0"/>
    <xf numFmtId="0" fontId="3" fillId="19" borderId="0" applyNumberFormat="0" applyBorder="0" applyAlignment="0" applyProtection="0"/>
    <xf numFmtId="0" fontId="3" fillId="30"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3" borderId="0" applyNumberFormat="0" applyBorder="0" applyAlignment="0" applyProtection="0"/>
    <xf numFmtId="0" fontId="3" fillId="15" borderId="0" applyNumberFormat="0" applyBorder="0" applyAlignment="0" applyProtection="0"/>
    <xf numFmtId="0" fontId="3" fillId="22" borderId="0" applyNumberFormat="0" applyBorder="0" applyAlignment="0" applyProtection="0"/>
    <xf numFmtId="0" fontId="3" fillId="14" borderId="0" applyNumberFormat="0" applyBorder="0" applyAlignment="0" applyProtection="0"/>
    <xf numFmtId="0" fontId="3" fillId="8" borderId="9" applyNumberFormat="0" applyFont="0" applyAlignment="0" applyProtection="0"/>
    <xf numFmtId="0" fontId="3" fillId="8" borderId="9" applyNumberFormat="0" applyFont="0" applyAlignment="0" applyProtection="0"/>
    <xf numFmtId="0" fontId="3" fillId="0" borderId="0"/>
    <xf numFmtId="0" fontId="3" fillId="27" borderId="0" applyNumberFormat="0" applyBorder="0" applyAlignment="0" applyProtection="0"/>
    <xf numFmtId="0" fontId="3" fillId="19" borderId="0" applyNumberFormat="0" applyBorder="0" applyAlignment="0" applyProtection="0"/>
    <xf numFmtId="0" fontId="3" fillId="0" borderId="0"/>
    <xf numFmtId="0" fontId="3" fillId="26"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31" borderId="0" applyNumberFormat="0" applyBorder="0" applyAlignment="0" applyProtection="0"/>
    <xf numFmtId="0" fontId="3" fillId="8" borderId="9" applyNumberFormat="0" applyFont="0" applyAlignment="0" applyProtection="0"/>
    <xf numFmtId="0" fontId="3" fillId="10" borderId="0" applyNumberFormat="0" applyBorder="0" applyAlignment="0" applyProtection="0"/>
    <xf numFmtId="0" fontId="3" fillId="30" borderId="0" applyNumberFormat="0" applyBorder="0" applyAlignment="0" applyProtection="0"/>
    <xf numFmtId="0" fontId="3" fillId="27" borderId="0" applyNumberFormat="0" applyBorder="0" applyAlignment="0" applyProtection="0"/>
    <xf numFmtId="0" fontId="3" fillId="23" borderId="0" applyNumberFormat="0" applyBorder="0" applyAlignment="0" applyProtection="0"/>
    <xf numFmtId="0" fontId="3" fillId="15"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0"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5" borderId="0" applyNumberFormat="0" applyBorder="0" applyAlignment="0" applyProtection="0"/>
    <xf numFmtId="0" fontId="3" fillId="0" borderId="0"/>
    <xf numFmtId="0" fontId="3" fillId="8" borderId="9" applyNumberFormat="0" applyFont="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0"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5" borderId="0" applyNumberFormat="0" applyBorder="0" applyAlignment="0" applyProtection="0"/>
    <xf numFmtId="0" fontId="3" fillId="0" borderId="0"/>
    <xf numFmtId="0" fontId="3" fillId="8" borderId="9" applyNumberFormat="0" applyFont="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0"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5" borderId="0" applyNumberFormat="0" applyBorder="0" applyAlignment="0" applyProtection="0"/>
    <xf numFmtId="0" fontId="3" fillId="0" borderId="0"/>
    <xf numFmtId="0" fontId="3" fillId="8" borderId="9" applyNumberFormat="0" applyFont="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4"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0" borderId="0" applyNumberFormat="0" applyBorder="0" applyAlignment="0" applyProtection="0"/>
    <xf numFmtId="0" fontId="3" fillId="23" borderId="0" applyNumberFormat="0" applyBorder="0" applyAlignment="0" applyProtection="0"/>
    <xf numFmtId="0" fontId="3" fillId="14"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5" borderId="0" applyNumberFormat="0" applyBorder="0" applyAlignment="0" applyProtection="0"/>
    <xf numFmtId="0" fontId="3" fillId="23"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18" borderId="0" applyNumberFormat="0" applyBorder="0" applyAlignment="0" applyProtection="0"/>
    <xf numFmtId="0" fontId="3" fillId="10" borderId="0" applyNumberFormat="0" applyBorder="0" applyAlignment="0" applyProtection="0"/>
    <xf numFmtId="0" fontId="3" fillId="27"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22" borderId="0" applyNumberFormat="0" applyBorder="0" applyAlignment="0" applyProtection="0"/>
    <xf numFmtId="0" fontId="3" fillId="3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8" borderId="0" applyNumberFormat="0" applyBorder="0" applyAlignment="0" applyProtection="0"/>
    <xf numFmtId="0" fontId="2" fillId="26" borderId="0" applyNumberFormat="0" applyBorder="0" applyAlignment="0" applyProtection="0"/>
    <xf numFmtId="0" fontId="2" fillId="18"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0" borderId="0"/>
    <xf numFmtId="0" fontId="2" fillId="19" borderId="0" applyNumberFormat="0" applyBorder="0" applyAlignment="0" applyProtection="0"/>
    <xf numFmtId="0" fontId="2" fillId="23"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3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14" borderId="0" applyNumberFormat="0" applyBorder="0" applyAlignment="0" applyProtection="0"/>
    <xf numFmtId="0" fontId="2" fillId="8" borderId="9" applyNumberFormat="0" applyFont="0" applyAlignment="0" applyProtection="0"/>
    <xf numFmtId="0" fontId="2" fillId="8" borderId="9" applyNumberFormat="0" applyFont="0" applyAlignment="0" applyProtection="0"/>
    <xf numFmtId="0" fontId="2" fillId="0" borderId="0"/>
    <xf numFmtId="0" fontId="2" fillId="27" borderId="0" applyNumberFormat="0" applyBorder="0" applyAlignment="0" applyProtection="0"/>
    <xf numFmtId="0" fontId="2" fillId="19" borderId="0" applyNumberFormat="0" applyBorder="0" applyAlignment="0" applyProtection="0"/>
    <xf numFmtId="0" fontId="2" fillId="0" borderId="0"/>
    <xf numFmtId="0" fontId="2" fillId="26"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8" borderId="9" applyNumberFormat="0" applyFont="0" applyAlignment="0" applyProtection="0"/>
    <xf numFmtId="0" fontId="2" fillId="10"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23"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5" borderId="0" applyNumberFormat="0" applyBorder="0" applyAlignment="0" applyProtection="0"/>
    <xf numFmtId="0" fontId="2" fillId="23"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8" borderId="0" applyNumberFormat="0" applyBorder="0" applyAlignment="0" applyProtection="0"/>
    <xf numFmtId="0" fontId="2" fillId="10"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8"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19"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10" borderId="0" applyNumberFormat="0" applyBorder="0" applyAlignment="0" applyProtection="0"/>
    <xf numFmtId="0" fontId="1" fillId="8" borderId="9" applyNumberFormat="0" applyFont="0" applyAlignment="0" applyProtection="0"/>
    <xf numFmtId="0" fontId="1" fillId="22" borderId="0" applyNumberFormat="0" applyBorder="0" applyAlignment="0" applyProtection="0"/>
    <xf numFmtId="0" fontId="1" fillId="15" borderId="0" applyNumberFormat="0" applyBorder="0" applyAlignment="0" applyProtection="0"/>
    <xf numFmtId="0" fontId="1" fillId="0" borderId="0"/>
    <xf numFmtId="0" fontId="1" fillId="27" borderId="0" applyNumberFormat="0" applyBorder="0" applyAlignment="0" applyProtection="0"/>
    <xf numFmtId="0" fontId="1" fillId="14" borderId="0" applyNumberFormat="0" applyBorder="0" applyAlignment="0" applyProtection="0"/>
    <xf numFmtId="0" fontId="1" fillId="26"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30"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27" borderId="0" applyNumberFormat="0" applyBorder="0" applyAlignment="0" applyProtection="0"/>
    <xf numFmtId="0" fontId="1" fillId="19" borderId="0" applyNumberFormat="0" applyBorder="0" applyAlignment="0" applyProtection="0"/>
    <xf numFmtId="0" fontId="1" fillId="0" borderId="0"/>
    <xf numFmtId="0" fontId="1" fillId="26"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0" fontId="1" fillId="10"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8"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19"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27" borderId="0" applyNumberFormat="0" applyBorder="0" applyAlignment="0" applyProtection="0"/>
    <xf numFmtId="0" fontId="1" fillId="19" borderId="0" applyNumberFormat="0" applyBorder="0" applyAlignment="0" applyProtection="0"/>
    <xf numFmtId="0" fontId="1" fillId="0" borderId="0"/>
    <xf numFmtId="0" fontId="1" fillId="26"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0" fontId="1" fillId="10"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cellStyleXfs>
  <cellXfs count="28">
    <xf numFmtId="0" fontId="0" fillId="0" borderId="0" xfId="0"/>
    <xf numFmtId="0" fontId="27" fillId="33" borderId="1" xfId="0" applyFont="1" applyFill="1" applyBorder="1" applyAlignment="1">
      <alignment horizontal="center" vertical="top" wrapText="1"/>
    </xf>
    <xf numFmtId="0" fontId="7" fillId="33" borderId="1" xfId="0" applyFont="1" applyFill="1" applyBorder="1" applyAlignment="1">
      <alignment horizontal="center" vertical="top" wrapText="1"/>
    </xf>
    <xf numFmtId="0" fontId="6" fillId="33" borderId="0" xfId="0" applyFont="1" applyFill="1" applyAlignment="1">
      <alignment vertical="top"/>
    </xf>
    <xf numFmtId="0" fontId="7" fillId="33" borderId="1" xfId="0" applyFont="1" applyFill="1" applyBorder="1" applyAlignment="1">
      <alignment horizontal="left" vertical="top" wrapText="1"/>
    </xf>
    <xf numFmtId="164" fontId="8" fillId="33" borderId="1" xfId="0" applyNumberFormat="1" applyFont="1" applyFill="1" applyBorder="1" applyAlignment="1">
      <alignment vertical="top"/>
    </xf>
    <xf numFmtId="0" fontId="7" fillId="33" borderId="1" xfId="0" applyFont="1" applyFill="1" applyBorder="1" applyAlignment="1">
      <alignment horizontal="center" vertical="top"/>
    </xf>
    <xf numFmtId="0" fontId="26" fillId="33" borderId="1" xfId="0" applyFont="1" applyFill="1" applyBorder="1" applyAlignment="1">
      <alignment horizontal="left" vertical="top" wrapText="1"/>
    </xf>
    <xf numFmtId="0" fontId="8" fillId="33" borderId="1" xfId="0" applyFont="1" applyFill="1" applyBorder="1" applyAlignment="1">
      <alignment horizontal="center" vertical="top" wrapText="1"/>
    </xf>
    <xf numFmtId="0" fontId="8" fillId="33" borderId="1" xfId="0" applyFont="1" applyFill="1" applyBorder="1" applyAlignment="1">
      <alignment horizontal="left" vertical="top" wrapText="1"/>
    </xf>
    <xf numFmtId="0" fontId="7" fillId="33" borderId="1" xfId="0" applyNumberFormat="1" applyFont="1" applyFill="1" applyBorder="1" applyAlignment="1">
      <alignment horizontal="left" vertical="top" wrapText="1"/>
    </xf>
    <xf numFmtId="0" fontId="9" fillId="33" borderId="1" xfId="0" applyFont="1" applyFill="1" applyBorder="1" applyAlignment="1">
      <alignment horizontal="left" vertical="top" wrapText="1"/>
    </xf>
    <xf numFmtId="0" fontId="8" fillId="33" borderId="1" xfId="0" applyFont="1" applyFill="1" applyBorder="1" applyAlignment="1">
      <alignment horizontal="center" vertical="top"/>
    </xf>
    <xf numFmtId="0" fontId="7" fillId="33" borderId="1" xfId="0" applyFont="1" applyFill="1" applyBorder="1" applyAlignment="1">
      <alignment horizontal="left" vertical="center" wrapText="1"/>
    </xf>
    <xf numFmtId="0" fontId="7" fillId="33" borderId="1" xfId="0" applyFont="1" applyFill="1" applyBorder="1" applyAlignment="1">
      <alignment vertical="top" wrapText="1"/>
    </xf>
    <xf numFmtId="0" fontId="8" fillId="33" borderId="1" xfId="0" applyNumberFormat="1" applyFont="1" applyFill="1" applyBorder="1" applyAlignment="1">
      <alignment horizontal="left" vertical="top" wrapText="1"/>
    </xf>
    <xf numFmtId="0" fontId="7" fillId="33" borderId="13" xfId="0" applyFont="1" applyFill="1" applyBorder="1" applyAlignment="1">
      <alignment horizontal="left" vertical="top" wrapText="1"/>
    </xf>
    <xf numFmtId="0" fontId="7" fillId="33" borderId="13" xfId="0" applyFont="1" applyFill="1" applyBorder="1" applyAlignment="1">
      <alignment horizontal="center" vertical="top" wrapText="1"/>
    </xf>
    <xf numFmtId="0" fontId="8" fillId="33" borderId="13" xfId="0" applyFont="1" applyFill="1" applyBorder="1" applyAlignment="1">
      <alignment horizontal="left" vertical="top" wrapText="1"/>
    </xf>
    <xf numFmtId="0" fontId="8" fillId="33" borderId="0" xfId="0" applyFont="1" applyFill="1" applyAlignment="1">
      <alignment horizontal="center" vertical="top"/>
    </xf>
    <xf numFmtId="0" fontId="5" fillId="33" borderId="1" xfId="0" applyFont="1" applyFill="1" applyBorder="1" applyAlignment="1">
      <alignment horizontal="left" vertical="top" wrapText="1"/>
    </xf>
    <xf numFmtId="0" fontId="8" fillId="33" borderId="11" xfId="0" applyFont="1" applyFill="1" applyBorder="1" applyAlignment="1">
      <alignment horizontal="right" vertical="distributed" wrapText="1"/>
    </xf>
    <xf numFmtId="0" fontId="6" fillId="33" borderId="0" xfId="0" applyFont="1" applyFill="1" applyAlignment="1">
      <alignment horizontal="right" vertical="top" wrapText="1"/>
    </xf>
    <xf numFmtId="0" fontId="5" fillId="33" borderId="0" xfId="0" applyFont="1" applyFill="1" applyAlignment="1">
      <alignment horizontal="center" vertical="distributed" wrapText="1"/>
    </xf>
    <xf numFmtId="0" fontId="26" fillId="33" borderId="12" xfId="0" applyFont="1" applyFill="1" applyBorder="1" applyAlignment="1">
      <alignment horizontal="center" vertical="top" wrapText="1"/>
    </xf>
    <xf numFmtId="0" fontId="26" fillId="33" borderId="13" xfId="0" applyFont="1" applyFill="1" applyBorder="1" applyAlignment="1">
      <alignment horizontal="center" vertical="top" wrapText="1"/>
    </xf>
    <xf numFmtId="0" fontId="26" fillId="33" borderId="12" xfId="0" applyFont="1" applyFill="1" applyBorder="1" applyAlignment="1">
      <alignment horizontal="center" vertical="top"/>
    </xf>
    <xf numFmtId="0" fontId="26" fillId="33" borderId="13" xfId="0" applyFont="1" applyFill="1" applyBorder="1" applyAlignment="1">
      <alignment horizontal="center" vertical="top"/>
    </xf>
  </cellXfs>
  <cellStyles count="1049">
    <cellStyle name="20% - Акцент1" xfId="18" builtinId="30" customBuiltin="1"/>
    <cellStyle name="20% - Акцент1 10" xfId="43"/>
    <cellStyle name="20% - Акцент1 10 2" xfId="553"/>
    <cellStyle name="20% - Акцент1 11" xfId="297"/>
    <cellStyle name="20% - Акцент1 11 2" xfId="807"/>
    <cellStyle name="20% - Акцент1 12" xfId="539"/>
    <cellStyle name="20% - Акцент1 2" xfId="44"/>
    <cellStyle name="20% - Акцент1 2 10" xfId="324"/>
    <cellStyle name="20% - Акцент1 2 10 2" xfId="834"/>
    <cellStyle name="20% - Акцент1 2 11" xfId="554"/>
    <cellStyle name="20% - Акцент1 2 2" xfId="77"/>
    <cellStyle name="20% - Акцент1 2 2 2" xfId="349"/>
    <cellStyle name="20% - Акцент1 2 2 2 2" xfId="859"/>
    <cellStyle name="20% - Акцент1 2 2 3" xfId="587"/>
    <cellStyle name="20% - Акцент1 2 3" xfId="147"/>
    <cellStyle name="20% - Акцент1 2 3 2" xfId="401"/>
    <cellStyle name="20% - Акцент1 2 3 2 2" xfId="911"/>
    <cellStyle name="20% - Акцент1 2 3 3" xfId="657"/>
    <cellStyle name="20% - Акцент1 2 4" xfId="180"/>
    <cellStyle name="20% - Акцент1 2 4 2" xfId="434"/>
    <cellStyle name="20% - Акцент1 2 4 2 2" xfId="944"/>
    <cellStyle name="20% - Акцент1 2 4 3" xfId="690"/>
    <cellStyle name="20% - Акцент1 2 5" xfId="216"/>
    <cellStyle name="20% - Акцент1 2 5 2" xfId="470"/>
    <cellStyle name="20% - Акцент1 2 5 2 2" xfId="980"/>
    <cellStyle name="20% - Акцент1 2 5 3" xfId="726"/>
    <cellStyle name="20% - Акцент1 2 6" xfId="243"/>
    <cellStyle name="20% - Акцент1 2 6 2" xfId="497"/>
    <cellStyle name="20% - Акцент1 2 6 2 2" xfId="1007"/>
    <cellStyle name="20% - Акцент1 2 6 3" xfId="753"/>
    <cellStyle name="20% - Акцент1 2 7" xfId="87"/>
    <cellStyle name="20% - Акцент1 2 7 2" xfId="334"/>
    <cellStyle name="20% - Акцент1 2 7 2 2" xfId="844"/>
    <cellStyle name="20% - Акцент1 2 7 3" xfId="597"/>
    <cellStyle name="20% - Акцент1 2 8" xfId="69"/>
    <cellStyle name="20% - Акцент1 2 8 2" xfId="316"/>
    <cellStyle name="20% - Акцент1 2 8 2 2" xfId="826"/>
    <cellStyle name="20% - Акцент1 2 8 3" xfId="579"/>
    <cellStyle name="20% - Акцент1 2 9" xfId="285"/>
    <cellStyle name="20% - Акцент1 2 9 2" xfId="795"/>
    <cellStyle name="20% - Акцент1 3" xfId="127"/>
    <cellStyle name="20% - Акцент1 3 2" xfId="191"/>
    <cellStyle name="20% - Акцент1 3 2 2" xfId="445"/>
    <cellStyle name="20% - Акцент1 3 2 2 2" xfId="955"/>
    <cellStyle name="20% - Акцент1 3 2 3" xfId="701"/>
    <cellStyle name="20% - Акцент1 3 3" xfId="227"/>
    <cellStyle name="20% - Акцент1 3 3 2" xfId="481"/>
    <cellStyle name="20% - Акцент1 3 3 2 2" xfId="991"/>
    <cellStyle name="20% - Акцент1 3 3 3" xfId="737"/>
    <cellStyle name="20% - Акцент1 3 4" xfId="381"/>
    <cellStyle name="20% - Акцент1 3 4 2" xfId="891"/>
    <cellStyle name="20% - Акцент1 3 5" xfId="637"/>
    <cellStyle name="20% - Акцент1 4" xfId="99"/>
    <cellStyle name="20% - Акцент1 4 2" xfId="348"/>
    <cellStyle name="20% - Акцент1 4 2 2" xfId="858"/>
    <cellStyle name="20% - Акцент1 4 3" xfId="609"/>
    <cellStyle name="20% - Акцент1 5" xfId="160"/>
    <cellStyle name="20% - Акцент1 5 2" xfId="414"/>
    <cellStyle name="20% - Акцент1 5 2 2" xfId="924"/>
    <cellStyle name="20% - Акцент1 5 3" xfId="670"/>
    <cellStyle name="20% - Акцент1 6" xfId="171"/>
    <cellStyle name="20% - Акцент1 6 2" xfId="425"/>
    <cellStyle name="20% - Акцент1 6 2 2" xfId="935"/>
    <cellStyle name="20% - Акцент1 6 3" xfId="681"/>
    <cellStyle name="20% - Акцент1 7" xfId="71"/>
    <cellStyle name="20% - Акцент1 7 2" xfId="318"/>
    <cellStyle name="20% - Акцент1 7 2 2" xfId="828"/>
    <cellStyle name="20% - Акцент1 7 3" xfId="581"/>
    <cellStyle name="20% - Акцент1 8" xfId="275"/>
    <cellStyle name="20% - Акцент1 8 2" xfId="529"/>
    <cellStyle name="20% - Акцент1 8 2 2" xfId="1039"/>
    <cellStyle name="20% - Акцент1 8 3" xfId="785"/>
    <cellStyle name="20% - Акцент1 9" xfId="263"/>
    <cellStyle name="20% - Акцент1 9 2" xfId="517"/>
    <cellStyle name="20% - Акцент1 9 2 2" xfId="1027"/>
    <cellStyle name="20% - Акцент1 9 3" xfId="773"/>
    <cellStyle name="20% - Акцент2" xfId="22" builtinId="34" customBuiltin="1"/>
    <cellStyle name="20% - Акцент2 10" xfId="50"/>
    <cellStyle name="20% - Акцент2 10 2" xfId="560"/>
    <cellStyle name="20% - Акцент2 11" xfId="299"/>
    <cellStyle name="20% - Акцент2 11 2" xfId="809"/>
    <cellStyle name="20% - Акцент2 12" xfId="541"/>
    <cellStyle name="20% - Акцент2 2" xfId="48"/>
    <cellStyle name="20% - Акцент2 2 10" xfId="328"/>
    <cellStyle name="20% - Акцент2 2 10 2" xfId="838"/>
    <cellStyle name="20% - Акцент2 2 11" xfId="558"/>
    <cellStyle name="20% - Акцент2 2 2" xfId="81"/>
    <cellStyle name="20% - Акцент2 2 2 2" xfId="353"/>
    <cellStyle name="20% - Акцент2 2 2 2 2" xfId="863"/>
    <cellStyle name="20% - Акцент2 2 2 3" xfId="591"/>
    <cellStyle name="20% - Акцент2 2 3" xfId="149"/>
    <cellStyle name="20% - Акцент2 2 3 2" xfId="403"/>
    <cellStyle name="20% - Акцент2 2 3 2 2" xfId="913"/>
    <cellStyle name="20% - Акцент2 2 3 3" xfId="659"/>
    <cellStyle name="20% - Акцент2 2 4" xfId="182"/>
    <cellStyle name="20% - Акцент2 2 4 2" xfId="436"/>
    <cellStyle name="20% - Акцент2 2 4 2 2" xfId="946"/>
    <cellStyle name="20% - Акцент2 2 4 3" xfId="692"/>
    <cellStyle name="20% - Акцент2 2 5" xfId="218"/>
    <cellStyle name="20% - Акцент2 2 5 2" xfId="472"/>
    <cellStyle name="20% - Акцент2 2 5 2 2" xfId="982"/>
    <cellStyle name="20% - Акцент2 2 5 3" xfId="728"/>
    <cellStyle name="20% - Акцент2 2 6" xfId="245"/>
    <cellStyle name="20% - Акцент2 2 6 2" xfId="499"/>
    <cellStyle name="20% - Акцент2 2 6 2 2" xfId="1009"/>
    <cellStyle name="20% - Акцент2 2 6 3" xfId="755"/>
    <cellStyle name="20% - Акцент2 2 7" xfId="267"/>
    <cellStyle name="20% - Акцент2 2 7 2" xfId="521"/>
    <cellStyle name="20% - Акцент2 2 7 2 2" xfId="1031"/>
    <cellStyle name="20% - Акцент2 2 7 3" xfId="777"/>
    <cellStyle name="20% - Акцент2 2 8" xfId="265"/>
    <cellStyle name="20% - Акцент2 2 8 2" xfId="519"/>
    <cellStyle name="20% - Акцент2 2 8 2 2" xfId="1029"/>
    <cellStyle name="20% - Акцент2 2 8 3" xfId="775"/>
    <cellStyle name="20% - Акцент2 2 9" xfId="287"/>
    <cellStyle name="20% - Акцент2 2 9 2" xfId="797"/>
    <cellStyle name="20% - Акцент2 3" xfId="115"/>
    <cellStyle name="20% - Акцент2 3 2" xfId="179"/>
    <cellStyle name="20% - Акцент2 3 2 2" xfId="433"/>
    <cellStyle name="20% - Акцент2 3 2 2 2" xfId="943"/>
    <cellStyle name="20% - Акцент2 3 2 3" xfId="689"/>
    <cellStyle name="20% - Акцент2 3 3" xfId="215"/>
    <cellStyle name="20% - Акцент2 3 3 2" xfId="469"/>
    <cellStyle name="20% - Акцент2 3 3 2 2" xfId="979"/>
    <cellStyle name="20% - Акцент2 3 3 3" xfId="725"/>
    <cellStyle name="20% - Акцент2 3 4" xfId="369"/>
    <cellStyle name="20% - Акцент2 3 4 2" xfId="879"/>
    <cellStyle name="20% - Акцент2 3 5" xfId="625"/>
    <cellStyle name="20% - Акцент2 4" xfId="105"/>
    <cellStyle name="20% - Акцент2 4 2" xfId="355"/>
    <cellStyle name="20% - Акцент2 4 2 2" xfId="865"/>
    <cellStyle name="20% - Акцент2 4 3" xfId="615"/>
    <cellStyle name="20% - Акцент2 5" xfId="162"/>
    <cellStyle name="20% - Акцент2 5 2" xfId="416"/>
    <cellStyle name="20% - Акцент2 5 2 2" xfId="926"/>
    <cellStyle name="20% - Акцент2 5 3" xfId="672"/>
    <cellStyle name="20% - Акцент2 6" xfId="159"/>
    <cellStyle name="20% - Акцент2 6 2" xfId="413"/>
    <cellStyle name="20% - Акцент2 6 2 2" xfId="923"/>
    <cellStyle name="20% - Акцент2 6 3" xfId="669"/>
    <cellStyle name="20% - Акцент2 7" xfId="84"/>
    <cellStyle name="20% - Акцент2 7 2" xfId="331"/>
    <cellStyle name="20% - Акцент2 7 2 2" xfId="841"/>
    <cellStyle name="20% - Акцент2 7 3" xfId="594"/>
    <cellStyle name="20% - Акцент2 8" xfId="255"/>
    <cellStyle name="20% - Акцент2 8 2" xfId="509"/>
    <cellStyle name="20% - Акцент2 8 2 2" xfId="1019"/>
    <cellStyle name="20% - Акцент2 8 3" xfId="765"/>
    <cellStyle name="20% - Акцент2 9" xfId="258"/>
    <cellStyle name="20% - Акцент2 9 2" xfId="512"/>
    <cellStyle name="20% - Акцент2 9 2 2" xfId="1022"/>
    <cellStyle name="20% - Акцент2 9 3" xfId="768"/>
    <cellStyle name="20% - Акцент3" xfId="26" builtinId="38" customBuiltin="1"/>
    <cellStyle name="20% - Акцент3 10" xfId="58"/>
    <cellStyle name="20% - Акцент3 10 2" xfId="568"/>
    <cellStyle name="20% - Акцент3 11" xfId="301"/>
    <cellStyle name="20% - Акцент3 11 2" xfId="811"/>
    <cellStyle name="20% - Акцент3 12" xfId="543"/>
    <cellStyle name="20% - Акцент3 2" xfId="51"/>
    <cellStyle name="20% - Акцент3 2 10" xfId="332"/>
    <cellStyle name="20% - Акцент3 2 10 2" xfId="842"/>
    <cellStyle name="20% - Акцент3 2 11" xfId="561"/>
    <cellStyle name="20% - Акцент3 2 2" xfId="85"/>
    <cellStyle name="20% - Акцент3 2 2 2" xfId="356"/>
    <cellStyle name="20% - Акцент3 2 2 2 2" xfId="866"/>
    <cellStyle name="20% - Акцент3 2 2 3" xfId="595"/>
    <cellStyle name="20% - Акцент3 2 3" xfId="151"/>
    <cellStyle name="20% - Акцент3 2 3 2" xfId="405"/>
    <cellStyle name="20% - Акцент3 2 3 2 2" xfId="915"/>
    <cellStyle name="20% - Акцент3 2 3 3" xfId="661"/>
    <cellStyle name="20% - Акцент3 2 4" xfId="185"/>
    <cellStyle name="20% - Акцент3 2 4 2" xfId="439"/>
    <cellStyle name="20% - Акцент3 2 4 2 2" xfId="949"/>
    <cellStyle name="20% - Акцент3 2 4 3" xfId="695"/>
    <cellStyle name="20% - Акцент3 2 5" xfId="221"/>
    <cellStyle name="20% - Акцент3 2 5 2" xfId="475"/>
    <cellStyle name="20% - Акцент3 2 5 2 2" xfId="985"/>
    <cellStyle name="20% - Акцент3 2 5 3" xfId="731"/>
    <cellStyle name="20% - Акцент3 2 6" xfId="247"/>
    <cellStyle name="20% - Акцент3 2 6 2" xfId="501"/>
    <cellStyle name="20% - Акцент3 2 6 2 2" xfId="1011"/>
    <cellStyle name="20% - Акцент3 2 6 3" xfId="757"/>
    <cellStyle name="20% - Акцент3 2 7" xfId="274"/>
    <cellStyle name="20% - Акцент3 2 7 2" xfId="528"/>
    <cellStyle name="20% - Акцент3 2 7 2 2" xfId="1038"/>
    <cellStyle name="20% - Акцент3 2 7 3" xfId="784"/>
    <cellStyle name="20% - Акцент3 2 8" xfId="269"/>
    <cellStyle name="20% - Акцент3 2 8 2" xfId="523"/>
    <cellStyle name="20% - Акцент3 2 8 2 2" xfId="1033"/>
    <cellStyle name="20% - Акцент3 2 8 3" xfId="779"/>
    <cellStyle name="20% - Акцент3 2 9" xfId="289"/>
    <cellStyle name="20% - Акцент3 2 9 2" xfId="799"/>
    <cellStyle name="20% - Акцент3 3" xfId="123"/>
    <cellStyle name="20% - Акцент3 3 2" xfId="187"/>
    <cellStyle name="20% - Акцент3 3 2 2" xfId="441"/>
    <cellStyle name="20% - Акцент3 3 2 2 2" xfId="951"/>
    <cellStyle name="20% - Акцент3 3 2 3" xfId="697"/>
    <cellStyle name="20% - Акцент3 3 3" xfId="223"/>
    <cellStyle name="20% - Акцент3 3 3 2" xfId="477"/>
    <cellStyle name="20% - Акцент3 3 3 2 2" xfId="987"/>
    <cellStyle name="20% - Акцент3 3 3 3" xfId="733"/>
    <cellStyle name="20% - Акцент3 3 4" xfId="377"/>
    <cellStyle name="20% - Акцент3 3 4 2" xfId="887"/>
    <cellStyle name="20% - Акцент3 3 5" xfId="633"/>
    <cellStyle name="20% - Акцент3 4" xfId="110"/>
    <cellStyle name="20% - Акцент3 4 2" xfId="363"/>
    <cellStyle name="20% - Акцент3 4 2 2" xfId="873"/>
    <cellStyle name="20% - Акцент3 4 3" xfId="620"/>
    <cellStyle name="20% - Акцент3 5" xfId="165"/>
    <cellStyle name="20% - Акцент3 5 2" xfId="419"/>
    <cellStyle name="20% - Акцент3 5 2 2" xfId="929"/>
    <cellStyle name="20% - Акцент3 5 3" xfId="675"/>
    <cellStyle name="20% - Акцент3 6" xfId="167"/>
    <cellStyle name="20% - Акцент3 6 2" xfId="421"/>
    <cellStyle name="20% - Акцент3 6 2 2" xfId="931"/>
    <cellStyle name="20% - Акцент3 6 3" xfId="677"/>
    <cellStyle name="20% - Акцент3 7" xfId="94"/>
    <cellStyle name="20% - Акцент3 7 2" xfId="341"/>
    <cellStyle name="20% - Акцент3 7 2 2" xfId="851"/>
    <cellStyle name="20% - Акцент3 7 3" xfId="604"/>
    <cellStyle name="20% - Акцент3 8" xfId="66"/>
    <cellStyle name="20% - Акцент3 8 2" xfId="313"/>
    <cellStyle name="20% - Акцент3 8 2 2" xfId="823"/>
    <cellStyle name="20% - Акцент3 8 3" xfId="576"/>
    <cellStyle name="20% - Акцент3 9" xfId="64"/>
    <cellStyle name="20% - Акцент3 9 2" xfId="311"/>
    <cellStyle name="20% - Акцент3 9 2 2" xfId="821"/>
    <cellStyle name="20% - Акцент3 9 3" xfId="574"/>
    <cellStyle name="20% - Акцент4" xfId="30" builtinId="42" customBuiltin="1"/>
    <cellStyle name="20% - Акцент4 10" xfId="46"/>
    <cellStyle name="20% - Акцент4 10 2" xfId="556"/>
    <cellStyle name="20% - Акцент4 11" xfId="303"/>
    <cellStyle name="20% - Акцент4 11 2" xfId="813"/>
    <cellStyle name="20% - Акцент4 12" xfId="545"/>
    <cellStyle name="20% - Акцент4 2" xfId="53"/>
    <cellStyle name="20% - Акцент4 2 10" xfId="336"/>
    <cellStyle name="20% - Акцент4 2 10 2" xfId="846"/>
    <cellStyle name="20% - Акцент4 2 11" xfId="563"/>
    <cellStyle name="20% - Акцент4 2 2" xfId="89"/>
    <cellStyle name="20% - Акцент4 2 2 2" xfId="358"/>
    <cellStyle name="20% - Акцент4 2 2 2 2" xfId="868"/>
    <cellStyle name="20% - Акцент4 2 2 3" xfId="599"/>
    <cellStyle name="20% - Акцент4 2 3" xfId="153"/>
    <cellStyle name="20% - Акцент4 2 3 2" xfId="407"/>
    <cellStyle name="20% - Акцент4 2 3 2 2" xfId="917"/>
    <cellStyle name="20% - Акцент4 2 3 3" xfId="663"/>
    <cellStyle name="20% - Акцент4 2 4" xfId="189"/>
    <cellStyle name="20% - Акцент4 2 4 2" xfId="443"/>
    <cellStyle name="20% - Акцент4 2 4 2 2" xfId="953"/>
    <cellStyle name="20% - Акцент4 2 4 3" xfId="699"/>
    <cellStyle name="20% - Акцент4 2 5" xfId="225"/>
    <cellStyle name="20% - Акцент4 2 5 2" xfId="479"/>
    <cellStyle name="20% - Акцент4 2 5 2 2" xfId="989"/>
    <cellStyle name="20% - Акцент4 2 5 3" xfId="735"/>
    <cellStyle name="20% - Акцент4 2 6" xfId="249"/>
    <cellStyle name="20% - Акцент4 2 6 2" xfId="503"/>
    <cellStyle name="20% - Акцент4 2 6 2 2" xfId="1013"/>
    <cellStyle name="20% - Акцент4 2 6 3" xfId="759"/>
    <cellStyle name="20% - Акцент4 2 7" xfId="280"/>
    <cellStyle name="20% - Акцент4 2 7 2" xfId="534"/>
    <cellStyle name="20% - Акцент4 2 7 2 2" xfId="1044"/>
    <cellStyle name="20% - Акцент4 2 7 3" xfId="790"/>
    <cellStyle name="20% - Акцент4 2 8" xfId="283"/>
    <cellStyle name="20% - Акцент4 2 8 2" xfId="537"/>
    <cellStyle name="20% - Акцент4 2 8 2 2" xfId="1047"/>
    <cellStyle name="20% - Акцент4 2 8 3" xfId="793"/>
    <cellStyle name="20% - Акцент4 2 9" xfId="291"/>
    <cellStyle name="20% - Акцент4 2 9 2" xfId="801"/>
    <cellStyle name="20% - Акцент4 3" xfId="132"/>
    <cellStyle name="20% - Акцент4 3 2" xfId="199"/>
    <cellStyle name="20% - Акцент4 3 2 2" xfId="453"/>
    <cellStyle name="20% - Акцент4 3 2 2 2" xfId="963"/>
    <cellStyle name="20% - Акцент4 3 2 3" xfId="709"/>
    <cellStyle name="20% - Акцент4 3 3" xfId="235"/>
    <cellStyle name="20% - Акцент4 3 3 2" xfId="489"/>
    <cellStyle name="20% - Акцент4 3 3 2 2" xfId="999"/>
    <cellStyle name="20% - Акцент4 3 3 3" xfId="745"/>
    <cellStyle name="20% - Акцент4 3 4" xfId="386"/>
    <cellStyle name="20% - Акцент4 3 4 2" xfId="896"/>
    <cellStyle name="20% - Акцент4 3 5" xfId="642"/>
    <cellStyle name="20% - Акцент4 4" xfId="101"/>
    <cellStyle name="20% - Акцент4 4 2" xfId="351"/>
    <cellStyle name="20% - Акцент4 4 2 2" xfId="861"/>
    <cellStyle name="20% - Акцент4 4 3" xfId="611"/>
    <cellStyle name="20% - Акцент4 5" xfId="169"/>
    <cellStyle name="20% - Акцент4 5 2" xfId="423"/>
    <cellStyle name="20% - Акцент4 5 2 2" xfId="933"/>
    <cellStyle name="20% - Акцент4 5 3" xfId="679"/>
    <cellStyle name="20% - Акцент4 6" xfId="207"/>
    <cellStyle name="20% - Акцент4 6 2" xfId="461"/>
    <cellStyle name="20% - Акцент4 6 2 2" xfId="971"/>
    <cellStyle name="20% - Акцент4 6 3" xfId="717"/>
    <cellStyle name="20% - Акцент4 7" xfId="79"/>
    <cellStyle name="20% - Акцент4 7 2" xfId="326"/>
    <cellStyle name="20% - Акцент4 7 2 2" xfId="836"/>
    <cellStyle name="20% - Акцент4 7 3" xfId="589"/>
    <cellStyle name="20% - Акцент4 8" xfId="114"/>
    <cellStyle name="20% - Акцент4 8 2" xfId="368"/>
    <cellStyle name="20% - Акцент4 8 2 2" xfId="878"/>
    <cellStyle name="20% - Акцент4 8 3" xfId="624"/>
    <cellStyle name="20% - Акцент4 9" xfId="277"/>
    <cellStyle name="20% - Акцент4 9 2" xfId="531"/>
    <cellStyle name="20% - Акцент4 9 2 2" xfId="1041"/>
    <cellStyle name="20% - Акцент4 9 3" xfId="787"/>
    <cellStyle name="20% - Акцент5" xfId="34" builtinId="46" customBuiltin="1"/>
    <cellStyle name="20% - Акцент5 10" xfId="106"/>
    <cellStyle name="20% - Акцент5 10 2" xfId="616"/>
    <cellStyle name="20% - Акцент5 11" xfId="305"/>
    <cellStyle name="20% - Акцент5 11 2" xfId="815"/>
    <cellStyle name="20% - Акцент5 12" xfId="547"/>
    <cellStyle name="20% - Акцент5 2" xfId="56"/>
    <cellStyle name="20% - Акцент5 2 10" xfId="339"/>
    <cellStyle name="20% - Акцент5 2 10 2" xfId="849"/>
    <cellStyle name="20% - Акцент5 2 11" xfId="566"/>
    <cellStyle name="20% - Акцент5 2 2" xfId="92"/>
    <cellStyle name="20% - Акцент5 2 2 2" xfId="361"/>
    <cellStyle name="20% - Акцент5 2 2 2 2" xfId="871"/>
    <cellStyle name="20% - Акцент5 2 2 3" xfId="602"/>
    <cellStyle name="20% - Акцент5 2 3" xfId="155"/>
    <cellStyle name="20% - Акцент5 2 3 2" xfId="409"/>
    <cellStyle name="20% - Акцент5 2 3 2 2" xfId="919"/>
    <cellStyle name="20% - Акцент5 2 3 3" xfId="665"/>
    <cellStyle name="20% - Акцент5 2 4" xfId="192"/>
    <cellStyle name="20% - Акцент5 2 4 2" xfId="446"/>
    <cellStyle name="20% - Акцент5 2 4 2 2" xfId="956"/>
    <cellStyle name="20% - Акцент5 2 4 3" xfId="702"/>
    <cellStyle name="20% - Акцент5 2 5" xfId="228"/>
    <cellStyle name="20% - Акцент5 2 5 2" xfId="482"/>
    <cellStyle name="20% - Акцент5 2 5 2 2" xfId="992"/>
    <cellStyle name="20% - Акцент5 2 5 3" xfId="738"/>
    <cellStyle name="20% - Акцент5 2 6" xfId="251"/>
    <cellStyle name="20% - Акцент5 2 6 2" xfId="505"/>
    <cellStyle name="20% - Акцент5 2 6 2 2" xfId="1015"/>
    <cellStyle name="20% - Акцент5 2 6 3" xfId="761"/>
    <cellStyle name="20% - Акцент5 2 7" xfId="257"/>
    <cellStyle name="20% - Акцент5 2 7 2" xfId="511"/>
    <cellStyle name="20% - Акцент5 2 7 2 2" xfId="1021"/>
    <cellStyle name="20% - Акцент5 2 7 3" xfId="767"/>
    <cellStyle name="20% - Акцент5 2 8" xfId="278"/>
    <cellStyle name="20% - Акцент5 2 8 2" xfId="532"/>
    <cellStyle name="20% - Акцент5 2 8 2 2" xfId="1042"/>
    <cellStyle name="20% - Акцент5 2 8 3" xfId="788"/>
    <cellStyle name="20% - Акцент5 2 9" xfId="293"/>
    <cellStyle name="20% - Акцент5 2 9 2" xfId="803"/>
    <cellStyle name="20% - Акцент5 3" xfId="134"/>
    <cellStyle name="20% - Акцент5 3 2" xfId="201"/>
    <cellStyle name="20% - Акцент5 3 2 2" xfId="455"/>
    <cellStyle name="20% - Акцент5 3 2 2 2" xfId="965"/>
    <cellStyle name="20% - Акцент5 3 2 3" xfId="711"/>
    <cellStyle name="20% - Акцент5 3 3" xfId="237"/>
    <cellStyle name="20% - Акцент5 3 3 2" xfId="491"/>
    <cellStyle name="20% - Акцент5 3 3 2 2" xfId="1001"/>
    <cellStyle name="20% - Акцент5 3 3 3" xfId="747"/>
    <cellStyle name="20% - Акцент5 3 4" xfId="388"/>
    <cellStyle name="20% - Акцент5 3 4 2" xfId="898"/>
    <cellStyle name="20% - Акцент5 3 5" xfId="644"/>
    <cellStyle name="20% - Акцент5 4" xfId="141"/>
    <cellStyle name="20% - Акцент5 4 2" xfId="395"/>
    <cellStyle name="20% - Акцент5 4 2 2" xfId="905"/>
    <cellStyle name="20% - Акцент5 4 3" xfId="651"/>
    <cellStyle name="20% - Акцент5 5" xfId="172"/>
    <cellStyle name="20% - Акцент5 5 2" xfId="426"/>
    <cellStyle name="20% - Акцент5 5 2 2" xfId="936"/>
    <cellStyle name="20% - Акцент5 5 3" xfId="682"/>
    <cellStyle name="20% - Акцент5 6" xfId="209"/>
    <cellStyle name="20% - Акцент5 6 2" xfId="463"/>
    <cellStyle name="20% - Акцент5 6 2 2" xfId="973"/>
    <cellStyle name="20% - Акцент5 6 3" xfId="719"/>
    <cellStyle name="20% - Акцент5 7" xfId="122"/>
    <cellStyle name="20% - Акцент5 7 2" xfId="376"/>
    <cellStyle name="20% - Акцент5 7 2 2" xfId="886"/>
    <cellStyle name="20% - Акцент5 7 3" xfId="632"/>
    <cellStyle name="20% - Акцент5 8" xfId="65"/>
    <cellStyle name="20% - Акцент5 8 2" xfId="312"/>
    <cellStyle name="20% - Акцент5 8 2 2" xfId="822"/>
    <cellStyle name="20% - Акцент5 8 3" xfId="575"/>
    <cellStyle name="20% - Акцент5 9" xfId="281"/>
    <cellStyle name="20% - Акцент5 9 2" xfId="535"/>
    <cellStyle name="20% - Акцент5 9 2 2" xfId="1045"/>
    <cellStyle name="20% - Акцент5 9 3" xfId="791"/>
    <cellStyle name="20% - Акцент6" xfId="38" builtinId="50" customBuiltin="1"/>
    <cellStyle name="20% - Акцент6 10" xfId="109"/>
    <cellStyle name="20% - Акцент6 10 2" xfId="619"/>
    <cellStyle name="20% - Акцент6 11" xfId="307"/>
    <cellStyle name="20% - Акцент6 11 2" xfId="817"/>
    <cellStyle name="20% - Акцент6 12" xfId="549"/>
    <cellStyle name="20% - Акцент6 2" xfId="60"/>
    <cellStyle name="20% - Акцент6 2 10" xfId="343"/>
    <cellStyle name="20% - Акцент6 2 10 2" xfId="853"/>
    <cellStyle name="20% - Акцент6 2 11" xfId="570"/>
    <cellStyle name="20% - Акцент6 2 2" xfId="96"/>
    <cellStyle name="20% - Акцент6 2 2 2" xfId="365"/>
    <cellStyle name="20% - Акцент6 2 2 2 2" xfId="875"/>
    <cellStyle name="20% - Акцент6 2 2 3" xfId="606"/>
    <cellStyle name="20% - Акцент6 2 3" xfId="157"/>
    <cellStyle name="20% - Акцент6 2 3 2" xfId="411"/>
    <cellStyle name="20% - Акцент6 2 3 2 2" xfId="921"/>
    <cellStyle name="20% - Акцент6 2 3 3" xfId="667"/>
    <cellStyle name="20% - Акцент6 2 4" xfId="194"/>
    <cellStyle name="20% - Акцент6 2 4 2" xfId="448"/>
    <cellStyle name="20% - Акцент6 2 4 2 2" xfId="958"/>
    <cellStyle name="20% - Акцент6 2 4 3" xfId="704"/>
    <cellStyle name="20% - Акцент6 2 5" xfId="230"/>
    <cellStyle name="20% - Акцент6 2 5 2" xfId="484"/>
    <cellStyle name="20% - Акцент6 2 5 2 2" xfId="994"/>
    <cellStyle name="20% - Акцент6 2 5 3" xfId="740"/>
    <cellStyle name="20% - Акцент6 2 6" xfId="253"/>
    <cellStyle name="20% - Акцент6 2 6 2" xfId="507"/>
    <cellStyle name="20% - Акцент6 2 6 2 2" xfId="1017"/>
    <cellStyle name="20% - Акцент6 2 6 3" xfId="763"/>
    <cellStyle name="20% - Акцент6 2 7" xfId="282"/>
    <cellStyle name="20% - Акцент6 2 7 2" xfId="536"/>
    <cellStyle name="20% - Акцент6 2 7 2 2" xfId="1046"/>
    <cellStyle name="20% - Акцент6 2 7 3" xfId="792"/>
    <cellStyle name="20% - Акцент6 2 8" xfId="284"/>
    <cellStyle name="20% - Акцент6 2 8 2" xfId="538"/>
    <cellStyle name="20% - Акцент6 2 8 2 2" xfId="1048"/>
    <cellStyle name="20% - Акцент6 2 8 3" xfId="794"/>
    <cellStyle name="20% - Акцент6 2 9" xfId="295"/>
    <cellStyle name="20% - Акцент6 2 9 2" xfId="805"/>
    <cellStyle name="20% - Акцент6 3" xfId="136"/>
    <cellStyle name="20% - Акцент6 3 2" xfId="203"/>
    <cellStyle name="20% - Акцент6 3 2 2" xfId="457"/>
    <cellStyle name="20% - Акцент6 3 2 2 2" xfId="967"/>
    <cellStyle name="20% - Акцент6 3 2 3" xfId="713"/>
    <cellStyle name="20% - Акцент6 3 3" xfId="239"/>
    <cellStyle name="20% - Акцент6 3 3 2" xfId="493"/>
    <cellStyle name="20% - Акцент6 3 3 2 2" xfId="1003"/>
    <cellStyle name="20% - Акцент6 3 3 3" xfId="749"/>
    <cellStyle name="20% - Акцент6 3 4" xfId="390"/>
    <cellStyle name="20% - Акцент6 3 4 2" xfId="900"/>
    <cellStyle name="20% - Акцент6 3 5" xfId="646"/>
    <cellStyle name="20% - Акцент6 4" xfId="143"/>
    <cellStyle name="20% - Акцент6 4 2" xfId="397"/>
    <cellStyle name="20% - Акцент6 4 2 2" xfId="907"/>
    <cellStyle name="20% - Акцент6 4 3" xfId="653"/>
    <cellStyle name="20% - Акцент6 5" xfId="174"/>
    <cellStyle name="20% - Акцент6 5 2" xfId="428"/>
    <cellStyle name="20% - Акцент6 5 2 2" xfId="938"/>
    <cellStyle name="20% - Акцент6 5 3" xfId="684"/>
    <cellStyle name="20% - Акцент6 6" xfId="211"/>
    <cellStyle name="20% - Акцент6 6 2" xfId="465"/>
    <cellStyle name="20% - Акцент6 6 2 2" xfId="975"/>
    <cellStyle name="20% - Акцент6 6 3" xfId="721"/>
    <cellStyle name="20% - Акцент6 7" xfId="128"/>
    <cellStyle name="20% - Акцент6 7 2" xfId="382"/>
    <cellStyle name="20% - Акцент6 7 2 2" xfId="892"/>
    <cellStyle name="20% - Акцент6 7 3" xfId="638"/>
    <cellStyle name="20% - Акцент6 8" xfId="98"/>
    <cellStyle name="20% - Акцент6 8 2" xfId="345"/>
    <cellStyle name="20% - Акцент6 8 2 2" xfId="855"/>
    <cellStyle name="20% - Акцент6 8 3" xfId="608"/>
    <cellStyle name="20% - Акцент6 9" xfId="75"/>
    <cellStyle name="20% - Акцент6 9 2" xfId="322"/>
    <cellStyle name="20% - Акцент6 9 2 2" xfId="832"/>
    <cellStyle name="20% - Акцент6 9 3" xfId="585"/>
    <cellStyle name="40% - Акцент1" xfId="19" builtinId="31" customBuiltin="1"/>
    <cellStyle name="40% - Акцент1 10" xfId="59"/>
    <cellStyle name="40% - Акцент1 10 2" xfId="569"/>
    <cellStyle name="40% - Акцент1 11" xfId="298"/>
    <cellStyle name="40% - Акцент1 11 2" xfId="808"/>
    <cellStyle name="40% - Акцент1 12" xfId="540"/>
    <cellStyle name="40% - Акцент1 2" xfId="45"/>
    <cellStyle name="40% - Акцент1 2 10" xfId="325"/>
    <cellStyle name="40% - Акцент1 2 10 2" xfId="835"/>
    <cellStyle name="40% - Акцент1 2 11" xfId="555"/>
    <cellStyle name="40% - Акцент1 2 2" xfId="78"/>
    <cellStyle name="40% - Акцент1 2 2 2" xfId="350"/>
    <cellStyle name="40% - Акцент1 2 2 2 2" xfId="860"/>
    <cellStyle name="40% - Акцент1 2 2 3" xfId="588"/>
    <cellStyle name="40% - Акцент1 2 3" xfId="148"/>
    <cellStyle name="40% - Акцент1 2 3 2" xfId="402"/>
    <cellStyle name="40% - Акцент1 2 3 2 2" xfId="912"/>
    <cellStyle name="40% - Акцент1 2 3 3" xfId="658"/>
    <cellStyle name="40% - Акцент1 2 4" xfId="181"/>
    <cellStyle name="40% - Акцент1 2 4 2" xfId="435"/>
    <cellStyle name="40% - Акцент1 2 4 2 2" xfId="945"/>
    <cellStyle name="40% - Акцент1 2 4 3" xfId="691"/>
    <cellStyle name="40% - Акцент1 2 5" xfId="217"/>
    <cellStyle name="40% - Акцент1 2 5 2" xfId="471"/>
    <cellStyle name="40% - Акцент1 2 5 2 2" xfId="981"/>
    <cellStyle name="40% - Акцент1 2 5 3" xfId="727"/>
    <cellStyle name="40% - Акцент1 2 6" xfId="244"/>
    <cellStyle name="40% - Акцент1 2 6 2" xfId="498"/>
    <cellStyle name="40% - Акцент1 2 6 2 2" xfId="1008"/>
    <cellStyle name="40% - Акцент1 2 6 3" xfId="754"/>
    <cellStyle name="40% - Акцент1 2 7" xfId="76"/>
    <cellStyle name="40% - Акцент1 2 7 2" xfId="323"/>
    <cellStyle name="40% - Акцент1 2 7 2 2" xfId="833"/>
    <cellStyle name="40% - Акцент1 2 7 3" xfId="586"/>
    <cellStyle name="40% - Акцент1 2 8" xfId="70"/>
    <cellStyle name="40% - Акцент1 2 8 2" xfId="317"/>
    <cellStyle name="40% - Акцент1 2 8 2 2" xfId="827"/>
    <cellStyle name="40% - Акцент1 2 8 3" xfId="580"/>
    <cellStyle name="40% - Акцент1 2 9" xfId="286"/>
    <cellStyle name="40% - Акцент1 2 9 2" xfId="796"/>
    <cellStyle name="40% - Акцент1 3" xfId="124"/>
    <cellStyle name="40% - Акцент1 3 2" xfId="188"/>
    <cellStyle name="40% - Акцент1 3 2 2" xfId="442"/>
    <cellStyle name="40% - Акцент1 3 2 2 2" xfId="952"/>
    <cellStyle name="40% - Акцент1 3 2 3" xfId="698"/>
    <cellStyle name="40% - Акцент1 3 3" xfId="224"/>
    <cellStyle name="40% - Акцент1 3 3 2" xfId="478"/>
    <cellStyle name="40% - Акцент1 3 3 2 2" xfId="988"/>
    <cellStyle name="40% - Акцент1 3 3 3" xfId="734"/>
    <cellStyle name="40% - Акцент1 3 4" xfId="378"/>
    <cellStyle name="40% - Акцент1 3 4 2" xfId="888"/>
    <cellStyle name="40% - Акцент1 3 5" xfId="634"/>
    <cellStyle name="40% - Акцент1 4" xfId="111"/>
    <cellStyle name="40% - Акцент1 4 2" xfId="364"/>
    <cellStyle name="40% - Акцент1 4 2 2" xfId="874"/>
    <cellStyle name="40% - Акцент1 4 3" xfId="621"/>
    <cellStyle name="40% - Акцент1 5" xfId="161"/>
    <cellStyle name="40% - Акцент1 5 2" xfId="415"/>
    <cellStyle name="40% - Акцент1 5 2 2" xfId="925"/>
    <cellStyle name="40% - Акцент1 5 3" xfId="671"/>
    <cellStyle name="40% - Акцент1 6" xfId="168"/>
    <cellStyle name="40% - Акцент1 6 2" xfId="422"/>
    <cellStyle name="40% - Акцент1 6 2 2" xfId="932"/>
    <cellStyle name="40% - Акцент1 6 3" xfId="678"/>
    <cellStyle name="40% - Акцент1 7" xfId="95"/>
    <cellStyle name="40% - Акцент1 7 2" xfId="342"/>
    <cellStyle name="40% - Акцент1 7 2 2" xfId="852"/>
    <cellStyle name="40% - Акцент1 7 3" xfId="605"/>
    <cellStyle name="40% - Акцент1 8" xfId="260"/>
    <cellStyle name="40% - Акцент1 8 2" xfId="514"/>
    <cellStyle name="40% - Акцент1 8 2 2" xfId="1024"/>
    <cellStyle name="40% - Акцент1 8 3" xfId="770"/>
    <cellStyle name="40% - Акцент1 9" xfId="266"/>
    <cellStyle name="40% - Акцент1 9 2" xfId="520"/>
    <cellStyle name="40% - Акцент1 9 2 2" xfId="1030"/>
    <cellStyle name="40% - Акцент1 9 3" xfId="776"/>
    <cellStyle name="40% - Акцент2" xfId="23" builtinId="35" customBuiltin="1"/>
    <cellStyle name="40% - Акцент2 10" xfId="47"/>
    <cellStyle name="40% - Акцент2 10 2" xfId="557"/>
    <cellStyle name="40% - Акцент2 11" xfId="300"/>
    <cellStyle name="40% - Акцент2 11 2" xfId="810"/>
    <cellStyle name="40% - Акцент2 12" xfId="542"/>
    <cellStyle name="40% - Акцент2 2" xfId="49"/>
    <cellStyle name="40% - Акцент2 2 10" xfId="329"/>
    <cellStyle name="40% - Акцент2 2 10 2" xfId="839"/>
    <cellStyle name="40% - Акцент2 2 11" xfId="559"/>
    <cellStyle name="40% - Акцент2 2 2" xfId="82"/>
    <cellStyle name="40% - Акцент2 2 2 2" xfId="354"/>
    <cellStyle name="40% - Акцент2 2 2 2 2" xfId="864"/>
    <cellStyle name="40% - Акцент2 2 2 3" xfId="592"/>
    <cellStyle name="40% - Акцент2 2 3" xfId="150"/>
    <cellStyle name="40% - Акцент2 2 3 2" xfId="404"/>
    <cellStyle name="40% - Акцент2 2 3 2 2" xfId="914"/>
    <cellStyle name="40% - Акцент2 2 3 3" xfId="660"/>
    <cellStyle name="40% - Акцент2 2 4" xfId="183"/>
    <cellStyle name="40% - Акцент2 2 4 2" xfId="437"/>
    <cellStyle name="40% - Акцент2 2 4 2 2" xfId="947"/>
    <cellStyle name="40% - Акцент2 2 4 3" xfId="693"/>
    <cellStyle name="40% - Акцент2 2 5" xfId="219"/>
    <cellStyle name="40% - Акцент2 2 5 2" xfId="473"/>
    <cellStyle name="40% - Акцент2 2 5 2 2" xfId="983"/>
    <cellStyle name="40% - Акцент2 2 5 3" xfId="729"/>
    <cellStyle name="40% - Акцент2 2 6" xfId="246"/>
    <cellStyle name="40% - Акцент2 2 6 2" xfId="500"/>
    <cellStyle name="40% - Акцент2 2 6 2 2" xfId="1010"/>
    <cellStyle name="40% - Акцент2 2 6 3" xfId="756"/>
    <cellStyle name="40% - Акцент2 2 7" xfId="261"/>
    <cellStyle name="40% - Акцент2 2 7 2" xfId="515"/>
    <cellStyle name="40% - Акцент2 2 7 2 2" xfId="1025"/>
    <cellStyle name="40% - Акцент2 2 7 3" xfId="771"/>
    <cellStyle name="40% - Акцент2 2 8" xfId="270"/>
    <cellStyle name="40% - Акцент2 2 8 2" xfId="524"/>
    <cellStyle name="40% - Акцент2 2 8 2 2" xfId="1034"/>
    <cellStyle name="40% - Акцент2 2 8 3" xfId="780"/>
    <cellStyle name="40% - Акцент2 2 9" xfId="288"/>
    <cellStyle name="40% - Акцент2 2 9 2" xfId="798"/>
    <cellStyle name="40% - Акцент2 3" xfId="131"/>
    <cellStyle name="40% - Акцент2 3 2" xfId="196"/>
    <cellStyle name="40% - Акцент2 3 2 2" xfId="450"/>
    <cellStyle name="40% - Акцент2 3 2 2 2" xfId="960"/>
    <cellStyle name="40% - Акцент2 3 2 3" xfId="706"/>
    <cellStyle name="40% - Акцент2 3 3" xfId="232"/>
    <cellStyle name="40% - Акцент2 3 3 2" xfId="486"/>
    <cellStyle name="40% - Акцент2 3 3 2 2" xfId="996"/>
    <cellStyle name="40% - Акцент2 3 3 3" xfId="742"/>
    <cellStyle name="40% - Акцент2 3 4" xfId="385"/>
    <cellStyle name="40% - Акцент2 3 4 2" xfId="895"/>
    <cellStyle name="40% - Акцент2 3 5" xfId="641"/>
    <cellStyle name="40% - Акцент2 4" xfId="102"/>
    <cellStyle name="40% - Акцент2 4 2" xfId="352"/>
    <cellStyle name="40% - Акцент2 4 2 2" xfId="862"/>
    <cellStyle name="40% - Акцент2 4 3" xfId="612"/>
    <cellStyle name="40% - Акцент2 5" xfId="163"/>
    <cellStyle name="40% - Акцент2 5 2" xfId="417"/>
    <cellStyle name="40% - Акцент2 5 2 2" xfId="927"/>
    <cellStyle name="40% - Акцент2 5 3" xfId="673"/>
    <cellStyle name="40% - Акцент2 6" xfId="176"/>
    <cellStyle name="40% - Акцент2 6 2" xfId="430"/>
    <cellStyle name="40% - Акцент2 6 2 2" xfId="940"/>
    <cellStyle name="40% - Акцент2 6 3" xfId="686"/>
    <cellStyle name="40% - Акцент2 7" xfId="80"/>
    <cellStyle name="40% - Акцент2 7 2" xfId="327"/>
    <cellStyle name="40% - Акцент2 7 2 2" xfId="837"/>
    <cellStyle name="40% - Акцент2 7 3" xfId="590"/>
    <cellStyle name="40% - Акцент2 8" xfId="68"/>
    <cellStyle name="40% - Акцент2 8 2" xfId="315"/>
    <cellStyle name="40% - Акцент2 8 2 2" xfId="825"/>
    <cellStyle name="40% - Акцент2 8 3" xfId="578"/>
    <cellStyle name="40% - Акцент2 9" xfId="113"/>
    <cellStyle name="40% - Акцент2 9 2" xfId="367"/>
    <cellStyle name="40% - Акцент2 9 2 2" xfId="877"/>
    <cellStyle name="40% - Акцент2 9 3" xfId="623"/>
    <cellStyle name="40% - Акцент3" xfId="27" builtinId="39" customBuiltin="1"/>
    <cellStyle name="40% - Акцент3 10" xfId="55"/>
    <cellStyle name="40% - Акцент3 10 2" xfId="565"/>
    <cellStyle name="40% - Акцент3 11" xfId="302"/>
    <cellStyle name="40% - Акцент3 11 2" xfId="812"/>
    <cellStyle name="40% - Акцент3 12" xfId="544"/>
    <cellStyle name="40% - Акцент3 2" xfId="52"/>
    <cellStyle name="40% - Акцент3 2 10" xfId="333"/>
    <cellStyle name="40% - Акцент3 2 10 2" xfId="843"/>
    <cellStyle name="40% - Акцент3 2 11" xfId="562"/>
    <cellStyle name="40% - Акцент3 2 2" xfId="86"/>
    <cellStyle name="40% - Акцент3 2 2 2" xfId="357"/>
    <cellStyle name="40% - Акцент3 2 2 2 2" xfId="867"/>
    <cellStyle name="40% - Акцент3 2 2 3" xfId="596"/>
    <cellStyle name="40% - Акцент3 2 3" xfId="152"/>
    <cellStyle name="40% - Акцент3 2 3 2" xfId="406"/>
    <cellStyle name="40% - Акцент3 2 3 2 2" xfId="916"/>
    <cellStyle name="40% - Акцент3 2 3 3" xfId="662"/>
    <cellStyle name="40% - Акцент3 2 4" xfId="186"/>
    <cellStyle name="40% - Акцент3 2 4 2" xfId="440"/>
    <cellStyle name="40% - Акцент3 2 4 2 2" xfId="950"/>
    <cellStyle name="40% - Акцент3 2 4 3" xfId="696"/>
    <cellStyle name="40% - Акцент3 2 5" xfId="222"/>
    <cellStyle name="40% - Акцент3 2 5 2" xfId="476"/>
    <cellStyle name="40% - Акцент3 2 5 2 2" xfId="986"/>
    <cellStyle name="40% - Акцент3 2 5 3" xfId="732"/>
    <cellStyle name="40% - Акцент3 2 6" xfId="248"/>
    <cellStyle name="40% - Акцент3 2 6 2" xfId="502"/>
    <cellStyle name="40% - Акцент3 2 6 2 2" xfId="1012"/>
    <cellStyle name="40% - Акцент3 2 6 3" xfId="758"/>
    <cellStyle name="40% - Акцент3 2 7" xfId="259"/>
    <cellStyle name="40% - Акцент3 2 7 2" xfId="513"/>
    <cellStyle name="40% - Акцент3 2 7 2 2" xfId="1023"/>
    <cellStyle name="40% - Акцент3 2 7 3" xfId="769"/>
    <cellStyle name="40% - Акцент3 2 8" xfId="268"/>
    <cellStyle name="40% - Акцент3 2 8 2" xfId="522"/>
    <cellStyle name="40% - Акцент3 2 8 2 2" xfId="1032"/>
    <cellStyle name="40% - Акцент3 2 8 3" xfId="778"/>
    <cellStyle name="40% - Акцент3 2 9" xfId="290"/>
    <cellStyle name="40% - Акцент3 2 9 2" xfId="800"/>
    <cellStyle name="40% - Акцент3 3" xfId="120"/>
    <cellStyle name="40% - Акцент3 3 2" xfId="184"/>
    <cellStyle name="40% - Акцент3 3 2 2" xfId="438"/>
    <cellStyle name="40% - Акцент3 3 2 2 2" xfId="948"/>
    <cellStyle name="40% - Акцент3 3 2 3" xfId="694"/>
    <cellStyle name="40% - Акцент3 3 3" xfId="220"/>
    <cellStyle name="40% - Акцент3 3 3 2" xfId="474"/>
    <cellStyle name="40% - Акцент3 3 3 2 2" xfId="984"/>
    <cellStyle name="40% - Акцент3 3 3 3" xfId="730"/>
    <cellStyle name="40% - Акцент3 3 4" xfId="374"/>
    <cellStyle name="40% - Акцент3 3 4 2" xfId="884"/>
    <cellStyle name="40% - Акцент3 3 5" xfId="630"/>
    <cellStyle name="40% - Акцент3 4" xfId="108"/>
    <cellStyle name="40% - Акцент3 4 2" xfId="360"/>
    <cellStyle name="40% - Акцент3 4 2 2" xfId="870"/>
    <cellStyle name="40% - Акцент3 4 3" xfId="618"/>
    <cellStyle name="40% - Акцент3 5" xfId="166"/>
    <cellStyle name="40% - Акцент3 5 2" xfId="420"/>
    <cellStyle name="40% - Акцент3 5 2 2" xfId="930"/>
    <cellStyle name="40% - Акцент3 5 3" xfId="676"/>
    <cellStyle name="40% - Акцент3 6" xfId="164"/>
    <cellStyle name="40% - Акцент3 6 2" xfId="418"/>
    <cellStyle name="40% - Акцент3 6 2 2" xfId="928"/>
    <cellStyle name="40% - Акцент3 6 3" xfId="674"/>
    <cellStyle name="40% - Акцент3 7" xfId="91"/>
    <cellStyle name="40% - Акцент3 7 2" xfId="338"/>
    <cellStyle name="40% - Акцент3 7 2 2" xfId="848"/>
    <cellStyle name="40% - Акцент3 7 3" xfId="601"/>
    <cellStyle name="40% - Акцент3 8" xfId="73"/>
    <cellStyle name="40% - Акцент3 8 2" xfId="320"/>
    <cellStyle name="40% - Акцент3 8 2 2" xfId="830"/>
    <cellStyle name="40% - Акцент3 8 3" xfId="583"/>
    <cellStyle name="40% - Акцент3 9" xfId="262"/>
    <cellStyle name="40% - Акцент3 9 2" xfId="516"/>
    <cellStyle name="40% - Акцент3 9 2 2" xfId="1026"/>
    <cellStyle name="40% - Акцент3 9 3" xfId="772"/>
    <cellStyle name="40% - Акцент4" xfId="31" builtinId="43" customBuiltin="1"/>
    <cellStyle name="40% - Акцент4 10" xfId="112"/>
    <cellStyle name="40% - Акцент4 10 2" xfId="622"/>
    <cellStyle name="40% - Акцент4 11" xfId="304"/>
    <cellStyle name="40% - Акцент4 11 2" xfId="814"/>
    <cellStyle name="40% - Акцент4 12" xfId="546"/>
    <cellStyle name="40% - Акцент4 2" xfId="54"/>
    <cellStyle name="40% - Акцент4 2 10" xfId="337"/>
    <cellStyle name="40% - Акцент4 2 10 2" xfId="847"/>
    <cellStyle name="40% - Акцент4 2 11" xfId="564"/>
    <cellStyle name="40% - Акцент4 2 2" xfId="90"/>
    <cellStyle name="40% - Акцент4 2 2 2" xfId="359"/>
    <cellStyle name="40% - Акцент4 2 2 2 2" xfId="869"/>
    <cellStyle name="40% - Акцент4 2 2 3" xfId="600"/>
    <cellStyle name="40% - Акцент4 2 3" xfId="154"/>
    <cellStyle name="40% - Акцент4 2 3 2" xfId="408"/>
    <cellStyle name="40% - Акцент4 2 3 2 2" xfId="918"/>
    <cellStyle name="40% - Акцент4 2 3 3" xfId="664"/>
    <cellStyle name="40% - Акцент4 2 4" xfId="190"/>
    <cellStyle name="40% - Акцент4 2 4 2" xfId="444"/>
    <cellStyle name="40% - Акцент4 2 4 2 2" xfId="954"/>
    <cellStyle name="40% - Акцент4 2 4 3" xfId="700"/>
    <cellStyle name="40% - Акцент4 2 5" xfId="226"/>
    <cellStyle name="40% - Акцент4 2 5 2" xfId="480"/>
    <cellStyle name="40% - Акцент4 2 5 2 2" xfId="990"/>
    <cellStyle name="40% - Акцент4 2 5 3" xfId="736"/>
    <cellStyle name="40% - Акцент4 2 6" xfId="250"/>
    <cellStyle name="40% - Акцент4 2 6 2" xfId="504"/>
    <cellStyle name="40% - Акцент4 2 6 2 2" xfId="1014"/>
    <cellStyle name="40% - Акцент4 2 6 3" xfId="760"/>
    <cellStyle name="40% - Акцент4 2 7" xfId="271"/>
    <cellStyle name="40% - Акцент4 2 7 2" xfId="525"/>
    <cellStyle name="40% - Акцент4 2 7 2 2" xfId="1035"/>
    <cellStyle name="40% - Акцент4 2 7 3" xfId="781"/>
    <cellStyle name="40% - Акцент4 2 8" xfId="264"/>
    <cellStyle name="40% - Акцент4 2 8 2" xfId="518"/>
    <cellStyle name="40% - Акцент4 2 8 2 2" xfId="1028"/>
    <cellStyle name="40% - Акцент4 2 8 3" xfId="774"/>
    <cellStyle name="40% - Акцент4 2 9" xfId="292"/>
    <cellStyle name="40% - Акцент4 2 9 2" xfId="802"/>
    <cellStyle name="40% - Акцент4 3" xfId="133"/>
    <cellStyle name="40% - Акцент4 3 2" xfId="200"/>
    <cellStyle name="40% - Акцент4 3 2 2" xfId="454"/>
    <cellStyle name="40% - Акцент4 3 2 2 2" xfId="964"/>
    <cellStyle name="40% - Акцент4 3 2 3" xfId="710"/>
    <cellStyle name="40% - Акцент4 3 3" xfId="236"/>
    <cellStyle name="40% - Акцент4 3 3 2" xfId="490"/>
    <cellStyle name="40% - Акцент4 3 3 2 2" xfId="1000"/>
    <cellStyle name="40% - Акцент4 3 3 3" xfId="746"/>
    <cellStyle name="40% - Акцент4 3 4" xfId="387"/>
    <cellStyle name="40% - Акцент4 3 4 2" xfId="897"/>
    <cellStyle name="40% - Акцент4 3 5" xfId="643"/>
    <cellStyle name="40% - Акцент4 4" xfId="140"/>
    <cellStyle name="40% - Акцент4 4 2" xfId="394"/>
    <cellStyle name="40% - Акцент4 4 2 2" xfId="904"/>
    <cellStyle name="40% - Акцент4 4 3" xfId="650"/>
    <cellStyle name="40% - Акцент4 5" xfId="170"/>
    <cellStyle name="40% - Акцент4 5 2" xfId="424"/>
    <cellStyle name="40% - Акцент4 5 2 2" xfId="934"/>
    <cellStyle name="40% - Акцент4 5 3" xfId="680"/>
    <cellStyle name="40% - Акцент4 6" xfId="208"/>
    <cellStyle name="40% - Акцент4 6 2" xfId="462"/>
    <cellStyle name="40% - Акцент4 6 2 2" xfId="972"/>
    <cellStyle name="40% - Акцент4 6 3" xfId="718"/>
    <cellStyle name="40% - Акцент4 7" xfId="130"/>
    <cellStyle name="40% - Акцент4 7 2" xfId="384"/>
    <cellStyle name="40% - Акцент4 7 2 2" xfId="894"/>
    <cellStyle name="40% - Акцент4 7 3" xfId="640"/>
    <cellStyle name="40% - Акцент4 8" xfId="74"/>
    <cellStyle name="40% - Акцент4 8 2" xfId="321"/>
    <cellStyle name="40% - Акцент4 8 2 2" xfId="831"/>
    <cellStyle name="40% - Акцент4 8 3" xfId="584"/>
    <cellStyle name="40% - Акцент4 9" xfId="67"/>
    <cellStyle name="40% - Акцент4 9 2" xfId="314"/>
    <cellStyle name="40% - Акцент4 9 2 2" xfId="824"/>
    <cellStyle name="40% - Акцент4 9 3" xfId="577"/>
    <cellStyle name="40% - Акцент5" xfId="35" builtinId="47" customBuiltin="1"/>
    <cellStyle name="40% - Акцент5 10" xfId="104"/>
    <cellStyle name="40% - Акцент5 10 2" xfId="614"/>
    <cellStyle name="40% - Акцент5 11" xfId="306"/>
    <cellStyle name="40% - Акцент5 11 2" xfId="816"/>
    <cellStyle name="40% - Акцент5 12" xfId="548"/>
    <cellStyle name="40% - Акцент5 2" xfId="57"/>
    <cellStyle name="40% - Акцент5 2 10" xfId="340"/>
    <cellStyle name="40% - Акцент5 2 10 2" xfId="850"/>
    <cellStyle name="40% - Акцент5 2 11" xfId="567"/>
    <cellStyle name="40% - Акцент5 2 2" xfId="93"/>
    <cellStyle name="40% - Акцент5 2 2 2" xfId="362"/>
    <cellStyle name="40% - Акцент5 2 2 2 2" xfId="872"/>
    <cellStyle name="40% - Акцент5 2 2 3" xfId="603"/>
    <cellStyle name="40% - Акцент5 2 3" xfId="156"/>
    <cellStyle name="40% - Акцент5 2 3 2" xfId="410"/>
    <cellStyle name="40% - Акцент5 2 3 2 2" xfId="920"/>
    <cellStyle name="40% - Акцент5 2 3 3" xfId="666"/>
    <cellStyle name="40% - Акцент5 2 4" xfId="193"/>
    <cellStyle name="40% - Акцент5 2 4 2" xfId="447"/>
    <cellStyle name="40% - Акцент5 2 4 2 2" xfId="957"/>
    <cellStyle name="40% - Акцент5 2 4 3" xfId="703"/>
    <cellStyle name="40% - Акцент5 2 5" xfId="229"/>
    <cellStyle name="40% - Акцент5 2 5 2" xfId="483"/>
    <cellStyle name="40% - Акцент5 2 5 2 2" xfId="993"/>
    <cellStyle name="40% - Акцент5 2 5 3" xfId="739"/>
    <cellStyle name="40% - Акцент5 2 6" xfId="252"/>
    <cellStyle name="40% - Акцент5 2 6 2" xfId="506"/>
    <cellStyle name="40% - Акцент5 2 6 2 2" xfId="1016"/>
    <cellStyle name="40% - Акцент5 2 6 3" xfId="762"/>
    <cellStyle name="40% - Акцент5 2 7" xfId="276"/>
    <cellStyle name="40% - Акцент5 2 7 2" xfId="530"/>
    <cellStyle name="40% - Акцент5 2 7 2 2" xfId="1040"/>
    <cellStyle name="40% - Акцент5 2 7 3" xfId="786"/>
    <cellStyle name="40% - Акцент5 2 8" xfId="279"/>
    <cellStyle name="40% - Акцент5 2 8 2" xfId="533"/>
    <cellStyle name="40% - Акцент5 2 8 2 2" xfId="1043"/>
    <cellStyle name="40% - Акцент5 2 8 3" xfId="789"/>
    <cellStyle name="40% - Акцент5 2 9" xfId="294"/>
    <cellStyle name="40% - Акцент5 2 9 2" xfId="804"/>
    <cellStyle name="40% - Акцент5 3" xfId="135"/>
    <cellStyle name="40% - Акцент5 3 2" xfId="202"/>
    <cellStyle name="40% - Акцент5 3 2 2" xfId="456"/>
    <cellStyle name="40% - Акцент5 3 2 2 2" xfId="966"/>
    <cellStyle name="40% - Акцент5 3 2 3" xfId="712"/>
    <cellStyle name="40% - Акцент5 3 3" xfId="238"/>
    <cellStyle name="40% - Акцент5 3 3 2" xfId="492"/>
    <cellStyle name="40% - Акцент5 3 3 2 2" xfId="1002"/>
    <cellStyle name="40% - Акцент5 3 3 3" xfId="748"/>
    <cellStyle name="40% - Акцент5 3 4" xfId="389"/>
    <cellStyle name="40% - Акцент5 3 4 2" xfId="899"/>
    <cellStyle name="40% - Акцент5 3 5" xfId="645"/>
    <cellStyle name="40% - Акцент5 4" xfId="142"/>
    <cellStyle name="40% - Акцент5 4 2" xfId="396"/>
    <cellStyle name="40% - Акцент5 4 2 2" xfId="906"/>
    <cellStyle name="40% - Акцент5 4 3" xfId="652"/>
    <cellStyle name="40% - Акцент5 5" xfId="173"/>
    <cellStyle name="40% - Акцент5 5 2" xfId="427"/>
    <cellStyle name="40% - Акцент5 5 2 2" xfId="937"/>
    <cellStyle name="40% - Акцент5 5 3" xfId="683"/>
    <cellStyle name="40% - Акцент5 6" xfId="210"/>
    <cellStyle name="40% - Акцент5 6 2" xfId="464"/>
    <cellStyle name="40% - Акцент5 6 2 2" xfId="974"/>
    <cellStyle name="40% - Акцент5 6 3" xfId="720"/>
    <cellStyle name="40% - Акцент5 7" xfId="119"/>
    <cellStyle name="40% - Акцент5 7 2" xfId="373"/>
    <cellStyle name="40% - Акцент5 7 2 2" xfId="883"/>
    <cellStyle name="40% - Акцент5 7 3" xfId="629"/>
    <cellStyle name="40% - Акцент5 8" xfId="129"/>
    <cellStyle name="40% - Акцент5 8 2" xfId="383"/>
    <cellStyle name="40% - Акцент5 8 2 2" xfId="893"/>
    <cellStyle name="40% - Акцент5 8 3" xfId="639"/>
    <cellStyle name="40% - Акцент5 9" xfId="83"/>
    <cellStyle name="40% - Акцент5 9 2" xfId="330"/>
    <cellStyle name="40% - Акцент5 9 2 2" xfId="840"/>
    <cellStyle name="40% - Акцент5 9 3" xfId="593"/>
    <cellStyle name="40% - Акцент6" xfId="39" builtinId="51" customBuiltin="1"/>
    <cellStyle name="40% - Акцент6 10" xfId="107"/>
    <cellStyle name="40% - Акцент6 10 2" xfId="617"/>
    <cellStyle name="40% - Акцент6 11" xfId="308"/>
    <cellStyle name="40% - Акцент6 11 2" xfId="818"/>
    <cellStyle name="40% - Акцент6 12" xfId="550"/>
    <cellStyle name="40% - Акцент6 2" xfId="61"/>
    <cellStyle name="40% - Акцент6 2 10" xfId="344"/>
    <cellStyle name="40% - Акцент6 2 10 2" xfId="854"/>
    <cellStyle name="40% - Акцент6 2 11" xfId="571"/>
    <cellStyle name="40% - Акцент6 2 2" xfId="97"/>
    <cellStyle name="40% - Акцент6 2 2 2" xfId="366"/>
    <cellStyle name="40% - Акцент6 2 2 2 2" xfId="876"/>
    <cellStyle name="40% - Акцент6 2 2 3" xfId="607"/>
    <cellStyle name="40% - Акцент6 2 3" xfId="158"/>
    <cellStyle name="40% - Акцент6 2 3 2" xfId="412"/>
    <cellStyle name="40% - Акцент6 2 3 2 2" xfId="922"/>
    <cellStyle name="40% - Акцент6 2 3 3" xfId="668"/>
    <cellStyle name="40% - Акцент6 2 4" xfId="195"/>
    <cellStyle name="40% - Акцент6 2 4 2" xfId="449"/>
    <cellStyle name="40% - Акцент6 2 4 2 2" xfId="959"/>
    <cellStyle name="40% - Акцент6 2 4 3" xfId="705"/>
    <cellStyle name="40% - Акцент6 2 5" xfId="231"/>
    <cellStyle name="40% - Акцент6 2 5 2" xfId="485"/>
    <cellStyle name="40% - Акцент6 2 5 2 2" xfId="995"/>
    <cellStyle name="40% - Акцент6 2 5 3" xfId="741"/>
    <cellStyle name="40% - Акцент6 2 6" xfId="254"/>
    <cellStyle name="40% - Акцент6 2 6 2" xfId="508"/>
    <cellStyle name="40% - Акцент6 2 6 2 2" xfId="1018"/>
    <cellStyle name="40% - Акцент6 2 6 3" xfId="764"/>
    <cellStyle name="40% - Акцент6 2 7" xfId="273"/>
    <cellStyle name="40% - Акцент6 2 7 2" xfId="527"/>
    <cellStyle name="40% - Акцент6 2 7 2 2" xfId="1037"/>
    <cellStyle name="40% - Акцент6 2 7 3" xfId="783"/>
    <cellStyle name="40% - Акцент6 2 8" xfId="256"/>
    <cellStyle name="40% - Акцент6 2 8 2" xfId="510"/>
    <cellStyle name="40% - Акцент6 2 8 2 2" xfId="1020"/>
    <cellStyle name="40% - Акцент6 2 8 3" xfId="766"/>
    <cellStyle name="40% - Акцент6 2 9" xfId="296"/>
    <cellStyle name="40% - Акцент6 2 9 2" xfId="806"/>
    <cellStyle name="40% - Акцент6 3" xfId="137"/>
    <cellStyle name="40% - Акцент6 3 2" xfId="204"/>
    <cellStyle name="40% - Акцент6 3 2 2" xfId="458"/>
    <cellStyle name="40% - Акцент6 3 2 2 2" xfId="968"/>
    <cellStyle name="40% - Акцент6 3 2 3" xfId="714"/>
    <cellStyle name="40% - Акцент6 3 3" xfId="240"/>
    <cellStyle name="40% - Акцент6 3 3 2" xfId="494"/>
    <cellStyle name="40% - Акцент6 3 3 2 2" xfId="1004"/>
    <cellStyle name="40% - Акцент6 3 3 3" xfId="750"/>
    <cellStyle name="40% - Акцент6 3 4" xfId="391"/>
    <cellStyle name="40% - Акцент6 3 4 2" xfId="901"/>
    <cellStyle name="40% - Акцент6 3 5" xfId="647"/>
    <cellStyle name="40% - Акцент6 4" xfId="144"/>
    <cellStyle name="40% - Акцент6 4 2" xfId="398"/>
    <cellStyle name="40% - Акцент6 4 2 2" xfId="908"/>
    <cellStyle name="40% - Акцент6 4 3" xfId="654"/>
    <cellStyle name="40% - Акцент6 5" xfId="175"/>
    <cellStyle name="40% - Акцент6 5 2" xfId="429"/>
    <cellStyle name="40% - Акцент6 5 2 2" xfId="939"/>
    <cellStyle name="40% - Акцент6 5 3" xfId="685"/>
    <cellStyle name="40% - Акцент6 6" xfId="212"/>
    <cellStyle name="40% - Акцент6 6 2" xfId="466"/>
    <cellStyle name="40% - Акцент6 6 2 2" xfId="976"/>
    <cellStyle name="40% - Акцент6 6 3" xfId="722"/>
    <cellStyle name="40% - Акцент6 7" xfId="125"/>
    <cellStyle name="40% - Акцент6 7 2" xfId="379"/>
    <cellStyle name="40% - Акцент6 7 2 2" xfId="889"/>
    <cellStyle name="40% - Акцент6 7 3" xfId="635"/>
    <cellStyle name="40% - Акцент6 8" xfId="88"/>
    <cellStyle name="40% - Акцент6 8 2" xfId="335"/>
    <cellStyle name="40% - Акцент6 8 2 2" xfId="845"/>
    <cellStyle name="40% - Акцент6 8 3" xfId="598"/>
    <cellStyle name="40% - Акцент6 9" xfId="272"/>
    <cellStyle name="40% - Акцент6 9 2" xfId="526"/>
    <cellStyle name="40% - Акцент6 9 2 2" xfId="1036"/>
    <cellStyle name="40% - Акцент6 9 3" xfId="782"/>
    <cellStyle name="60% - Акцент1" xfId="20" builtinId="32" customBuiltin="1"/>
    <cellStyle name="60% - Акцент2" xfId="24" builtinId="36" customBuiltin="1"/>
    <cellStyle name="60% - Акцент3" xfId="28" builtinId="40" customBuiltin="1"/>
    <cellStyle name="60% - Акцент4" xfId="32" builtinId="44" customBuiltin="1"/>
    <cellStyle name="60% - Акцент5" xfId="36" builtinId="48" customBuiltin="1"/>
    <cellStyle name="60% - Акцент6" xfId="40" builtinId="52" customBuiltin="1"/>
    <cellStyle name="Акцент1" xfId="17" builtinId="29" customBuiltin="1"/>
    <cellStyle name="Акцент2" xfId="21" builtinId="33" customBuiltin="1"/>
    <cellStyle name="Акцент3" xfId="25" builtinId="37" customBuiltin="1"/>
    <cellStyle name="Акцент4" xfId="29" builtinId="41" customBuiltin="1"/>
    <cellStyle name="Акцент5" xfId="33" builtinId="45" customBuiltin="1"/>
    <cellStyle name="Акцент6" xfId="37" builtinId="49" customBuiltin="1"/>
    <cellStyle name="Ввод " xfId="9" builtinId="20" customBuiltin="1"/>
    <cellStyle name="Вывод" xfId="10" builtinId="21" customBuiltin="1"/>
    <cellStyle name="Вычисление" xfId="11" builtinId="22" customBuiltin="1"/>
    <cellStyle name="Заголовок 1" xfId="2" builtinId="16" customBuiltin="1"/>
    <cellStyle name="Заголовок 2" xfId="3" builtinId="17" customBuiltin="1"/>
    <cellStyle name="Заголовок 3" xfId="4" builtinId="18" customBuiltin="1"/>
    <cellStyle name="Заголовок 4" xfId="5" builtinId="19" customBuiltin="1"/>
    <cellStyle name="Итог" xfId="16" builtinId="25" customBuiltin="1"/>
    <cellStyle name="Контрольная ячейка" xfId="13" builtinId="23" customBuiltin="1"/>
    <cellStyle name="Название" xfId="1" builtinId="15" customBuiltin="1"/>
    <cellStyle name="Нейтральный" xfId="8" builtinId="28" customBuiltin="1"/>
    <cellStyle name="Обычный" xfId="0" builtinId="0"/>
    <cellStyle name="Обычный 2" xfId="41"/>
    <cellStyle name="Обычный 2 10" xfId="103"/>
    <cellStyle name="Обычный 2 10 2" xfId="613"/>
    <cellStyle name="Обычный 2 11" xfId="309"/>
    <cellStyle name="Обычный 2 11 2" xfId="819"/>
    <cellStyle name="Обычный 2 12" xfId="551"/>
    <cellStyle name="Обычный 2 2" xfId="62"/>
    <cellStyle name="Обычный 2 2 2" xfId="197"/>
    <cellStyle name="Обычный 2 2 2 2" xfId="451"/>
    <cellStyle name="Обычный 2 2 2 2 2" xfId="961"/>
    <cellStyle name="Обычный 2 2 2 3" xfId="707"/>
    <cellStyle name="Обычный 2 2 3" xfId="233"/>
    <cellStyle name="Обычный 2 2 3 2" xfId="487"/>
    <cellStyle name="Обычный 2 2 3 2 2" xfId="997"/>
    <cellStyle name="Обычный 2 2 3 3" xfId="743"/>
    <cellStyle name="Обычный 2 2 4" xfId="346"/>
    <cellStyle name="Обычный 2 2 4 2" xfId="856"/>
    <cellStyle name="Обычный 2 2 5" xfId="572"/>
    <cellStyle name="Обычный 2 3" xfId="138"/>
    <cellStyle name="Обычный 2 3 2" xfId="205"/>
    <cellStyle name="Обычный 2 3 2 2" xfId="459"/>
    <cellStyle name="Обычный 2 3 2 2 2" xfId="969"/>
    <cellStyle name="Обычный 2 3 2 3" xfId="715"/>
    <cellStyle name="Обычный 2 3 3" xfId="241"/>
    <cellStyle name="Обычный 2 3 3 2" xfId="495"/>
    <cellStyle name="Обычный 2 3 3 2 2" xfId="1005"/>
    <cellStyle name="Обычный 2 3 3 3" xfId="751"/>
    <cellStyle name="Обычный 2 3 4" xfId="392"/>
    <cellStyle name="Обычный 2 3 4 2" xfId="902"/>
    <cellStyle name="Обычный 2 3 5" xfId="648"/>
    <cellStyle name="Обычный 2 4" xfId="145"/>
    <cellStyle name="Обычный 2 4 2" xfId="399"/>
    <cellStyle name="Обычный 2 4 2 2" xfId="909"/>
    <cellStyle name="Обычный 2 4 3" xfId="655"/>
    <cellStyle name="Обычный 2 5" xfId="177"/>
    <cellStyle name="Обычный 2 5 2" xfId="431"/>
    <cellStyle name="Обычный 2 5 2 2" xfId="941"/>
    <cellStyle name="Обычный 2 5 3" xfId="687"/>
    <cellStyle name="Обычный 2 6" xfId="213"/>
    <cellStyle name="Обычный 2 6 2" xfId="467"/>
    <cellStyle name="Обычный 2 6 2 2" xfId="977"/>
    <cellStyle name="Обычный 2 6 3" xfId="723"/>
    <cellStyle name="Обычный 2 7" xfId="118"/>
    <cellStyle name="Обычный 2 7 2" xfId="372"/>
    <cellStyle name="Обычный 2 7 2 2" xfId="882"/>
    <cellStyle name="Обычный 2 7 3" xfId="628"/>
    <cellStyle name="Обычный 2 8" xfId="121"/>
    <cellStyle name="Обычный 2 8 2" xfId="375"/>
    <cellStyle name="Обычный 2 8 2 2" xfId="885"/>
    <cellStyle name="Обычный 2 8 3" xfId="631"/>
    <cellStyle name="Обычный 2 9" xfId="72"/>
    <cellStyle name="Обычный 2 9 2" xfId="319"/>
    <cellStyle name="Обычный 2 9 2 2" xfId="829"/>
    <cellStyle name="Обычный 2 9 3" xfId="582"/>
    <cellStyle name="Плохой" xfId="7" builtinId="27" customBuiltin="1"/>
    <cellStyle name="Пояснение" xfId="15" builtinId="53" customBuiltin="1"/>
    <cellStyle name="Примечание 2" xfId="42"/>
    <cellStyle name="Примечание 2 10" xfId="100"/>
    <cellStyle name="Примечание 2 10 2" xfId="610"/>
    <cellStyle name="Примечание 2 11" xfId="310"/>
    <cellStyle name="Примечание 2 11 2" xfId="820"/>
    <cellStyle name="Примечание 2 12" xfId="552"/>
    <cellStyle name="Примечание 2 2" xfId="63"/>
    <cellStyle name="Примечание 2 2 2" xfId="198"/>
    <cellStyle name="Примечание 2 2 2 2" xfId="452"/>
    <cellStyle name="Примечание 2 2 2 2 2" xfId="962"/>
    <cellStyle name="Примечание 2 2 2 3" xfId="708"/>
    <cellStyle name="Примечание 2 2 3" xfId="234"/>
    <cellStyle name="Примечание 2 2 3 2" xfId="488"/>
    <cellStyle name="Примечание 2 2 3 2 2" xfId="998"/>
    <cellStyle name="Примечание 2 2 3 3" xfId="744"/>
    <cellStyle name="Примечание 2 2 4" xfId="347"/>
    <cellStyle name="Примечание 2 2 4 2" xfId="857"/>
    <cellStyle name="Примечание 2 2 5" xfId="573"/>
    <cellStyle name="Примечание 2 3" xfId="139"/>
    <cellStyle name="Примечание 2 3 2" xfId="206"/>
    <cellStyle name="Примечание 2 3 2 2" xfId="460"/>
    <cellStyle name="Примечание 2 3 2 2 2" xfId="970"/>
    <cellStyle name="Примечание 2 3 2 3" xfId="716"/>
    <cellStyle name="Примечание 2 3 3" xfId="242"/>
    <cellStyle name="Примечание 2 3 3 2" xfId="496"/>
    <cellStyle name="Примечание 2 3 3 2 2" xfId="1006"/>
    <cellStyle name="Примечание 2 3 3 3" xfId="752"/>
    <cellStyle name="Примечание 2 3 4" xfId="393"/>
    <cellStyle name="Примечание 2 3 4 2" xfId="903"/>
    <cellStyle name="Примечание 2 3 5" xfId="649"/>
    <cellStyle name="Примечание 2 4" xfId="146"/>
    <cellStyle name="Примечание 2 4 2" xfId="400"/>
    <cellStyle name="Примечание 2 4 2 2" xfId="910"/>
    <cellStyle name="Примечание 2 4 3" xfId="656"/>
    <cellStyle name="Примечание 2 5" xfId="178"/>
    <cellStyle name="Примечание 2 5 2" xfId="432"/>
    <cellStyle name="Примечание 2 5 2 2" xfId="942"/>
    <cellStyle name="Примечание 2 5 3" xfId="688"/>
    <cellStyle name="Примечание 2 6" xfId="214"/>
    <cellStyle name="Примечание 2 6 2" xfId="468"/>
    <cellStyle name="Примечание 2 6 2 2" xfId="978"/>
    <cellStyle name="Примечание 2 6 3" xfId="724"/>
    <cellStyle name="Примечание 2 7" xfId="116"/>
    <cellStyle name="Примечание 2 7 2" xfId="370"/>
    <cellStyle name="Примечание 2 7 2 2" xfId="880"/>
    <cellStyle name="Примечание 2 7 3" xfId="626"/>
    <cellStyle name="Примечание 2 8" xfId="117"/>
    <cellStyle name="Примечание 2 8 2" xfId="371"/>
    <cellStyle name="Примечание 2 8 2 2" xfId="881"/>
    <cellStyle name="Примечание 2 8 3" xfId="627"/>
    <cellStyle name="Примечание 2 9" xfId="126"/>
    <cellStyle name="Примечание 2 9 2" xfId="380"/>
    <cellStyle name="Примечание 2 9 2 2" xfId="890"/>
    <cellStyle name="Примечание 2 9 3" xfId="636"/>
    <cellStyle name="Связанная ячейка" xfId="12" builtinId="24" customBuiltin="1"/>
    <cellStyle name="Текст предупреждения" xfId="14" builtinId="11" customBuiltin="1"/>
    <cellStyle name="Хороший" xfId="6" builtinId="26"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1"/>
  <dimension ref="A1:R505"/>
  <sheetViews>
    <sheetView tabSelected="1" topLeftCell="A2" zoomScale="90" zoomScaleNormal="90" workbookViewId="0">
      <selection activeCell="A7" sqref="A7:R7"/>
    </sheetView>
  </sheetViews>
  <sheetFormatPr defaultRowHeight="56.45" customHeight="1"/>
  <cols>
    <col min="1" max="1" width="39.5703125" style="3" customWidth="1"/>
    <col min="2" max="2" width="15.7109375" style="3" customWidth="1"/>
    <col min="3" max="3" width="6" style="3" customWidth="1"/>
    <col min="4" max="4" width="15.140625" style="3" hidden="1" customWidth="1"/>
    <col min="5" max="5" width="14.28515625" style="3" hidden="1" customWidth="1"/>
    <col min="6" max="8" width="15.28515625" style="3" hidden="1" customWidth="1"/>
    <col min="9" max="9" width="14.7109375" style="3" hidden="1" customWidth="1"/>
    <col min="10" max="10" width="15.140625" style="3" hidden="1" customWidth="1"/>
    <col min="11" max="11" width="15" style="3" hidden="1" customWidth="1"/>
    <col min="12" max="12" width="14.28515625" style="3" hidden="1" customWidth="1"/>
    <col min="13" max="13" width="15.5703125" style="3" hidden="1" customWidth="1"/>
    <col min="14" max="14" width="14.28515625" style="3" hidden="1" customWidth="1"/>
    <col min="15" max="15" width="15.7109375" style="3" hidden="1" customWidth="1"/>
    <col min="16" max="16" width="15.28515625" style="3" hidden="1" customWidth="1"/>
    <col min="17" max="17" width="16.5703125" style="3" hidden="1" customWidth="1"/>
    <col min="18" max="18" width="16.28515625" style="3" customWidth="1"/>
    <col min="19" max="16384" width="9.140625" style="3"/>
  </cols>
  <sheetData>
    <row r="1" spans="1:18" ht="20.25" hidden="1" customHeight="1">
      <c r="A1" s="22"/>
      <c r="B1" s="22"/>
      <c r="C1" s="22"/>
    </row>
    <row r="2" spans="1:18" ht="20.25" customHeight="1">
      <c r="A2" s="22" t="s">
        <v>524</v>
      </c>
      <c r="B2" s="22"/>
      <c r="C2" s="22"/>
      <c r="D2" s="22"/>
      <c r="E2" s="22"/>
      <c r="F2" s="22"/>
      <c r="G2" s="22"/>
      <c r="H2" s="22"/>
      <c r="I2" s="22"/>
      <c r="J2" s="22"/>
      <c r="K2" s="22"/>
      <c r="L2" s="22"/>
      <c r="M2" s="22"/>
      <c r="N2" s="22"/>
      <c r="O2" s="22"/>
      <c r="P2" s="22"/>
      <c r="Q2" s="22"/>
      <c r="R2" s="22"/>
    </row>
    <row r="3" spans="1:18" ht="20.25" customHeight="1">
      <c r="A3" s="22" t="s">
        <v>523</v>
      </c>
      <c r="B3" s="22"/>
      <c r="C3" s="22"/>
      <c r="D3" s="22"/>
      <c r="E3" s="22"/>
      <c r="F3" s="22"/>
      <c r="G3" s="22"/>
      <c r="H3" s="22"/>
      <c r="I3" s="22"/>
      <c r="J3" s="22"/>
      <c r="K3" s="22"/>
      <c r="L3" s="22"/>
      <c r="M3" s="22"/>
      <c r="N3" s="22"/>
      <c r="O3" s="22"/>
      <c r="P3" s="22"/>
      <c r="Q3" s="22"/>
      <c r="R3" s="22"/>
    </row>
    <row r="4" spans="1:18" ht="20.25" customHeight="1">
      <c r="A4" s="22" t="s">
        <v>519</v>
      </c>
      <c r="B4" s="22"/>
      <c r="C4" s="22"/>
      <c r="D4" s="22"/>
      <c r="E4" s="22"/>
      <c r="F4" s="22"/>
      <c r="G4" s="22"/>
      <c r="H4" s="22"/>
      <c r="I4" s="22"/>
      <c r="J4" s="22"/>
      <c r="K4" s="22"/>
      <c r="L4" s="22"/>
      <c r="M4" s="22"/>
      <c r="N4" s="22"/>
      <c r="O4" s="22"/>
      <c r="P4" s="22"/>
      <c r="Q4" s="22"/>
      <c r="R4" s="22"/>
    </row>
    <row r="5" spans="1:18" ht="20.25" customHeight="1">
      <c r="A5" s="22" t="s">
        <v>520</v>
      </c>
      <c r="B5" s="22"/>
      <c r="C5" s="22"/>
      <c r="D5" s="22"/>
      <c r="E5" s="22"/>
      <c r="F5" s="22"/>
      <c r="G5" s="22"/>
      <c r="H5" s="22"/>
      <c r="I5" s="22"/>
      <c r="J5" s="22"/>
      <c r="K5" s="22"/>
      <c r="L5" s="22"/>
      <c r="M5" s="22"/>
      <c r="N5" s="22"/>
      <c r="O5" s="22"/>
      <c r="P5" s="22"/>
      <c r="Q5" s="22"/>
      <c r="R5" s="22"/>
    </row>
    <row r="6" spans="1:18" ht="20.25" customHeight="1">
      <c r="A6" s="22" t="s">
        <v>608</v>
      </c>
      <c r="B6" s="22"/>
      <c r="C6" s="22"/>
      <c r="D6" s="22"/>
      <c r="E6" s="22"/>
      <c r="F6" s="22"/>
      <c r="G6" s="22"/>
      <c r="H6" s="22"/>
      <c r="I6" s="22"/>
      <c r="J6" s="22"/>
      <c r="K6" s="22"/>
      <c r="L6" s="22"/>
      <c r="M6" s="22"/>
      <c r="N6" s="22"/>
      <c r="O6" s="22"/>
      <c r="P6" s="22"/>
      <c r="Q6" s="22"/>
      <c r="R6" s="22"/>
    </row>
    <row r="7" spans="1:18" ht="20.25" customHeight="1">
      <c r="A7" s="22" t="s">
        <v>524</v>
      </c>
      <c r="B7" s="22"/>
      <c r="C7" s="22"/>
      <c r="D7" s="22"/>
      <c r="E7" s="22"/>
      <c r="F7" s="22"/>
      <c r="G7" s="22"/>
      <c r="H7" s="22"/>
      <c r="I7" s="22"/>
      <c r="J7" s="22"/>
      <c r="K7" s="22"/>
      <c r="L7" s="22"/>
      <c r="M7" s="22"/>
      <c r="N7" s="22"/>
      <c r="O7" s="22"/>
      <c r="P7" s="22"/>
      <c r="Q7" s="22"/>
      <c r="R7" s="22"/>
    </row>
    <row r="8" spans="1:18" ht="20.25" customHeight="1">
      <c r="A8" s="22" t="s">
        <v>518</v>
      </c>
      <c r="B8" s="22"/>
      <c r="C8" s="22"/>
      <c r="D8" s="22"/>
      <c r="E8" s="22"/>
      <c r="F8" s="22"/>
      <c r="G8" s="22"/>
      <c r="H8" s="22"/>
      <c r="I8" s="22"/>
      <c r="J8" s="22"/>
      <c r="K8" s="22"/>
      <c r="L8" s="22"/>
      <c r="M8" s="22"/>
      <c r="N8" s="22"/>
      <c r="O8" s="22"/>
      <c r="P8" s="22"/>
      <c r="Q8" s="22"/>
      <c r="R8" s="22"/>
    </row>
    <row r="9" spans="1:18" ht="20.25" customHeight="1">
      <c r="A9" s="22" t="s">
        <v>519</v>
      </c>
      <c r="B9" s="22"/>
      <c r="C9" s="22"/>
      <c r="D9" s="22"/>
      <c r="E9" s="22"/>
      <c r="F9" s="22"/>
      <c r="G9" s="22"/>
      <c r="H9" s="22"/>
      <c r="I9" s="22"/>
      <c r="J9" s="22"/>
      <c r="K9" s="22"/>
      <c r="L9" s="22"/>
      <c r="M9" s="22"/>
      <c r="N9" s="22"/>
      <c r="O9" s="22"/>
      <c r="P9" s="22"/>
      <c r="Q9" s="22"/>
      <c r="R9" s="22"/>
    </row>
    <row r="10" spans="1:18" ht="20.25" customHeight="1">
      <c r="A10" s="22" t="s">
        <v>520</v>
      </c>
      <c r="B10" s="22"/>
      <c r="C10" s="22"/>
      <c r="D10" s="22"/>
      <c r="E10" s="22"/>
      <c r="F10" s="22"/>
      <c r="G10" s="22"/>
      <c r="H10" s="22"/>
      <c r="I10" s="22"/>
      <c r="J10" s="22"/>
      <c r="K10" s="22"/>
      <c r="L10" s="22"/>
      <c r="M10" s="22"/>
      <c r="N10" s="22"/>
      <c r="O10" s="22"/>
      <c r="P10" s="22"/>
      <c r="Q10" s="22"/>
      <c r="R10" s="22"/>
    </row>
    <row r="11" spans="1:18" ht="20.25" customHeight="1">
      <c r="A11" s="22" t="s">
        <v>525</v>
      </c>
      <c r="B11" s="22"/>
      <c r="C11" s="22"/>
      <c r="D11" s="22"/>
      <c r="E11" s="22"/>
      <c r="F11" s="22"/>
      <c r="G11" s="22"/>
      <c r="H11" s="22"/>
      <c r="I11" s="22"/>
      <c r="J11" s="22"/>
      <c r="K11" s="22"/>
      <c r="L11" s="22"/>
      <c r="M11" s="22"/>
      <c r="N11" s="22"/>
      <c r="O11" s="22"/>
      <c r="P11" s="22"/>
      <c r="Q11" s="22"/>
      <c r="R11" s="22"/>
    </row>
    <row r="12" spans="1:18" ht="184.5" customHeight="1">
      <c r="A12" s="23" t="s">
        <v>526</v>
      </c>
      <c r="B12" s="23"/>
      <c r="C12" s="23"/>
      <c r="D12" s="23"/>
      <c r="E12" s="23"/>
      <c r="F12" s="23"/>
      <c r="G12" s="23"/>
      <c r="H12" s="23"/>
      <c r="I12" s="23"/>
      <c r="J12" s="23"/>
      <c r="K12" s="23"/>
      <c r="L12" s="23"/>
      <c r="M12" s="23"/>
      <c r="N12" s="23"/>
      <c r="O12" s="23"/>
      <c r="P12" s="23"/>
      <c r="Q12" s="23"/>
      <c r="R12" s="23"/>
    </row>
    <row r="13" spans="1:18" ht="20.25" customHeight="1">
      <c r="A13" s="21" t="s">
        <v>195</v>
      </c>
      <c r="B13" s="21"/>
      <c r="C13" s="21"/>
      <c r="D13" s="21"/>
      <c r="E13" s="21"/>
      <c r="F13" s="21"/>
      <c r="G13" s="21"/>
      <c r="H13" s="21"/>
      <c r="I13" s="21"/>
      <c r="J13" s="21"/>
      <c r="K13" s="21"/>
      <c r="L13" s="21"/>
      <c r="M13" s="21"/>
      <c r="N13" s="21"/>
      <c r="O13" s="21"/>
      <c r="P13" s="21"/>
      <c r="Q13" s="21"/>
      <c r="R13" s="21"/>
    </row>
    <row r="14" spans="1:18" ht="21.75" customHeight="1">
      <c r="A14" s="24" t="s">
        <v>2</v>
      </c>
      <c r="B14" s="24" t="s">
        <v>0</v>
      </c>
      <c r="C14" s="24" t="s">
        <v>1</v>
      </c>
      <c r="D14" s="26" t="s">
        <v>248</v>
      </c>
      <c r="E14" s="24" t="s">
        <v>527</v>
      </c>
      <c r="F14" s="26" t="s">
        <v>248</v>
      </c>
      <c r="G14" s="24" t="s">
        <v>582</v>
      </c>
      <c r="H14" s="26" t="s">
        <v>248</v>
      </c>
      <c r="I14" s="24" t="s">
        <v>572</v>
      </c>
      <c r="J14" s="26" t="s">
        <v>248</v>
      </c>
      <c r="K14" s="24" t="s">
        <v>583</v>
      </c>
      <c r="L14" s="26" t="s">
        <v>248</v>
      </c>
      <c r="M14" s="24" t="s">
        <v>586</v>
      </c>
      <c r="N14" s="26" t="s">
        <v>248</v>
      </c>
      <c r="O14" s="24" t="s">
        <v>598</v>
      </c>
      <c r="P14" s="26" t="s">
        <v>248</v>
      </c>
      <c r="Q14" s="24" t="s">
        <v>607</v>
      </c>
      <c r="R14" s="26" t="s">
        <v>248</v>
      </c>
    </row>
    <row r="15" spans="1:18" ht="88.5" customHeight="1">
      <c r="A15" s="25"/>
      <c r="B15" s="25"/>
      <c r="C15" s="25"/>
      <c r="D15" s="27"/>
      <c r="E15" s="25"/>
      <c r="F15" s="27"/>
      <c r="G15" s="25"/>
      <c r="H15" s="27"/>
      <c r="I15" s="25"/>
      <c r="J15" s="27"/>
      <c r="K15" s="25"/>
      <c r="L15" s="27"/>
      <c r="M15" s="25"/>
      <c r="N15" s="27"/>
      <c r="O15" s="25"/>
      <c r="P15" s="27"/>
      <c r="Q15" s="25"/>
      <c r="R15" s="27"/>
    </row>
    <row r="16" spans="1:18" ht="78.75">
      <c r="A16" s="7" t="s">
        <v>307</v>
      </c>
      <c r="B16" s="8" t="s">
        <v>128</v>
      </c>
      <c r="C16" s="2"/>
      <c r="D16" s="5">
        <v>441445.39331999986</v>
      </c>
      <c r="E16" s="5">
        <f>E17+E34+E57+E88+E107+E118+E124+E135</f>
        <v>631.57894999999996</v>
      </c>
      <c r="F16" s="5">
        <f>D16+E16</f>
        <v>442076.97226999985</v>
      </c>
      <c r="G16" s="5">
        <f>G17+G34+G57+G88+G107+G118+G124+G135</f>
        <v>0</v>
      </c>
      <c r="H16" s="5">
        <f>F16+G16</f>
        <v>442076.97226999985</v>
      </c>
      <c r="I16" s="5">
        <f>I17+I34+I57+I88+I107+I118+I124+I135</f>
        <v>12518.59907</v>
      </c>
      <c r="J16" s="5">
        <f>H16+I16</f>
        <v>454595.57133999985</v>
      </c>
      <c r="K16" s="5">
        <f>K17+K34+K57+K88+K107+K118+K124+K135</f>
        <v>39.493049999999997</v>
      </c>
      <c r="L16" s="5">
        <f>J16+K16</f>
        <v>454635.06438999984</v>
      </c>
      <c r="M16" s="5">
        <f>M17+M34+M57+M88+M107+M118+M124+M135</f>
        <v>5543.2987499999999</v>
      </c>
      <c r="N16" s="5">
        <f>L16+M16</f>
        <v>460178.36313999986</v>
      </c>
      <c r="O16" s="5">
        <f>O17+O34+O57+O88+O107+O118+O124+O135</f>
        <v>579.08793000000003</v>
      </c>
      <c r="P16" s="5">
        <f>N16+O16</f>
        <v>460757.45106999984</v>
      </c>
      <c r="Q16" s="5">
        <f>Q17+Q34+Q57+Q88+Q107+Q118+Q124+Q135</f>
        <v>937.15131999999994</v>
      </c>
      <c r="R16" s="5">
        <f>P16+Q16</f>
        <v>461694.60238999984</v>
      </c>
    </row>
    <row r="17" spans="1:18" ht="25.5">
      <c r="A17" s="9" t="s">
        <v>125</v>
      </c>
      <c r="B17" s="8" t="s">
        <v>129</v>
      </c>
      <c r="C17" s="2"/>
      <c r="D17" s="5">
        <v>201991.18164999998</v>
      </c>
      <c r="E17" s="5">
        <f>E18+E31</f>
        <v>631.57894999999996</v>
      </c>
      <c r="F17" s="5">
        <f t="shared" ref="F17:F94" si="0">D17+E17</f>
        <v>202622.76059999998</v>
      </c>
      <c r="G17" s="5">
        <f>G18+G31</f>
        <v>0</v>
      </c>
      <c r="H17" s="5">
        <f t="shared" ref="H17:H80" si="1">F17+G17</f>
        <v>202622.76059999998</v>
      </c>
      <c r="I17" s="5">
        <f>I18+I31</f>
        <v>12000</v>
      </c>
      <c r="J17" s="5">
        <f t="shared" ref="J17:J80" si="2">H17+I17</f>
        <v>214622.76059999998</v>
      </c>
      <c r="K17" s="5">
        <f>K18+K31</f>
        <v>0</v>
      </c>
      <c r="L17" s="5">
        <f t="shared" ref="L17:L80" si="3">J17+K17</f>
        <v>214622.76059999998</v>
      </c>
      <c r="M17" s="5">
        <f>M18+M31</f>
        <v>0</v>
      </c>
      <c r="N17" s="5">
        <f t="shared" ref="N17:N80" si="4">L17+M17</f>
        <v>214622.76059999998</v>
      </c>
      <c r="O17" s="5">
        <f>O18+O31</f>
        <v>392.69024999999999</v>
      </c>
      <c r="P17" s="5">
        <f t="shared" ref="P17:P80" si="5">N17+O17</f>
        <v>215015.45084999999</v>
      </c>
      <c r="Q17" s="5">
        <f>Q18+Q31</f>
        <v>1008.03831</v>
      </c>
      <c r="R17" s="5">
        <f t="shared" ref="R17:R80" si="6">P17+Q17</f>
        <v>216023.48916</v>
      </c>
    </row>
    <row r="18" spans="1:18" ht="38.25">
      <c r="A18" s="4" t="s">
        <v>127</v>
      </c>
      <c r="B18" s="2" t="s">
        <v>130</v>
      </c>
      <c r="C18" s="2"/>
      <c r="D18" s="5">
        <v>201991.18164999998</v>
      </c>
      <c r="E18" s="5">
        <f>E19+E21+E23+E25+E27+E29</f>
        <v>0</v>
      </c>
      <c r="F18" s="5">
        <f t="shared" si="0"/>
        <v>201991.18164999998</v>
      </c>
      <c r="G18" s="5">
        <f>G19+G21+G23+G25+G27+G29</f>
        <v>0</v>
      </c>
      <c r="H18" s="5">
        <f t="shared" si="1"/>
        <v>201991.18164999998</v>
      </c>
      <c r="I18" s="5">
        <f>I19+I21+I23+I25+I27+I29</f>
        <v>0</v>
      </c>
      <c r="J18" s="5">
        <f t="shared" si="2"/>
        <v>201991.18164999998</v>
      </c>
      <c r="K18" s="5">
        <f>K19+K21+K23+K25+K27+K29</f>
        <v>0</v>
      </c>
      <c r="L18" s="5">
        <f t="shared" si="3"/>
        <v>201991.18164999998</v>
      </c>
      <c r="M18" s="5">
        <f>M19+M21+M23+M25+M27+M29</f>
        <v>0</v>
      </c>
      <c r="N18" s="5">
        <f t="shared" si="4"/>
        <v>201991.18164999998</v>
      </c>
      <c r="O18" s="5">
        <f>O19+O21+O23+O25+O27+O29</f>
        <v>392.69024999999999</v>
      </c>
      <c r="P18" s="5">
        <f t="shared" si="5"/>
        <v>202383.8719</v>
      </c>
      <c r="Q18" s="5">
        <f>Q19+Q21+Q23+Q25+Q27+Q29</f>
        <v>1008.03831</v>
      </c>
      <c r="R18" s="5">
        <f t="shared" si="6"/>
        <v>203391.91021</v>
      </c>
    </row>
    <row r="19" spans="1:18" ht="25.5">
      <c r="A19" s="4" t="s">
        <v>126</v>
      </c>
      <c r="B19" s="2" t="s">
        <v>131</v>
      </c>
      <c r="C19" s="2"/>
      <c r="D19" s="5">
        <v>71591.320649999994</v>
      </c>
      <c r="E19" s="5">
        <f>E20</f>
        <v>0</v>
      </c>
      <c r="F19" s="5">
        <f t="shared" si="0"/>
        <v>71591.320649999994</v>
      </c>
      <c r="G19" s="5">
        <f>G20</f>
        <v>0</v>
      </c>
      <c r="H19" s="5">
        <f t="shared" si="1"/>
        <v>71591.320649999994</v>
      </c>
      <c r="I19" s="5">
        <f>I20</f>
        <v>0</v>
      </c>
      <c r="J19" s="5">
        <f t="shared" si="2"/>
        <v>71591.320649999994</v>
      </c>
      <c r="K19" s="5">
        <f>K20</f>
        <v>0</v>
      </c>
      <c r="L19" s="5">
        <f t="shared" si="3"/>
        <v>71591.320649999994</v>
      </c>
      <c r="M19" s="5">
        <f>M20</f>
        <v>0</v>
      </c>
      <c r="N19" s="5">
        <f t="shared" si="4"/>
        <v>71591.320649999994</v>
      </c>
      <c r="O19" s="5">
        <f>O20</f>
        <v>392.69024999999999</v>
      </c>
      <c r="P19" s="5">
        <f t="shared" si="5"/>
        <v>71984.010899999994</v>
      </c>
      <c r="Q19" s="5">
        <f>Q20</f>
        <v>1008.03831</v>
      </c>
      <c r="R19" s="5">
        <f t="shared" si="6"/>
        <v>72992.049209999997</v>
      </c>
    </row>
    <row r="20" spans="1:18" ht="38.25">
      <c r="A20" s="4" t="s">
        <v>37</v>
      </c>
      <c r="B20" s="2" t="s">
        <v>131</v>
      </c>
      <c r="C20" s="2">
        <v>600</v>
      </c>
      <c r="D20" s="5">
        <v>71591.320649999994</v>
      </c>
      <c r="E20" s="5">
        <v>0</v>
      </c>
      <c r="F20" s="5">
        <f t="shared" si="0"/>
        <v>71591.320649999994</v>
      </c>
      <c r="G20" s="5"/>
      <c r="H20" s="5">
        <f t="shared" si="1"/>
        <v>71591.320649999994</v>
      </c>
      <c r="I20" s="5"/>
      <c r="J20" s="5">
        <f t="shared" si="2"/>
        <v>71591.320649999994</v>
      </c>
      <c r="K20" s="5"/>
      <c r="L20" s="5">
        <f t="shared" si="3"/>
        <v>71591.320649999994</v>
      </c>
      <c r="M20" s="5"/>
      <c r="N20" s="5">
        <f t="shared" si="4"/>
        <v>71591.320649999994</v>
      </c>
      <c r="O20" s="5">
        <v>392.69024999999999</v>
      </c>
      <c r="P20" s="5">
        <f t="shared" si="5"/>
        <v>71984.010899999994</v>
      </c>
      <c r="Q20" s="5">
        <v>1008.03831</v>
      </c>
      <c r="R20" s="5">
        <f t="shared" si="6"/>
        <v>72992.049209999997</v>
      </c>
    </row>
    <row r="21" spans="1:18" ht="38.25">
      <c r="A21" s="4" t="s">
        <v>283</v>
      </c>
      <c r="B21" s="2" t="s">
        <v>132</v>
      </c>
      <c r="C21" s="2"/>
      <c r="D21" s="5">
        <v>510</v>
      </c>
      <c r="E21" s="5">
        <f>E22</f>
        <v>0</v>
      </c>
      <c r="F21" s="5">
        <f t="shared" si="0"/>
        <v>510</v>
      </c>
      <c r="G21" s="5">
        <f>G22</f>
        <v>0</v>
      </c>
      <c r="H21" s="5">
        <f t="shared" si="1"/>
        <v>510</v>
      </c>
      <c r="I21" s="5">
        <f>I22</f>
        <v>0</v>
      </c>
      <c r="J21" s="5">
        <f t="shared" si="2"/>
        <v>510</v>
      </c>
      <c r="K21" s="5">
        <f>K22</f>
        <v>0</v>
      </c>
      <c r="L21" s="5">
        <f t="shared" si="3"/>
        <v>510</v>
      </c>
      <c r="M21" s="5">
        <f>M22</f>
        <v>0</v>
      </c>
      <c r="N21" s="5">
        <f t="shared" si="4"/>
        <v>510</v>
      </c>
      <c r="O21" s="5">
        <f>O22</f>
        <v>0</v>
      </c>
      <c r="P21" s="5">
        <f t="shared" si="5"/>
        <v>510</v>
      </c>
      <c r="Q21" s="5">
        <f>Q22</f>
        <v>0</v>
      </c>
      <c r="R21" s="5">
        <f t="shared" si="6"/>
        <v>510</v>
      </c>
    </row>
    <row r="22" spans="1:18" ht="38.25">
      <c r="A22" s="4" t="s">
        <v>37</v>
      </c>
      <c r="B22" s="2" t="s">
        <v>132</v>
      </c>
      <c r="C22" s="2">
        <v>600</v>
      </c>
      <c r="D22" s="5">
        <v>510</v>
      </c>
      <c r="E22" s="5">
        <v>0</v>
      </c>
      <c r="F22" s="5">
        <f t="shared" si="0"/>
        <v>510</v>
      </c>
      <c r="G22" s="5"/>
      <c r="H22" s="5">
        <f t="shared" si="1"/>
        <v>510</v>
      </c>
      <c r="I22" s="5"/>
      <c r="J22" s="5">
        <f t="shared" si="2"/>
        <v>510</v>
      </c>
      <c r="K22" s="5"/>
      <c r="L22" s="5">
        <f t="shared" si="3"/>
        <v>510</v>
      </c>
      <c r="M22" s="5"/>
      <c r="N22" s="5">
        <f t="shared" si="4"/>
        <v>510</v>
      </c>
      <c r="O22" s="5"/>
      <c r="P22" s="5">
        <f t="shared" si="5"/>
        <v>510</v>
      </c>
      <c r="Q22" s="5"/>
      <c r="R22" s="5">
        <f t="shared" si="6"/>
        <v>510</v>
      </c>
    </row>
    <row r="23" spans="1:18" ht="25.5">
      <c r="A23" s="4" t="s">
        <v>133</v>
      </c>
      <c r="B23" s="2" t="s">
        <v>134</v>
      </c>
      <c r="C23" s="2"/>
      <c r="D23" s="5">
        <v>200</v>
      </c>
      <c r="E23" s="5">
        <f>E24</f>
        <v>0</v>
      </c>
      <c r="F23" s="5">
        <f t="shared" si="0"/>
        <v>200</v>
      </c>
      <c r="G23" s="5">
        <f>G24</f>
        <v>0</v>
      </c>
      <c r="H23" s="5">
        <f t="shared" si="1"/>
        <v>200</v>
      </c>
      <c r="I23" s="5">
        <f>I24</f>
        <v>0</v>
      </c>
      <c r="J23" s="5">
        <f t="shared" si="2"/>
        <v>200</v>
      </c>
      <c r="K23" s="5">
        <f>K24</f>
        <v>0</v>
      </c>
      <c r="L23" s="5">
        <f t="shared" si="3"/>
        <v>200</v>
      </c>
      <c r="M23" s="5">
        <f>M24</f>
        <v>0</v>
      </c>
      <c r="N23" s="5">
        <f t="shared" si="4"/>
        <v>200</v>
      </c>
      <c r="O23" s="5">
        <f>O24</f>
        <v>0</v>
      </c>
      <c r="P23" s="5">
        <f t="shared" si="5"/>
        <v>200</v>
      </c>
      <c r="Q23" s="5">
        <f>Q24</f>
        <v>0</v>
      </c>
      <c r="R23" s="5">
        <f t="shared" si="6"/>
        <v>200</v>
      </c>
    </row>
    <row r="24" spans="1:18" ht="38.25">
      <c r="A24" s="4" t="s">
        <v>37</v>
      </c>
      <c r="B24" s="2" t="s">
        <v>134</v>
      </c>
      <c r="C24" s="2">
        <v>600</v>
      </c>
      <c r="D24" s="5">
        <v>200</v>
      </c>
      <c r="E24" s="5">
        <v>0</v>
      </c>
      <c r="F24" s="5">
        <f t="shared" si="0"/>
        <v>200</v>
      </c>
      <c r="G24" s="5"/>
      <c r="H24" s="5">
        <f t="shared" si="1"/>
        <v>200</v>
      </c>
      <c r="I24" s="5"/>
      <c r="J24" s="5">
        <f t="shared" si="2"/>
        <v>200</v>
      </c>
      <c r="K24" s="5"/>
      <c r="L24" s="5">
        <f t="shared" si="3"/>
        <v>200</v>
      </c>
      <c r="M24" s="5"/>
      <c r="N24" s="5">
        <f t="shared" si="4"/>
        <v>200</v>
      </c>
      <c r="O24" s="5"/>
      <c r="P24" s="5">
        <f t="shared" si="5"/>
        <v>200</v>
      </c>
      <c r="Q24" s="5"/>
      <c r="R24" s="5">
        <f t="shared" si="6"/>
        <v>200</v>
      </c>
    </row>
    <row r="25" spans="1:18" ht="102">
      <c r="A25" s="10" t="s">
        <v>135</v>
      </c>
      <c r="B25" s="2" t="s">
        <v>136</v>
      </c>
      <c r="C25" s="2"/>
      <c r="D25" s="5">
        <v>700</v>
      </c>
      <c r="E25" s="5">
        <f>E26</f>
        <v>0</v>
      </c>
      <c r="F25" s="5">
        <f t="shared" si="0"/>
        <v>700</v>
      </c>
      <c r="G25" s="5">
        <f>G26</f>
        <v>0</v>
      </c>
      <c r="H25" s="5">
        <f t="shared" si="1"/>
        <v>700</v>
      </c>
      <c r="I25" s="5">
        <f>I26</f>
        <v>0</v>
      </c>
      <c r="J25" s="5">
        <f t="shared" si="2"/>
        <v>700</v>
      </c>
      <c r="K25" s="5">
        <f>K26</f>
        <v>0</v>
      </c>
      <c r="L25" s="5">
        <f t="shared" si="3"/>
        <v>700</v>
      </c>
      <c r="M25" s="5">
        <f>M26</f>
        <v>0</v>
      </c>
      <c r="N25" s="5">
        <f t="shared" si="4"/>
        <v>700</v>
      </c>
      <c r="O25" s="5">
        <f>O26</f>
        <v>0</v>
      </c>
      <c r="P25" s="5">
        <f t="shared" si="5"/>
        <v>700</v>
      </c>
      <c r="Q25" s="5">
        <f>Q26</f>
        <v>0</v>
      </c>
      <c r="R25" s="5">
        <f t="shared" si="6"/>
        <v>700</v>
      </c>
    </row>
    <row r="26" spans="1:18" ht="38.25">
      <c r="A26" s="4" t="s">
        <v>37</v>
      </c>
      <c r="B26" s="2" t="s">
        <v>136</v>
      </c>
      <c r="C26" s="2">
        <v>600</v>
      </c>
      <c r="D26" s="5">
        <v>700</v>
      </c>
      <c r="E26" s="5"/>
      <c r="F26" s="5">
        <f t="shared" si="0"/>
        <v>700</v>
      </c>
      <c r="G26" s="5"/>
      <c r="H26" s="5">
        <f t="shared" si="1"/>
        <v>700</v>
      </c>
      <c r="I26" s="5"/>
      <c r="J26" s="5">
        <f t="shared" si="2"/>
        <v>700</v>
      </c>
      <c r="K26" s="5"/>
      <c r="L26" s="5">
        <f t="shared" si="3"/>
        <v>700</v>
      </c>
      <c r="M26" s="5"/>
      <c r="N26" s="5">
        <f t="shared" si="4"/>
        <v>700</v>
      </c>
      <c r="O26" s="5"/>
      <c r="P26" s="5">
        <f t="shared" si="5"/>
        <v>700</v>
      </c>
      <c r="Q26" s="5"/>
      <c r="R26" s="5">
        <f t="shared" si="6"/>
        <v>700</v>
      </c>
    </row>
    <row r="27" spans="1:18" ht="127.5">
      <c r="A27" s="10" t="s">
        <v>255</v>
      </c>
      <c r="B27" s="2" t="s">
        <v>137</v>
      </c>
      <c r="C27" s="2"/>
      <c r="D27" s="5">
        <v>123055.71099999998</v>
      </c>
      <c r="E27" s="5">
        <f>E28</f>
        <v>0</v>
      </c>
      <c r="F27" s="5">
        <f t="shared" si="0"/>
        <v>123055.71099999998</v>
      </c>
      <c r="G27" s="5">
        <f>G28</f>
        <v>0</v>
      </c>
      <c r="H27" s="5">
        <f t="shared" si="1"/>
        <v>123055.71099999998</v>
      </c>
      <c r="I27" s="5">
        <f>I28</f>
        <v>0</v>
      </c>
      <c r="J27" s="5">
        <f t="shared" si="2"/>
        <v>123055.71099999998</v>
      </c>
      <c r="K27" s="5">
        <f>K28</f>
        <v>0</v>
      </c>
      <c r="L27" s="5">
        <f t="shared" si="3"/>
        <v>123055.71099999998</v>
      </c>
      <c r="M27" s="5">
        <f>M28</f>
        <v>0</v>
      </c>
      <c r="N27" s="5">
        <f t="shared" si="4"/>
        <v>123055.71099999998</v>
      </c>
      <c r="O27" s="5">
        <f>O28</f>
        <v>0</v>
      </c>
      <c r="P27" s="5">
        <f t="shared" si="5"/>
        <v>123055.71099999998</v>
      </c>
      <c r="Q27" s="5">
        <f>Q28</f>
        <v>0</v>
      </c>
      <c r="R27" s="5">
        <f t="shared" si="6"/>
        <v>123055.71099999998</v>
      </c>
    </row>
    <row r="28" spans="1:18" ht="38.25">
      <c r="A28" s="4" t="s">
        <v>37</v>
      </c>
      <c r="B28" s="2" t="s">
        <v>137</v>
      </c>
      <c r="C28" s="2">
        <v>600</v>
      </c>
      <c r="D28" s="5">
        <v>123055.71099999998</v>
      </c>
      <c r="E28" s="5">
        <v>0</v>
      </c>
      <c r="F28" s="5">
        <f t="shared" si="0"/>
        <v>123055.71099999998</v>
      </c>
      <c r="G28" s="5"/>
      <c r="H28" s="5">
        <f t="shared" si="1"/>
        <v>123055.71099999998</v>
      </c>
      <c r="I28" s="5"/>
      <c r="J28" s="5">
        <f t="shared" si="2"/>
        <v>123055.71099999998</v>
      </c>
      <c r="K28" s="5"/>
      <c r="L28" s="5">
        <f t="shared" si="3"/>
        <v>123055.71099999998</v>
      </c>
      <c r="M28" s="5"/>
      <c r="N28" s="5">
        <f t="shared" si="4"/>
        <v>123055.71099999998</v>
      </c>
      <c r="O28" s="5"/>
      <c r="P28" s="5">
        <f t="shared" si="5"/>
        <v>123055.71099999998</v>
      </c>
      <c r="Q28" s="5"/>
      <c r="R28" s="5">
        <f t="shared" si="6"/>
        <v>123055.71099999998</v>
      </c>
    </row>
    <row r="29" spans="1:18" ht="102" customHeight="1">
      <c r="A29" s="4" t="s">
        <v>236</v>
      </c>
      <c r="B29" s="2" t="s">
        <v>237</v>
      </c>
      <c r="C29" s="2"/>
      <c r="D29" s="5">
        <v>5934.1500000000005</v>
      </c>
      <c r="E29" s="5">
        <f>E30</f>
        <v>0</v>
      </c>
      <c r="F29" s="5">
        <f t="shared" si="0"/>
        <v>5934.1500000000005</v>
      </c>
      <c r="G29" s="5">
        <f>G30</f>
        <v>0</v>
      </c>
      <c r="H29" s="5">
        <f t="shared" si="1"/>
        <v>5934.1500000000005</v>
      </c>
      <c r="I29" s="5">
        <f>I30</f>
        <v>0</v>
      </c>
      <c r="J29" s="5">
        <f t="shared" si="2"/>
        <v>5934.1500000000005</v>
      </c>
      <c r="K29" s="5">
        <f>K30</f>
        <v>0</v>
      </c>
      <c r="L29" s="5">
        <f t="shared" si="3"/>
        <v>5934.1500000000005</v>
      </c>
      <c r="M29" s="5">
        <f>M30</f>
        <v>0</v>
      </c>
      <c r="N29" s="5">
        <f t="shared" si="4"/>
        <v>5934.1500000000005</v>
      </c>
      <c r="O29" s="5">
        <f>O30</f>
        <v>0</v>
      </c>
      <c r="P29" s="5">
        <f t="shared" si="5"/>
        <v>5934.1500000000005</v>
      </c>
      <c r="Q29" s="5">
        <f>Q30</f>
        <v>0</v>
      </c>
      <c r="R29" s="5">
        <f t="shared" si="6"/>
        <v>5934.1500000000005</v>
      </c>
    </row>
    <row r="30" spans="1:18" ht="38.25">
      <c r="A30" s="4" t="s">
        <v>37</v>
      </c>
      <c r="B30" s="2" t="s">
        <v>237</v>
      </c>
      <c r="C30" s="2">
        <v>600</v>
      </c>
      <c r="D30" s="5">
        <v>5934.1500000000005</v>
      </c>
      <c r="E30" s="5">
        <v>0</v>
      </c>
      <c r="F30" s="5">
        <f t="shared" si="0"/>
        <v>5934.1500000000005</v>
      </c>
      <c r="G30" s="5"/>
      <c r="H30" s="5">
        <f t="shared" si="1"/>
        <v>5934.1500000000005</v>
      </c>
      <c r="I30" s="5"/>
      <c r="J30" s="5">
        <f t="shared" si="2"/>
        <v>5934.1500000000005</v>
      </c>
      <c r="K30" s="5"/>
      <c r="L30" s="5">
        <f t="shared" si="3"/>
        <v>5934.1500000000005</v>
      </c>
      <c r="M30" s="5"/>
      <c r="N30" s="5">
        <f t="shared" si="4"/>
        <v>5934.1500000000005</v>
      </c>
      <c r="O30" s="5"/>
      <c r="P30" s="5">
        <f t="shared" si="5"/>
        <v>5934.1500000000005</v>
      </c>
      <c r="Q30" s="5"/>
      <c r="R30" s="5">
        <f t="shared" si="6"/>
        <v>5934.1500000000005</v>
      </c>
    </row>
    <row r="31" spans="1:18" ht="76.5">
      <c r="A31" s="4" t="s">
        <v>534</v>
      </c>
      <c r="B31" s="2" t="s">
        <v>533</v>
      </c>
      <c r="C31" s="2"/>
      <c r="D31" s="5">
        <v>0</v>
      </c>
      <c r="E31" s="5">
        <f>E32</f>
        <v>631.57894999999996</v>
      </c>
      <c r="F31" s="5">
        <f t="shared" si="0"/>
        <v>631.57894999999996</v>
      </c>
      <c r="G31" s="5">
        <f>G32</f>
        <v>0</v>
      </c>
      <c r="H31" s="5">
        <f t="shared" si="1"/>
        <v>631.57894999999996</v>
      </c>
      <c r="I31" s="5">
        <f>I32</f>
        <v>12000</v>
      </c>
      <c r="J31" s="5">
        <f t="shared" si="2"/>
        <v>12631.578949999999</v>
      </c>
      <c r="K31" s="5">
        <f>K32</f>
        <v>0</v>
      </c>
      <c r="L31" s="5">
        <f t="shared" si="3"/>
        <v>12631.578949999999</v>
      </c>
      <c r="M31" s="5">
        <f>M32</f>
        <v>0</v>
      </c>
      <c r="N31" s="5">
        <f t="shared" si="4"/>
        <v>12631.578949999999</v>
      </c>
      <c r="O31" s="5">
        <f>O32</f>
        <v>0</v>
      </c>
      <c r="P31" s="5">
        <f t="shared" si="5"/>
        <v>12631.578949999999</v>
      </c>
      <c r="Q31" s="5">
        <f>Q32</f>
        <v>0</v>
      </c>
      <c r="R31" s="5">
        <f t="shared" si="6"/>
        <v>12631.578949999999</v>
      </c>
    </row>
    <row r="32" spans="1:18" ht="89.25">
      <c r="A32" s="4" t="s">
        <v>535</v>
      </c>
      <c r="B32" s="2" t="s">
        <v>536</v>
      </c>
      <c r="C32" s="2"/>
      <c r="D32" s="5">
        <v>0</v>
      </c>
      <c r="E32" s="5">
        <f>E33</f>
        <v>631.57894999999996</v>
      </c>
      <c r="F32" s="5">
        <f t="shared" si="0"/>
        <v>631.57894999999996</v>
      </c>
      <c r="G32" s="5">
        <f>G33</f>
        <v>0</v>
      </c>
      <c r="H32" s="5">
        <f t="shared" si="1"/>
        <v>631.57894999999996</v>
      </c>
      <c r="I32" s="5">
        <f>I33</f>
        <v>12000</v>
      </c>
      <c r="J32" s="5">
        <f t="shared" si="2"/>
        <v>12631.578949999999</v>
      </c>
      <c r="K32" s="5">
        <f>K33</f>
        <v>0</v>
      </c>
      <c r="L32" s="5">
        <f t="shared" si="3"/>
        <v>12631.578949999999</v>
      </c>
      <c r="M32" s="5">
        <f>M33</f>
        <v>0</v>
      </c>
      <c r="N32" s="5">
        <f t="shared" si="4"/>
        <v>12631.578949999999</v>
      </c>
      <c r="O32" s="5">
        <f>O33</f>
        <v>0</v>
      </c>
      <c r="P32" s="5">
        <f t="shared" si="5"/>
        <v>12631.578949999999</v>
      </c>
      <c r="Q32" s="5">
        <f>Q33</f>
        <v>0</v>
      </c>
      <c r="R32" s="5">
        <f t="shared" si="6"/>
        <v>12631.578949999999</v>
      </c>
    </row>
    <row r="33" spans="1:18" ht="38.25">
      <c r="A33" s="4" t="s">
        <v>37</v>
      </c>
      <c r="B33" s="2" t="s">
        <v>536</v>
      </c>
      <c r="C33" s="2">
        <v>600</v>
      </c>
      <c r="D33" s="5">
        <v>0</v>
      </c>
      <c r="E33" s="5">
        <v>631.57894999999996</v>
      </c>
      <c r="F33" s="5">
        <f t="shared" si="0"/>
        <v>631.57894999999996</v>
      </c>
      <c r="G33" s="5"/>
      <c r="H33" s="5">
        <f t="shared" si="1"/>
        <v>631.57894999999996</v>
      </c>
      <c r="I33" s="5">
        <v>12000</v>
      </c>
      <c r="J33" s="5">
        <f t="shared" si="2"/>
        <v>12631.578949999999</v>
      </c>
      <c r="K33" s="5"/>
      <c r="L33" s="5">
        <f t="shared" si="3"/>
        <v>12631.578949999999</v>
      </c>
      <c r="M33" s="5"/>
      <c r="N33" s="5">
        <f t="shared" si="4"/>
        <v>12631.578949999999</v>
      </c>
      <c r="O33" s="5"/>
      <c r="P33" s="5">
        <f t="shared" si="5"/>
        <v>12631.578949999999</v>
      </c>
      <c r="Q33" s="5"/>
      <c r="R33" s="5">
        <f t="shared" si="6"/>
        <v>12631.578949999999</v>
      </c>
    </row>
    <row r="34" spans="1:18" ht="25.5">
      <c r="A34" s="9" t="s">
        <v>138</v>
      </c>
      <c r="B34" s="8" t="s">
        <v>141</v>
      </c>
      <c r="C34" s="2"/>
      <c r="D34" s="5">
        <v>154084.80571999997</v>
      </c>
      <c r="E34" s="5">
        <f>E35</f>
        <v>0</v>
      </c>
      <c r="F34" s="5">
        <f t="shared" si="0"/>
        <v>154084.80571999997</v>
      </c>
      <c r="G34" s="5">
        <f>G35+G54</f>
        <v>0</v>
      </c>
      <c r="H34" s="5">
        <f t="shared" si="1"/>
        <v>154084.80571999997</v>
      </c>
      <c r="I34" s="5">
        <f>I35+I54</f>
        <v>573.31011000000001</v>
      </c>
      <c r="J34" s="5">
        <f t="shared" si="2"/>
        <v>154658.11582999997</v>
      </c>
      <c r="K34" s="5">
        <f>K35+K54</f>
        <v>0</v>
      </c>
      <c r="L34" s="5">
        <f t="shared" si="3"/>
        <v>154658.11582999997</v>
      </c>
      <c r="M34" s="5">
        <f>M35+M54</f>
        <v>4131</v>
      </c>
      <c r="N34" s="5">
        <f t="shared" si="4"/>
        <v>158789.11582999997</v>
      </c>
      <c r="O34" s="5">
        <f>O35+O54</f>
        <v>0</v>
      </c>
      <c r="P34" s="5">
        <f t="shared" si="5"/>
        <v>158789.11582999997</v>
      </c>
      <c r="Q34" s="5">
        <f>Q35+Q54</f>
        <v>1730.79837</v>
      </c>
      <c r="R34" s="5">
        <f t="shared" si="6"/>
        <v>160519.91419999997</v>
      </c>
    </row>
    <row r="35" spans="1:18" ht="38.25">
      <c r="A35" s="4" t="s">
        <v>140</v>
      </c>
      <c r="B35" s="2" t="s">
        <v>142</v>
      </c>
      <c r="C35" s="2"/>
      <c r="D35" s="5">
        <v>154084.80571999997</v>
      </c>
      <c r="E35" s="5">
        <f>E36+E38+E40+E42+E44+E46+E48+E50</f>
        <v>0</v>
      </c>
      <c r="F35" s="5">
        <f t="shared" si="0"/>
        <v>154084.80571999997</v>
      </c>
      <c r="G35" s="5">
        <f>G36+G38+G40+G42+G44+G46+G48+G50+G52</f>
        <v>0</v>
      </c>
      <c r="H35" s="5">
        <f t="shared" si="1"/>
        <v>154084.80571999997</v>
      </c>
      <c r="I35" s="5">
        <f>I36+I38+I40+I42+I44+I46+I48+I50+I52</f>
        <v>217.42106000000001</v>
      </c>
      <c r="J35" s="5">
        <f t="shared" si="2"/>
        <v>154302.22677999997</v>
      </c>
      <c r="K35" s="5">
        <f>K36+K38+K40+K42+K44+K46+K48+K50+K52</f>
        <v>0</v>
      </c>
      <c r="L35" s="5">
        <f t="shared" si="3"/>
        <v>154302.22677999997</v>
      </c>
      <c r="M35" s="5">
        <f>M36+M38+M40+M42+M44+M46+M48+M50+M52</f>
        <v>4131</v>
      </c>
      <c r="N35" s="5">
        <f t="shared" si="4"/>
        <v>158433.22677999997</v>
      </c>
      <c r="O35" s="5">
        <f>O36+O38+O40+O42+O44+O46+O48+O50+O52</f>
        <v>0</v>
      </c>
      <c r="P35" s="5">
        <f t="shared" si="5"/>
        <v>158433.22677999997</v>
      </c>
      <c r="Q35" s="5">
        <f>Q36+Q38+Q40+Q42+Q44+Q46+Q48+Q50+Q52</f>
        <v>1730.79837</v>
      </c>
      <c r="R35" s="5">
        <f t="shared" si="6"/>
        <v>160164.02514999997</v>
      </c>
    </row>
    <row r="36" spans="1:18" ht="58.5" customHeight="1">
      <c r="A36" s="4" t="s">
        <v>139</v>
      </c>
      <c r="B36" s="2" t="s">
        <v>143</v>
      </c>
      <c r="C36" s="2"/>
      <c r="D36" s="5">
        <v>25971.697249999997</v>
      </c>
      <c r="E36" s="5">
        <f>E37</f>
        <v>0</v>
      </c>
      <c r="F36" s="5">
        <f t="shared" si="0"/>
        <v>25971.697249999997</v>
      </c>
      <c r="G36" s="5">
        <f>G37</f>
        <v>0</v>
      </c>
      <c r="H36" s="5">
        <f t="shared" si="1"/>
        <v>25971.697249999997</v>
      </c>
      <c r="I36" s="5">
        <f>I37</f>
        <v>0</v>
      </c>
      <c r="J36" s="5">
        <f t="shared" si="2"/>
        <v>25971.697249999997</v>
      </c>
      <c r="K36" s="5">
        <f>K37</f>
        <v>0</v>
      </c>
      <c r="L36" s="5">
        <f t="shared" si="3"/>
        <v>25971.697249999997</v>
      </c>
      <c r="M36" s="5">
        <f>M37</f>
        <v>0</v>
      </c>
      <c r="N36" s="5">
        <f t="shared" si="4"/>
        <v>25971.697249999997</v>
      </c>
      <c r="O36" s="5">
        <f>O37</f>
        <v>0</v>
      </c>
      <c r="P36" s="5">
        <f t="shared" si="5"/>
        <v>25971.697249999997</v>
      </c>
      <c r="Q36" s="5">
        <f>Q37</f>
        <v>630.29836999999998</v>
      </c>
      <c r="R36" s="5">
        <f t="shared" si="6"/>
        <v>26601.995619999998</v>
      </c>
    </row>
    <row r="37" spans="1:18" ht="38.25">
      <c r="A37" s="4" t="s">
        <v>37</v>
      </c>
      <c r="B37" s="2" t="s">
        <v>143</v>
      </c>
      <c r="C37" s="2">
        <v>600</v>
      </c>
      <c r="D37" s="5">
        <v>25971.697249999997</v>
      </c>
      <c r="E37" s="5">
        <v>0</v>
      </c>
      <c r="F37" s="5">
        <f t="shared" si="0"/>
        <v>25971.697249999997</v>
      </c>
      <c r="G37" s="5"/>
      <c r="H37" s="5">
        <f t="shared" si="1"/>
        <v>25971.697249999997</v>
      </c>
      <c r="I37" s="5"/>
      <c r="J37" s="5">
        <f t="shared" si="2"/>
        <v>25971.697249999997</v>
      </c>
      <c r="K37" s="5"/>
      <c r="L37" s="5">
        <f t="shared" si="3"/>
        <v>25971.697249999997</v>
      </c>
      <c r="M37" s="5"/>
      <c r="N37" s="5">
        <f t="shared" si="4"/>
        <v>25971.697249999997</v>
      </c>
      <c r="O37" s="5"/>
      <c r="P37" s="5">
        <f t="shared" si="5"/>
        <v>25971.697249999997</v>
      </c>
      <c r="Q37" s="5">
        <v>630.29836999999998</v>
      </c>
      <c r="R37" s="5">
        <f t="shared" si="6"/>
        <v>26601.995619999998</v>
      </c>
    </row>
    <row r="38" spans="1:18" ht="25.5">
      <c r="A38" s="4" t="s">
        <v>144</v>
      </c>
      <c r="B38" s="2" t="s">
        <v>145</v>
      </c>
      <c r="C38" s="2"/>
      <c r="D38" s="5">
        <v>150</v>
      </c>
      <c r="E38" s="5">
        <f>E39</f>
        <v>0</v>
      </c>
      <c r="F38" s="5">
        <f t="shared" si="0"/>
        <v>150</v>
      </c>
      <c r="G38" s="5">
        <f>G39</f>
        <v>0</v>
      </c>
      <c r="H38" s="5">
        <f t="shared" si="1"/>
        <v>150</v>
      </c>
      <c r="I38" s="5">
        <f>I39</f>
        <v>0</v>
      </c>
      <c r="J38" s="5">
        <f t="shared" si="2"/>
        <v>150</v>
      </c>
      <c r="K38" s="5">
        <f>K39</f>
        <v>0</v>
      </c>
      <c r="L38" s="5">
        <f t="shared" si="3"/>
        <v>150</v>
      </c>
      <c r="M38" s="5">
        <f>M39</f>
        <v>0</v>
      </c>
      <c r="N38" s="5">
        <f t="shared" si="4"/>
        <v>150</v>
      </c>
      <c r="O38" s="5">
        <f>O39</f>
        <v>0</v>
      </c>
      <c r="P38" s="5">
        <f t="shared" si="5"/>
        <v>150</v>
      </c>
      <c r="Q38" s="5">
        <f>Q39</f>
        <v>0</v>
      </c>
      <c r="R38" s="5">
        <f t="shared" si="6"/>
        <v>150</v>
      </c>
    </row>
    <row r="39" spans="1:18" ht="38.25">
      <c r="A39" s="4" t="s">
        <v>37</v>
      </c>
      <c r="B39" s="2" t="s">
        <v>145</v>
      </c>
      <c r="C39" s="2">
        <v>600</v>
      </c>
      <c r="D39" s="5">
        <v>150</v>
      </c>
      <c r="E39" s="5">
        <v>0</v>
      </c>
      <c r="F39" s="5">
        <f t="shared" si="0"/>
        <v>150</v>
      </c>
      <c r="G39" s="5"/>
      <c r="H39" s="5">
        <f t="shared" si="1"/>
        <v>150</v>
      </c>
      <c r="I39" s="5"/>
      <c r="J39" s="5">
        <f t="shared" si="2"/>
        <v>150</v>
      </c>
      <c r="K39" s="5"/>
      <c r="L39" s="5">
        <f t="shared" si="3"/>
        <v>150</v>
      </c>
      <c r="M39" s="5"/>
      <c r="N39" s="5">
        <f t="shared" si="4"/>
        <v>150</v>
      </c>
      <c r="O39" s="5"/>
      <c r="P39" s="5">
        <f t="shared" si="5"/>
        <v>150</v>
      </c>
      <c r="Q39" s="5"/>
      <c r="R39" s="5">
        <f t="shared" si="6"/>
        <v>150</v>
      </c>
    </row>
    <row r="40" spans="1:18" ht="102">
      <c r="A40" s="10" t="s">
        <v>146</v>
      </c>
      <c r="B40" s="2" t="s">
        <v>147</v>
      </c>
      <c r="C40" s="2"/>
      <c r="D40" s="5">
        <v>1150</v>
      </c>
      <c r="E40" s="5">
        <f>E41</f>
        <v>0</v>
      </c>
      <c r="F40" s="5">
        <f t="shared" si="0"/>
        <v>1150</v>
      </c>
      <c r="G40" s="5">
        <f>G41</f>
        <v>0</v>
      </c>
      <c r="H40" s="5">
        <f t="shared" si="1"/>
        <v>1150</v>
      </c>
      <c r="I40" s="5">
        <f>I41</f>
        <v>0</v>
      </c>
      <c r="J40" s="5">
        <f t="shared" si="2"/>
        <v>1150</v>
      </c>
      <c r="K40" s="5">
        <f>K41</f>
        <v>0</v>
      </c>
      <c r="L40" s="5">
        <f t="shared" si="3"/>
        <v>1150</v>
      </c>
      <c r="M40" s="5">
        <f>M41</f>
        <v>0</v>
      </c>
      <c r="N40" s="5">
        <f t="shared" si="4"/>
        <v>1150</v>
      </c>
      <c r="O40" s="5">
        <f>O41</f>
        <v>0</v>
      </c>
      <c r="P40" s="5">
        <f t="shared" si="5"/>
        <v>1150</v>
      </c>
      <c r="Q40" s="5">
        <f>Q41</f>
        <v>1100.5</v>
      </c>
      <c r="R40" s="5">
        <f t="shared" si="6"/>
        <v>2250.5</v>
      </c>
    </row>
    <row r="41" spans="1:18" ht="38.25">
      <c r="A41" s="4" t="s">
        <v>37</v>
      </c>
      <c r="B41" s="2" t="s">
        <v>147</v>
      </c>
      <c r="C41" s="2">
        <v>600</v>
      </c>
      <c r="D41" s="5">
        <v>1150</v>
      </c>
      <c r="E41" s="5">
        <v>0</v>
      </c>
      <c r="F41" s="5">
        <f t="shared" si="0"/>
        <v>1150</v>
      </c>
      <c r="G41" s="5"/>
      <c r="H41" s="5">
        <f t="shared" si="1"/>
        <v>1150</v>
      </c>
      <c r="I41" s="5"/>
      <c r="J41" s="5">
        <f t="shared" si="2"/>
        <v>1150</v>
      </c>
      <c r="K41" s="5"/>
      <c r="L41" s="5">
        <f t="shared" si="3"/>
        <v>1150</v>
      </c>
      <c r="M41" s="5"/>
      <c r="N41" s="5">
        <f t="shared" si="4"/>
        <v>1150</v>
      </c>
      <c r="O41" s="5"/>
      <c r="P41" s="5">
        <f t="shared" si="5"/>
        <v>1150</v>
      </c>
      <c r="Q41" s="5">
        <v>1100.5</v>
      </c>
      <c r="R41" s="5">
        <f t="shared" si="6"/>
        <v>2250.5</v>
      </c>
    </row>
    <row r="42" spans="1:18" ht="38.25">
      <c r="A42" s="4" t="s">
        <v>193</v>
      </c>
      <c r="B42" s="2" t="s">
        <v>148</v>
      </c>
      <c r="C42" s="2"/>
      <c r="D42" s="5">
        <v>478</v>
      </c>
      <c r="E42" s="5">
        <f>E43</f>
        <v>0</v>
      </c>
      <c r="F42" s="5">
        <f t="shared" si="0"/>
        <v>478</v>
      </c>
      <c r="G42" s="5">
        <f>G43</f>
        <v>0</v>
      </c>
      <c r="H42" s="5">
        <f t="shared" si="1"/>
        <v>478</v>
      </c>
      <c r="I42" s="5">
        <f>I43</f>
        <v>0</v>
      </c>
      <c r="J42" s="5">
        <f t="shared" si="2"/>
        <v>478</v>
      </c>
      <c r="K42" s="5">
        <f>K43</f>
        <v>0</v>
      </c>
      <c r="L42" s="5">
        <f t="shared" si="3"/>
        <v>478</v>
      </c>
      <c r="M42" s="5">
        <f>M43</f>
        <v>0</v>
      </c>
      <c r="N42" s="5">
        <f t="shared" si="4"/>
        <v>478</v>
      </c>
      <c r="O42" s="5">
        <f>O43</f>
        <v>0</v>
      </c>
      <c r="P42" s="5">
        <f t="shared" si="5"/>
        <v>478</v>
      </c>
      <c r="Q42" s="5">
        <f>Q43</f>
        <v>0</v>
      </c>
      <c r="R42" s="5">
        <f t="shared" si="6"/>
        <v>478</v>
      </c>
    </row>
    <row r="43" spans="1:18" ht="38.25">
      <c r="A43" s="4" t="s">
        <v>37</v>
      </c>
      <c r="B43" s="2" t="s">
        <v>148</v>
      </c>
      <c r="C43" s="2">
        <v>600</v>
      </c>
      <c r="D43" s="5">
        <v>478</v>
      </c>
      <c r="E43" s="5">
        <v>0</v>
      </c>
      <c r="F43" s="5">
        <f t="shared" si="0"/>
        <v>478</v>
      </c>
      <c r="G43" s="5"/>
      <c r="H43" s="5">
        <f t="shared" si="1"/>
        <v>478</v>
      </c>
      <c r="I43" s="5"/>
      <c r="J43" s="5">
        <f t="shared" si="2"/>
        <v>478</v>
      </c>
      <c r="K43" s="5"/>
      <c r="L43" s="5">
        <f t="shared" si="3"/>
        <v>478</v>
      </c>
      <c r="M43" s="5"/>
      <c r="N43" s="5">
        <f t="shared" si="4"/>
        <v>478</v>
      </c>
      <c r="O43" s="5"/>
      <c r="P43" s="5">
        <f t="shared" si="5"/>
        <v>478</v>
      </c>
      <c r="Q43" s="5"/>
      <c r="R43" s="5">
        <f t="shared" si="6"/>
        <v>478</v>
      </c>
    </row>
    <row r="44" spans="1:18" ht="38.25">
      <c r="A44" s="4" t="s">
        <v>284</v>
      </c>
      <c r="B44" s="6" t="s">
        <v>272</v>
      </c>
      <c r="C44" s="2"/>
      <c r="D44" s="5">
        <v>1286.1874699999998</v>
      </c>
      <c r="E44" s="5">
        <f>E45</f>
        <v>0</v>
      </c>
      <c r="F44" s="5">
        <f t="shared" si="0"/>
        <v>1286.1874699999998</v>
      </c>
      <c r="G44" s="5">
        <f>G45</f>
        <v>0</v>
      </c>
      <c r="H44" s="5">
        <f t="shared" si="1"/>
        <v>1286.1874699999998</v>
      </c>
      <c r="I44" s="5">
        <f>I45</f>
        <v>0</v>
      </c>
      <c r="J44" s="5">
        <f t="shared" si="2"/>
        <v>1286.1874699999998</v>
      </c>
      <c r="K44" s="5">
        <f>K45</f>
        <v>0</v>
      </c>
      <c r="L44" s="5">
        <f t="shared" si="3"/>
        <v>1286.1874699999998</v>
      </c>
      <c r="M44" s="5">
        <f>M45</f>
        <v>0</v>
      </c>
      <c r="N44" s="5">
        <f t="shared" si="4"/>
        <v>1286.1874699999998</v>
      </c>
      <c r="O44" s="5">
        <f>O45</f>
        <v>0</v>
      </c>
      <c r="P44" s="5">
        <f t="shared" si="5"/>
        <v>1286.1874699999998</v>
      </c>
      <c r="Q44" s="5">
        <f>Q45</f>
        <v>0</v>
      </c>
      <c r="R44" s="5">
        <f t="shared" si="6"/>
        <v>1286.1874699999998</v>
      </c>
    </row>
    <row r="45" spans="1:18" ht="38.25">
      <c r="A45" s="4" t="s">
        <v>37</v>
      </c>
      <c r="B45" s="6" t="s">
        <v>272</v>
      </c>
      <c r="C45" s="2">
        <v>600</v>
      </c>
      <c r="D45" s="5">
        <v>1286.1874699999998</v>
      </c>
      <c r="E45" s="5">
        <v>0</v>
      </c>
      <c r="F45" s="5">
        <f t="shared" si="0"/>
        <v>1286.1874699999998</v>
      </c>
      <c r="G45" s="5"/>
      <c r="H45" s="5">
        <f t="shared" si="1"/>
        <v>1286.1874699999998</v>
      </c>
      <c r="I45" s="5"/>
      <c r="J45" s="5">
        <f t="shared" si="2"/>
        <v>1286.1874699999998</v>
      </c>
      <c r="K45" s="5"/>
      <c r="L45" s="5">
        <f t="shared" si="3"/>
        <v>1286.1874699999998</v>
      </c>
      <c r="M45" s="5"/>
      <c r="N45" s="5">
        <f t="shared" si="4"/>
        <v>1286.1874699999998</v>
      </c>
      <c r="O45" s="5"/>
      <c r="P45" s="5">
        <f t="shared" si="5"/>
        <v>1286.1874699999998</v>
      </c>
      <c r="Q45" s="5"/>
      <c r="R45" s="5">
        <f t="shared" si="6"/>
        <v>1286.1874699999998</v>
      </c>
    </row>
    <row r="46" spans="1:18" ht="170.25" customHeight="1">
      <c r="A46" s="10" t="s">
        <v>290</v>
      </c>
      <c r="B46" s="6" t="s">
        <v>149</v>
      </c>
      <c r="C46" s="2"/>
      <c r="D46" s="5">
        <v>114112.121</v>
      </c>
      <c r="E46" s="5">
        <f>E47</f>
        <v>0</v>
      </c>
      <c r="F46" s="5">
        <f t="shared" si="0"/>
        <v>114112.121</v>
      </c>
      <c r="G46" s="5">
        <f>G47</f>
        <v>0</v>
      </c>
      <c r="H46" s="5">
        <f t="shared" si="1"/>
        <v>114112.121</v>
      </c>
      <c r="I46" s="5">
        <f>I47</f>
        <v>0</v>
      </c>
      <c r="J46" s="5">
        <f t="shared" si="2"/>
        <v>114112.121</v>
      </c>
      <c r="K46" s="5">
        <f>K47</f>
        <v>0</v>
      </c>
      <c r="L46" s="5">
        <f t="shared" si="3"/>
        <v>114112.121</v>
      </c>
      <c r="M46" s="5">
        <f>M47</f>
        <v>0</v>
      </c>
      <c r="N46" s="5">
        <f t="shared" si="4"/>
        <v>114112.121</v>
      </c>
      <c r="O46" s="5">
        <f>O47</f>
        <v>0</v>
      </c>
      <c r="P46" s="5">
        <f t="shared" si="5"/>
        <v>114112.121</v>
      </c>
      <c r="Q46" s="5">
        <f>Q47</f>
        <v>0</v>
      </c>
      <c r="R46" s="5">
        <f t="shared" si="6"/>
        <v>114112.121</v>
      </c>
    </row>
    <row r="47" spans="1:18" ht="38.25">
      <c r="A47" s="4" t="s">
        <v>37</v>
      </c>
      <c r="B47" s="6" t="s">
        <v>149</v>
      </c>
      <c r="C47" s="2">
        <v>600</v>
      </c>
      <c r="D47" s="5">
        <v>114112.121</v>
      </c>
      <c r="E47" s="5">
        <v>0</v>
      </c>
      <c r="F47" s="5">
        <f t="shared" si="0"/>
        <v>114112.121</v>
      </c>
      <c r="G47" s="5"/>
      <c r="H47" s="5">
        <f t="shared" si="1"/>
        <v>114112.121</v>
      </c>
      <c r="I47" s="5"/>
      <c r="J47" s="5">
        <f t="shared" si="2"/>
        <v>114112.121</v>
      </c>
      <c r="K47" s="5"/>
      <c r="L47" s="5">
        <f t="shared" si="3"/>
        <v>114112.121</v>
      </c>
      <c r="M47" s="5"/>
      <c r="N47" s="5">
        <f t="shared" si="4"/>
        <v>114112.121</v>
      </c>
      <c r="O47" s="5"/>
      <c r="P47" s="5">
        <f t="shared" si="5"/>
        <v>114112.121</v>
      </c>
      <c r="Q47" s="5"/>
      <c r="R47" s="5">
        <f t="shared" si="6"/>
        <v>114112.121</v>
      </c>
    </row>
    <row r="48" spans="1:18" ht="108" customHeight="1">
      <c r="A48" s="4" t="s">
        <v>546</v>
      </c>
      <c r="B48" s="6" t="s">
        <v>242</v>
      </c>
      <c r="C48" s="2"/>
      <c r="D48" s="5">
        <v>10936.800000000001</v>
      </c>
      <c r="E48" s="5">
        <f>E49</f>
        <v>-10936.8</v>
      </c>
      <c r="F48" s="5">
        <f t="shared" si="0"/>
        <v>0</v>
      </c>
      <c r="G48" s="5">
        <f>G49</f>
        <v>0</v>
      </c>
      <c r="H48" s="5">
        <f t="shared" si="1"/>
        <v>0</v>
      </c>
      <c r="I48" s="5">
        <f>I49</f>
        <v>0</v>
      </c>
      <c r="J48" s="5">
        <f t="shared" si="2"/>
        <v>0</v>
      </c>
      <c r="K48" s="5">
        <f>K49</f>
        <v>0</v>
      </c>
      <c r="L48" s="5">
        <f t="shared" si="3"/>
        <v>0</v>
      </c>
      <c r="M48" s="5">
        <f>M49</f>
        <v>0</v>
      </c>
      <c r="N48" s="5">
        <f t="shared" si="4"/>
        <v>0</v>
      </c>
      <c r="O48" s="5">
        <f>O49</f>
        <v>0</v>
      </c>
      <c r="P48" s="5">
        <f t="shared" si="5"/>
        <v>0</v>
      </c>
      <c r="Q48" s="5">
        <f>Q49</f>
        <v>0</v>
      </c>
      <c r="R48" s="5">
        <f t="shared" si="6"/>
        <v>0</v>
      </c>
    </row>
    <row r="49" spans="1:18" ht="38.25">
      <c r="A49" s="4" t="s">
        <v>37</v>
      </c>
      <c r="B49" s="6" t="s">
        <v>242</v>
      </c>
      <c r="C49" s="2">
        <v>600</v>
      </c>
      <c r="D49" s="5">
        <v>10936.800000000001</v>
      </c>
      <c r="E49" s="5">
        <v>-10936.8</v>
      </c>
      <c r="F49" s="5">
        <f t="shared" si="0"/>
        <v>0</v>
      </c>
      <c r="G49" s="5"/>
      <c r="H49" s="5">
        <f t="shared" si="1"/>
        <v>0</v>
      </c>
      <c r="I49" s="5"/>
      <c r="J49" s="5">
        <f t="shared" si="2"/>
        <v>0</v>
      </c>
      <c r="K49" s="5"/>
      <c r="L49" s="5">
        <f t="shared" si="3"/>
        <v>0</v>
      </c>
      <c r="M49" s="5"/>
      <c r="N49" s="5">
        <f t="shared" si="4"/>
        <v>0</v>
      </c>
      <c r="O49" s="5"/>
      <c r="P49" s="5">
        <f t="shared" si="5"/>
        <v>0</v>
      </c>
      <c r="Q49" s="5"/>
      <c r="R49" s="5">
        <f t="shared" si="6"/>
        <v>0</v>
      </c>
    </row>
    <row r="50" spans="1:18" ht="216.75">
      <c r="A50" s="4" t="s">
        <v>543</v>
      </c>
      <c r="B50" s="6" t="s">
        <v>547</v>
      </c>
      <c r="C50" s="2"/>
      <c r="D50" s="5">
        <v>0</v>
      </c>
      <c r="E50" s="5">
        <f>E51</f>
        <v>10936.8</v>
      </c>
      <c r="F50" s="5">
        <f t="shared" si="0"/>
        <v>10936.8</v>
      </c>
      <c r="G50" s="5">
        <f>G51</f>
        <v>0</v>
      </c>
      <c r="H50" s="5">
        <f t="shared" si="1"/>
        <v>10936.8</v>
      </c>
      <c r="I50" s="5">
        <f>I51</f>
        <v>0</v>
      </c>
      <c r="J50" s="5">
        <f t="shared" si="2"/>
        <v>10936.8</v>
      </c>
      <c r="K50" s="5">
        <f>K51</f>
        <v>0</v>
      </c>
      <c r="L50" s="5">
        <f t="shared" si="3"/>
        <v>10936.8</v>
      </c>
      <c r="M50" s="5">
        <f>M51</f>
        <v>0</v>
      </c>
      <c r="N50" s="5">
        <f t="shared" si="4"/>
        <v>10936.8</v>
      </c>
      <c r="O50" s="5">
        <f>O51</f>
        <v>0</v>
      </c>
      <c r="P50" s="5">
        <f t="shared" si="5"/>
        <v>10936.8</v>
      </c>
      <c r="Q50" s="5">
        <f>Q51</f>
        <v>0</v>
      </c>
      <c r="R50" s="5">
        <f t="shared" si="6"/>
        <v>10936.8</v>
      </c>
    </row>
    <row r="51" spans="1:18" ht="38.25">
      <c r="A51" s="4" t="s">
        <v>37</v>
      </c>
      <c r="B51" s="6" t="s">
        <v>547</v>
      </c>
      <c r="C51" s="2">
        <v>600</v>
      </c>
      <c r="D51" s="5">
        <v>0</v>
      </c>
      <c r="E51" s="5">
        <v>10936.8</v>
      </c>
      <c r="F51" s="5">
        <f t="shared" si="0"/>
        <v>10936.8</v>
      </c>
      <c r="G51" s="5"/>
      <c r="H51" s="5">
        <f t="shared" si="1"/>
        <v>10936.8</v>
      </c>
      <c r="I51" s="5"/>
      <c r="J51" s="5">
        <f t="shared" si="2"/>
        <v>10936.8</v>
      </c>
      <c r="K51" s="5"/>
      <c r="L51" s="5">
        <f t="shared" si="3"/>
        <v>10936.8</v>
      </c>
      <c r="M51" s="5"/>
      <c r="N51" s="5">
        <f t="shared" si="4"/>
        <v>10936.8</v>
      </c>
      <c r="O51" s="5"/>
      <c r="P51" s="5">
        <f t="shared" si="5"/>
        <v>10936.8</v>
      </c>
      <c r="Q51" s="5"/>
      <c r="R51" s="5">
        <f t="shared" si="6"/>
        <v>10936.8</v>
      </c>
    </row>
    <row r="52" spans="1:18" ht="38.25">
      <c r="A52" s="4" t="s">
        <v>528</v>
      </c>
      <c r="B52" s="2" t="s">
        <v>579</v>
      </c>
      <c r="C52" s="2"/>
      <c r="D52" s="5"/>
      <c r="E52" s="5"/>
      <c r="F52" s="5">
        <f t="shared" si="0"/>
        <v>0</v>
      </c>
      <c r="G52" s="5">
        <f>G53</f>
        <v>0</v>
      </c>
      <c r="H52" s="5">
        <f t="shared" si="1"/>
        <v>0</v>
      </c>
      <c r="I52" s="5">
        <f>I53</f>
        <v>217.42106000000001</v>
      </c>
      <c r="J52" s="5">
        <f t="shared" si="2"/>
        <v>217.42106000000001</v>
      </c>
      <c r="K52" s="5">
        <f>K53</f>
        <v>0</v>
      </c>
      <c r="L52" s="5">
        <f t="shared" si="3"/>
        <v>217.42106000000001</v>
      </c>
      <c r="M52" s="5">
        <f>M53</f>
        <v>4131</v>
      </c>
      <c r="N52" s="5">
        <f t="shared" si="4"/>
        <v>4348.4210599999997</v>
      </c>
      <c r="O52" s="5">
        <f>O53</f>
        <v>0</v>
      </c>
      <c r="P52" s="5">
        <f t="shared" si="5"/>
        <v>4348.4210599999997</v>
      </c>
      <c r="Q52" s="5">
        <f>Q53</f>
        <v>0</v>
      </c>
      <c r="R52" s="5">
        <f t="shared" si="6"/>
        <v>4348.4210599999997</v>
      </c>
    </row>
    <row r="53" spans="1:18" ht="38.25">
      <c r="A53" s="4" t="s">
        <v>37</v>
      </c>
      <c r="B53" s="2" t="s">
        <v>579</v>
      </c>
      <c r="C53" s="2">
        <v>600</v>
      </c>
      <c r="D53" s="5"/>
      <c r="E53" s="5"/>
      <c r="F53" s="5">
        <f t="shared" si="0"/>
        <v>0</v>
      </c>
      <c r="G53" s="5"/>
      <c r="H53" s="5">
        <f t="shared" si="1"/>
        <v>0</v>
      </c>
      <c r="I53" s="5">
        <v>217.42106000000001</v>
      </c>
      <c r="J53" s="5">
        <f t="shared" si="2"/>
        <v>217.42106000000001</v>
      </c>
      <c r="K53" s="5"/>
      <c r="L53" s="5">
        <f t="shared" si="3"/>
        <v>217.42106000000001</v>
      </c>
      <c r="M53" s="5">
        <v>4131</v>
      </c>
      <c r="N53" s="5">
        <f t="shared" si="4"/>
        <v>4348.4210599999997</v>
      </c>
      <c r="O53" s="5"/>
      <c r="P53" s="5">
        <f t="shared" si="5"/>
        <v>4348.4210599999997</v>
      </c>
      <c r="Q53" s="5"/>
      <c r="R53" s="5">
        <f t="shared" si="6"/>
        <v>4348.4210599999997</v>
      </c>
    </row>
    <row r="54" spans="1:18" ht="38.25">
      <c r="A54" s="4" t="s">
        <v>573</v>
      </c>
      <c r="B54" s="6" t="s">
        <v>577</v>
      </c>
      <c r="C54" s="2"/>
      <c r="D54" s="5"/>
      <c r="E54" s="5"/>
      <c r="F54" s="5">
        <v>0</v>
      </c>
      <c r="G54" s="5">
        <f>G55</f>
        <v>0</v>
      </c>
      <c r="H54" s="5">
        <f t="shared" si="1"/>
        <v>0</v>
      </c>
      <c r="I54" s="5">
        <f>I55</f>
        <v>355.88905</v>
      </c>
      <c r="J54" s="5">
        <f t="shared" si="2"/>
        <v>355.88905</v>
      </c>
      <c r="K54" s="5">
        <f>K55</f>
        <v>0</v>
      </c>
      <c r="L54" s="5">
        <f t="shared" si="3"/>
        <v>355.88905</v>
      </c>
      <c r="M54" s="5">
        <f>M55</f>
        <v>0</v>
      </c>
      <c r="N54" s="5">
        <f t="shared" si="4"/>
        <v>355.88905</v>
      </c>
      <c r="O54" s="5">
        <f>O55</f>
        <v>0</v>
      </c>
      <c r="P54" s="5">
        <f t="shared" si="5"/>
        <v>355.88905</v>
      </c>
      <c r="Q54" s="5">
        <f>Q55</f>
        <v>0</v>
      </c>
      <c r="R54" s="5">
        <f t="shared" si="6"/>
        <v>355.88905</v>
      </c>
    </row>
    <row r="55" spans="1:18" ht="140.25">
      <c r="A55" s="4" t="s">
        <v>574</v>
      </c>
      <c r="B55" s="6" t="s">
        <v>576</v>
      </c>
      <c r="C55" s="2"/>
      <c r="D55" s="5"/>
      <c r="E55" s="5"/>
      <c r="F55" s="5">
        <v>0</v>
      </c>
      <c r="G55" s="5">
        <f>G56</f>
        <v>0</v>
      </c>
      <c r="H55" s="5">
        <f t="shared" si="1"/>
        <v>0</v>
      </c>
      <c r="I55" s="5">
        <f>I56</f>
        <v>355.88905</v>
      </c>
      <c r="J55" s="5">
        <f t="shared" si="2"/>
        <v>355.88905</v>
      </c>
      <c r="K55" s="5">
        <f>K56</f>
        <v>0</v>
      </c>
      <c r="L55" s="5">
        <f t="shared" si="3"/>
        <v>355.88905</v>
      </c>
      <c r="M55" s="5">
        <f>M56</f>
        <v>0</v>
      </c>
      <c r="N55" s="5">
        <f t="shared" si="4"/>
        <v>355.88905</v>
      </c>
      <c r="O55" s="5">
        <f>O56</f>
        <v>0</v>
      </c>
      <c r="P55" s="5">
        <f t="shared" si="5"/>
        <v>355.88905</v>
      </c>
      <c r="Q55" s="5">
        <f>Q56</f>
        <v>0</v>
      </c>
      <c r="R55" s="5">
        <f t="shared" si="6"/>
        <v>355.88905</v>
      </c>
    </row>
    <row r="56" spans="1:18" ht="38.25">
      <c r="A56" s="4" t="s">
        <v>37</v>
      </c>
      <c r="B56" s="6" t="s">
        <v>576</v>
      </c>
      <c r="C56" s="2">
        <v>600</v>
      </c>
      <c r="D56" s="5"/>
      <c r="E56" s="5"/>
      <c r="F56" s="5">
        <v>0</v>
      </c>
      <c r="G56" s="5"/>
      <c r="H56" s="5">
        <f t="shared" si="1"/>
        <v>0</v>
      </c>
      <c r="I56" s="5">
        <v>355.88905</v>
      </c>
      <c r="J56" s="5">
        <f t="shared" si="2"/>
        <v>355.88905</v>
      </c>
      <c r="K56" s="5"/>
      <c r="L56" s="5">
        <f t="shared" si="3"/>
        <v>355.88905</v>
      </c>
      <c r="M56" s="5"/>
      <c r="N56" s="5">
        <f t="shared" si="4"/>
        <v>355.88905</v>
      </c>
      <c r="O56" s="5"/>
      <c r="P56" s="5">
        <f t="shared" si="5"/>
        <v>355.88905</v>
      </c>
      <c r="Q56" s="5"/>
      <c r="R56" s="5">
        <f t="shared" si="6"/>
        <v>355.88905</v>
      </c>
    </row>
    <row r="57" spans="1:18" ht="44.25" customHeight="1">
      <c r="A57" s="9" t="s">
        <v>150</v>
      </c>
      <c r="B57" s="8" t="s">
        <v>153</v>
      </c>
      <c r="C57" s="2"/>
      <c r="D57" s="5">
        <v>40148.94356</v>
      </c>
      <c r="E57" s="5">
        <f>E58+E83+E79</f>
        <v>0</v>
      </c>
      <c r="F57" s="5">
        <f t="shared" si="0"/>
        <v>40148.94356</v>
      </c>
      <c r="G57" s="5">
        <f>G58+G83+G79</f>
        <v>0</v>
      </c>
      <c r="H57" s="5">
        <f t="shared" si="1"/>
        <v>40148.94356</v>
      </c>
      <c r="I57" s="5">
        <f>I58+I83+I79</f>
        <v>-54.711039999999926</v>
      </c>
      <c r="J57" s="5">
        <f t="shared" si="2"/>
        <v>40094.232519999998</v>
      </c>
      <c r="K57" s="5">
        <f>K58+K83+K79</f>
        <v>39.493049999999997</v>
      </c>
      <c r="L57" s="5">
        <f t="shared" si="3"/>
        <v>40133.725569999995</v>
      </c>
      <c r="M57" s="5">
        <f>M58+M83+M79</f>
        <v>70</v>
      </c>
      <c r="N57" s="5">
        <f t="shared" si="4"/>
        <v>40203.725569999995</v>
      </c>
      <c r="O57" s="5">
        <f>O58+O83+O79</f>
        <v>186.39768000000001</v>
      </c>
      <c r="P57" s="5">
        <f t="shared" si="5"/>
        <v>40390.123249999997</v>
      </c>
      <c r="Q57" s="5">
        <f>Q58+Q83+Q79</f>
        <v>312.16332</v>
      </c>
      <c r="R57" s="5">
        <f t="shared" si="6"/>
        <v>40702.286569999997</v>
      </c>
    </row>
    <row r="58" spans="1:18" ht="38.25">
      <c r="A58" s="4" t="s">
        <v>152</v>
      </c>
      <c r="B58" s="2" t="s">
        <v>154</v>
      </c>
      <c r="C58" s="2"/>
      <c r="D58" s="5">
        <v>32271.792359999999</v>
      </c>
      <c r="E58" s="5">
        <f>E59+E61+E67+E69+E71+E73+E75+E77+E63+E65</f>
        <v>122.41480000000001</v>
      </c>
      <c r="F58" s="5">
        <f t="shared" si="0"/>
        <v>32394.207159999998</v>
      </c>
      <c r="G58" s="5">
        <f>G59+G61+G67+G69+G71+G73+G75+G77+G63+G65</f>
        <v>0</v>
      </c>
      <c r="H58" s="5">
        <f t="shared" si="1"/>
        <v>32394.207159999998</v>
      </c>
      <c r="I58" s="5">
        <f>I59+I61+I67+I69+I71+I73+I75+I77+I63+I65</f>
        <v>5.5999999999999999E-3</v>
      </c>
      <c r="J58" s="5">
        <f t="shared" si="2"/>
        <v>32394.212759999999</v>
      </c>
      <c r="K58" s="5">
        <f>K59+K61+K67+K69+K71+K73+K75+K77+K63+K65</f>
        <v>39.493049999999997</v>
      </c>
      <c r="L58" s="5">
        <f t="shared" si="3"/>
        <v>32433.705809999999</v>
      </c>
      <c r="M58" s="5">
        <f>M59+M61+M67+M69+M71+M73+M75+M77+M63+M65</f>
        <v>70</v>
      </c>
      <c r="N58" s="5">
        <f t="shared" si="4"/>
        <v>32503.705809999999</v>
      </c>
      <c r="O58" s="5">
        <f>O59+O61+O67+O69+O71+O73+O75+O77+O63+O65</f>
        <v>186.39768000000001</v>
      </c>
      <c r="P58" s="5">
        <f t="shared" si="5"/>
        <v>32690.103489999998</v>
      </c>
      <c r="Q58" s="5">
        <f>Q59+Q61+Q67+Q69+Q71+Q73+Q75+Q77+Q63+Q65</f>
        <v>312.16332</v>
      </c>
      <c r="R58" s="5">
        <f t="shared" si="6"/>
        <v>33002.266810000001</v>
      </c>
    </row>
    <row r="59" spans="1:18" ht="15.75">
      <c r="A59" s="4" t="s">
        <v>151</v>
      </c>
      <c r="B59" s="2" t="s">
        <v>155</v>
      </c>
      <c r="C59" s="2"/>
      <c r="D59" s="5">
        <v>25675.11002</v>
      </c>
      <c r="E59" s="5">
        <f>E60</f>
        <v>122.4148</v>
      </c>
      <c r="F59" s="5">
        <f t="shared" si="0"/>
        <v>25797.524819999999</v>
      </c>
      <c r="G59" s="5">
        <f>G60</f>
        <v>0</v>
      </c>
      <c r="H59" s="5">
        <f t="shared" si="1"/>
        <v>25797.524819999999</v>
      </c>
      <c r="I59" s="5">
        <f>I60</f>
        <v>5.5999999999999999E-3</v>
      </c>
      <c r="J59" s="5">
        <f t="shared" si="2"/>
        <v>25797.530419999999</v>
      </c>
      <c r="K59" s="5">
        <f>K60</f>
        <v>35.808839999999996</v>
      </c>
      <c r="L59" s="5">
        <f t="shared" si="3"/>
        <v>25833.339260000001</v>
      </c>
      <c r="M59" s="5">
        <f>M60</f>
        <v>0</v>
      </c>
      <c r="N59" s="5">
        <f t="shared" si="4"/>
        <v>25833.339260000001</v>
      </c>
      <c r="O59" s="5">
        <f>O60</f>
        <v>186.39768000000001</v>
      </c>
      <c r="P59" s="5">
        <f t="shared" si="5"/>
        <v>26019.736939999999</v>
      </c>
      <c r="Q59" s="5">
        <f>Q60</f>
        <v>312.16332</v>
      </c>
      <c r="R59" s="5">
        <f t="shared" si="6"/>
        <v>26331.900259999999</v>
      </c>
    </row>
    <row r="60" spans="1:18" ht="38.25">
      <c r="A60" s="4" t="s">
        <v>37</v>
      </c>
      <c r="B60" s="2" t="s">
        <v>155</v>
      </c>
      <c r="C60" s="2">
        <v>600</v>
      </c>
      <c r="D60" s="5">
        <v>25675.11002</v>
      </c>
      <c r="E60" s="5">
        <v>122.4148</v>
      </c>
      <c r="F60" s="5">
        <f t="shared" si="0"/>
        <v>25797.524819999999</v>
      </c>
      <c r="G60" s="5"/>
      <c r="H60" s="5">
        <f t="shared" si="1"/>
        <v>25797.524819999999</v>
      </c>
      <c r="I60" s="5">
        <v>5.5999999999999999E-3</v>
      </c>
      <c r="J60" s="5">
        <f t="shared" si="2"/>
        <v>25797.530419999999</v>
      </c>
      <c r="K60" s="5">
        <v>35.808839999999996</v>
      </c>
      <c r="L60" s="5">
        <f t="shared" si="3"/>
        <v>25833.339260000001</v>
      </c>
      <c r="M60" s="5"/>
      <c r="N60" s="5">
        <f t="shared" si="4"/>
        <v>25833.339260000001</v>
      </c>
      <c r="O60" s="5">
        <v>186.39768000000001</v>
      </c>
      <c r="P60" s="5">
        <f t="shared" si="5"/>
        <v>26019.736939999999</v>
      </c>
      <c r="Q60" s="5">
        <v>312.16332</v>
      </c>
      <c r="R60" s="5">
        <f t="shared" si="6"/>
        <v>26331.900259999999</v>
      </c>
    </row>
    <row r="61" spans="1:18" ht="38.25">
      <c r="A61" s="4" t="s">
        <v>157</v>
      </c>
      <c r="B61" s="2" t="s">
        <v>158</v>
      </c>
      <c r="C61" s="2"/>
      <c r="D61" s="5">
        <v>35</v>
      </c>
      <c r="E61" s="5">
        <f>E62</f>
        <v>0</v>
      </c>
      <c r="F61" s="5">
        <f t="shared" si="0"/>
        <v>35</v>
      </c>
      <c r="G61" s="5">
        <f>G62</f>
        <v>0</v>
      </c>
      <c r="H61" s="5">
        <f t="shared" si="1"/>
        <v>35</v>
      </c>
      <c r="I61" s="5">
        <f>I62</f>
        <v>0</v>
      </c>
      <c r="J61" s="5">
        <f t="shared" si="2"/>
        <v>35</v>
      </c>
      <c r="K61" s="5">
        <f>K62</f>
        <v>0</v>
      </c>
      <c r="L61" s="5">
        <f t="shared" si="3"/>
        <v>35</v>
      </c>
      <c r="M61" s="5">
        <f>M62</f>
        <v>0</v>
      </c>
      <c r="N61" s="5">
        <f t="shared" si="4"/>
        <v>35</v>
      </c>
      <c r="O61" s="5">
        <f>O62</f>
        <v>0</v>
      </c>
      <c r="P61" s="5">
        <f t="shared" si="5"/>
        <v>35</v>
      </c>
      <c r="Q61" s="5">
        <f>Q62</f>
        <v>0</v>
      </c>
      <c r="R61" s="5">
        <f t="shared" si="6"/>
        <v>35</v>
      </c>
    </row>
    <row r="62" spans="1:18" ht="38.25">
      <c r="A62" s="4" t="s">
        <v>37</v>
      </c>
      <c r="B62" s="2" t="s">
        <v>158</v>
      </c>
      <c r="C62" s="2">
        <v>600</v>
      </c>
      <c r="D62" s="5">
        <v>35</v>
      </c>
      <c r="E62" s="5">
        <v>0</v>
      </c>
      <c r="F62" s="5">
        <f t="shared" si="0"/>
        <v>35</v>
      </c>
      <c r="G62" s="5"/>
      <c r="H62" s="5">
        <f t="shared" si="1"/>
        <v>35</v>
      </c>
      <c r="I62" s="5"/>
      <c r="J62" s="5">
        <f t="shared" si="2"/>
        <v>35</v>
      </c>
      <c r="K62" s="5"/>
      <c r="L62" s="5">
        <f t="shared" si="3"/>
        <v>35</v>
      </c>
      <c r="M62" s="5"/>
      <c r="N62" s="5">
        <f t="shared" si="4"/>
        <v>35</v>
      </c>
      <c r="O62" s="5"/>
      <c r="P62" s="5">
        <f t="shared" si="5"/>
        <v>35</v>
      </c>
      <c r="Q62" s="5"/>
      <c r="R62" s="5">
        <f t="shared" si="6"/>
        <v>35</v>
      </c>
    </row>
    <row r="63" spans="1:18" ht="54" customHeight="1">
      <c r="A63" s="4" t="s">
        <v>493</v>
      </c>
      <c r="B63" s="2" t="s">
        <v>492</v>
      </c>
      <c r="C63" s="2"/>
      <c r="D63" s="5">
        <v>361.26316000000003</v>
      </c>
      <c r="E63" s="5">
        <f>E64</f>
        <v>-361.26316000000003</v>
      </c>
      <c r="F63" s="5">
        <f t="shared" si="0"/>
        <v>0</v>
      </c>
      <c r="G63" s="5">
        <f>G64</f>
        <v>0</v>
      </c>
      <c r="H63" s="5">
        <f t="shared" si="1"/>
        <v>0</v>
      </c>
      <c r="I63" s="5">
        <f>I64</f>
        <v>0</v>
      </c>
      <c r="J63" s="5">
        <f t="shared" si="2"/>
        <v>0</v>
      </c>
      <c r="K63" s="5">
        <f>K64</f>
        <v>0</v>
      </c>
      <c r="L63" s="5">
        <f t="shared" si="3"/>
        <v>0</v>
      </c>
      <c r="M63" s="5">
        <f>M64</f>
        <v>0</v>
      </c>
      <c r="N63" s="5">
        <f t="shared" si="4"/>
        <v>0</v>
      </c>
      <c r="O63" s="5">
        <f>O64</f>
        <v>0</v>
      </c>
      <c r="P63" s="5">
        <f t="shared" si="5"/>
        <v>0</v>
      </c>
      <c r="Q63" s="5">
        <f>Q64</f>
        <v>0</v>
      </c>
      <c r="R63" s="5">
        <f t="shared" si="6"/>
        <v>0</v>
      </c>
    </row>
    <row r="64" spans="1:18" ht="38.25">
      <c r="A64" s="4" t="s">
        <v>37</v>
      </c>
      <c r="B64" s="2" t="s">
        <v>492</v>
      </c>
      <c r="C64" s="2">
        <v>600</v>
      </c>
      <c r="D64" s="5">
        <v>361.26316000000003</v>
      </c>
      <c r="E64" s="5">
        <v>-361.26316000000003</v>
      </c>
      <c r="F64" s="5">
        <f t="shared" si="0"/>
        <v>0</v>
      </c>
      <c r="G64" s="5"/>
      <c r="H64" s="5">
        <f t="shared" si="1"/>
        <v>0</v>
      </c>
      <c r="I64" s="5"/>
      <c r="J64" s="5">
        <f t="shared" si="2"/>
        <v>0</v>
      </c>
      <c r="K64" s="5"/>
      <c r="L64" s="5">
        <f t="shared" si="3"/>
        <v>0</v>
      </c>
      <c r="M64" s="5"/>
      <c r="N64" s="5">
        <f t="shared" si="4"/>
        <v>0</v>
      </c>
      <c r="O64" s="5"/>
      <c r="P64" s="5">
        <f t="shared" si="5"/>
        <v>0</v>
      </c>
      <c r="Q64" s="5"/>
      <c r="R64" s="5">
        <f t="shared" si="6"/>
        <v>0</v>
      </c>
    </row>
    <row r="65" spans="1:18" ht="38.25">
      <c r="A65" s="4" t="s">
        <v>528</v>
      </c>
      <c r="B65" s="2" t="s">
        <v>529</v>
      </c>
      <c r="C65" s="2"/>
      <c r="D65" s="5">
        <v>0</v>
      </c>
      <c r="E65" s="5">
        <f>E66</f>
        <v>361.26316000000003</v>
      </c>
      <c r="F65" s="5">
        <f t="shared" si="0"/>
        <v>361.26316000000003</v>
      </c>
      <c r="G65" s="5">
        <f>G66</f>
        <v>0</v>
      </c>
      <c r="H65" s="5">
        <f t="shared" si="1"/>
        <v>361.26316000000003</v>
      </c>
      <c r="I65" s="5">
        <f>I66</f>
        <v>0</v>
      </c>
      <c r="J65" s="5">
        <f t="shared" si="2"/>
        <v>361.26316000000003</v>
      </c>
      <c r="K65" s="5">
        <f>K66</f>
        <v>3.6842100000000002</v>
      </c>
      <c r="L65" s="5">
        <f t="shared" si="3"/>
        <v>364.94737000000003</v>
      </c>
      <c r="M65" s="5">
        <f>M66</f>
        <v>70</v>
      </c>
      <c r="N65" s="5">
        <f t="shared" si="4"/>
        <v>434.94737000000003</v>
      </c>
      <c r="O65" s="5">
        <f>O66</f>
        <v>0</v>
      </c>
      <c r="P65" s="5">
        <f t="shared" si="5"/>
        <v>434.94737000000003</v>
      </c>
      <c r="Q65" s="5">
        <f>Q66</f>
        <v>0</v>
      </c>
      <c r="R65" s="5">
        <f t="shared" si="6"/>
        <v>434.94737000000003</v>
      </c>
    </row>
    <row r="66" spans="1:18" ht="38.25">
      <c r="A66" s="4" t="s">
        <v>37</v>
      </c>
      <c r="B66" s="2" t="s">
        <v>529</v>
      </c>
      <c r="C66" s="2">
        <v>600</v>
      </c>
      <c r="D66" s="5">
        <v>0</v>
      </c>
      <c r="E66" s="5">
        <v>361.26316000000003</v>
      </c>
      <c r="F66" s="5">
        <f t="shared" si="0"/>
        <v>361.26316000000003</v>
      </c>
      <c r="G66" s="5"/>
      <c r="H66" s="5">
        <f t="shared" si="1"/>
        <v>361.26316000000003</v>
      </c>
      <c r="I66" s="5"/>
      <c r="J66" s="5">
        <f t="shared" si="2"/>
        <v>361.26316000000003</v>
      </c>
      <c r="K66" s="5">
        <v>3.6842100000000002</v>
      </c>
      <c r="L66" s="5">
        <f t="shared" si="3"/>
        <v>364.94737000000003</v>
      </c>
      <c r="M66" s="5">
        <v>70</v>
      </c>
      <c r="N66" s="5">
        <f t="shared" si="4"/>
        <v>434.94737000000003</v>
      </c>
      <c r="O66" s="5"/>
      <c r="P66" s="5">
        <f t="shared" si="5"/>
        <v>434.94737000000003</v>
      </c>
      <c r="Q66" s="5"/>
      <c r="R66" s="5">
        <f t="shared" si="6"/>
        <v>434.94737000000003</v>
      </c>
    </row>
    <row r="67" spans="1:18" ht="38.25">
      <c r="A67" s="4" t="s">
        <v>194</v>
      </c>
      <c r="B67" s="2" t="s">
        <v>159</v>
      </c>
      <c r="C67" s="2"/>
      <c r="D67" s="5">
        <v>92</v>
      </c>
      <c r="E67" s="5">
        <f>E68</f>
        <v>0</v>
      </c>
      <c r="F67" s="5">
        <f t="shared" si="0"/>
        <v>92</v>
      </c>
      <c r="G67" s="5">
        <f>G68</f>
        <v>0</v>
      </c>
      <c r="H67" s="5">
        <f t="shared" si="1"/>
        <v>92</v>
      </c>
      <c r="I67" s="5">
        <f>I68</f>
        <v>0</v>
      </c>
      <c r="J67" s="5">
        <f t="shared" si="2"/>
        <v>92</v>
      </c>
      <c r="K67" s="5">
        <f>K68</f>
        <v>0</v>
      </c>
      <c r="L67" s="5">
        <f t="shared" si="3"/>
        <v>92</v>
      </c>
      <c r="M67" s="5">
        <f>M68</f>
        <v>0</v>
      </c>
      <c r="N67" s="5">
        <f t="shared" si="4"/>
        <v>92</v>
      </c>
      <c r="O67" s="5">
        <f>O68</f>
        <v>0</v>
      </c>
      <c r="P67" s="5">
        <f t="shared" si="5"/>
        <v>92</v>
      </c>
      <c r="Q67" s="5">
        <f>Q68</f>
        <v>0</v>
      </c>
      <c r="R67" s="5">
        <f t="shared" si="6"/>
        <v>92</v>
      </c>
    </row>
    <row r="68" spans="1:18" ht="38.25">
      <c r="A68" s="4" t="s">
        <v>37</v>
      </c>
      <c r="B68" s="2" t="s">
        <v>159</v>
      </c>
      <c r="C68" s="2">
        <v>600</v>
      </c>
      <c r="D68" s="5">
        <v>92</v>
      </c>
      <c r="E68" s="5">
        <v>0</v>
      </c>
      <c r="F68" s="5">
        <f t="shared" si="0"/>
        <v>92</v>
      </c>
      <c r="G68" s="5"/>
      <c r="H68" s="5">
        <f t="shared" si="1"/>
        <v>92</v>
      </c>
      <c r="I68" s="5"/>
      <c r="J68" s="5">
        <f t="shared" si="2"/>
        <v>92</v>
      </c>
      <c r="K68" s="5"/>
      <c r="L68" s="5">
        <f t="shared" si="3"/>
        <v>92</v>
      </c>
      <c r="M68" s="5"/>
      <c r="N68" s="5">
        <f t="shared" si="4"/>
        <v>92</v>
      </c>
      <c r="O68" s="5"/>
      <c r="P68" s="5">
        <f t="shared" si="5"/>
        <v>92</v>
      </c>
      <c r="Q68" s="5"/>
      <c r="R68" s="5">
        <f t="shared" si="6"/>
        <v>92</v>
      </c>
    </row>
    <row r="69" spans="1:18" ht="76.5">
      <c r="A69" s="4" t="s">
        <v>291</v>
      </c>
      <c r="B69" s="6" t="s">
        <v>160</v>
      </c>
      <c r="C69" s="2"/>
      <c r="D69" s="5">
        <v>1805.21731</v>
      </c>
      <c r="E69" s="5">
        <f>E70</f>
        <v>0</v>
      </c>
      <c r="F69" s="5">
        <f t="shared" si="0"/>
        <v>1805.21731</v>
      </c>
      <c r="G69" s="5">
        <f>G70</f>
        <v>0</v>
      </c>
      <c r="H69" s="5">
        <f t="shared" si="1"/>
        <v>1805.21731</v>
      </c>
      <c r="I69" s="5">
        <f>I70</f>
        <v>0</v>
      </c>
      <c r="J69" s="5">
        <f t="shared" si="2"/>
        <v>1805.21731</v>
      </c>
      <c r="K69" s="5">
        <f>K70</f>
        <v>0</v>
      </c>
      <c r="L69" s="5">
        <f t="shared" si="3"/>
        <v>1805.21731</v>
      </c>
      <c r="M69" s="5">
        <f>M70</f>
        <v>0</v>
      </c>
      <c r="N69" s="5">
        <f t="shared" si="4"/>
        <v>1805.21731</v>
      </c>
      <c r="O69" s="5">
        <f>O70</f>
        <v>0</v>
      </c>
      <c r="P69" s="5">
        <f t="shared" si="5"/>
        <v>1805.21731</v>
      </c>
      <c r="Q69" s="5">
        <f>Q70</f>
        <v>0</v>
      </c>
      <c r="R69" s="5">
        <f t="shared" si="6"/>
        <v>1805.21731</v>
      </c>
    </row>
    <row r="70" spans="1:18" ht="38.25">
      <c r="A70" s="4" t="s">
        <v>37</v>
      </c>
      <c r="B70" s="6" t="s">
        <v>160</v>
      </c>
      <c r="C70" s="2">
        <v>600</v>
      </c>
      <c r="D70" s="5">
        <v>1805.21731</v>
      </c>
      <c r="E70" s="5">
        <v>0</v>
      </c>
      <c r="F70" s="5">
        <f t="shared" si="0"/>
        <v>1805.21731</v>
      </c>
      <c r="G70" s="5"/>
      <c r="H70" s="5">
        <f t="shared" si="1"/>
        <v>1805.21731</v>
      </c>
      <c r="I70" s="5"/>
      <c r="J70" s="5">
        <f t="shared" si="2"/>
        <v>1805.21731</v>
      </c>
      <c r="K70" s="5"/>
      <c r="L70" s="5">
        <f t="shared" si="3"/>
        <v>1805.21731</v>
      </c>
      <c r="M70" s="5"/>
      <c r="N70" s="5">
        <f t="shared" si="4"/>
        <v>1805.21731</v>
      </c>
      <c r="O70" s="5"/>
      <c r="P70" s="5">
        <f t="shared" si="5"/>
        <v>1805.21731</v>
      </c>
      <c r="Q70" s="5"/>
      <c r="R70" s="5">
        <f t="shared" si="6"/>
        <v>1805.21731</v>
      </c>
    </row>
    <row r="71" spans="1:18" ht="63.75">
      <c r="A71" s="4" t="s">
        <v>161</v>
      </c>
      <c r="B71" s="6" t="s">
        <v>285</v>
      </c>
      <c r="C71" s="2"/>
      <c r="D71" s="5">
        <v>570.06862000000001</v>
      </c>
      <c r="E71" s="5">
        <f>E72</f>
        <v>0</v>
      </c>
      <c r="F71" s="5">
        <f t="shared" si="0"/>
        <v>570.06862000000001</v>
      </c>
      <c r="G71" s="5">
        <f>G72</f>
        <v>0</v>
      </c>
      <c r="H71" s="5">
        <f t="shared" si="1"/>
        <v>570.06862000000001</v>
      </c>
      <c r="I71" s="5">
        <f>I72</f>
        <v>0</v>
      </c>
      <c r="J71" s="5">
        <f t="shared" si="2"/>
        <v>570.06862000000001</v>
      </c>
      <c r="K71" s="5">
        <f>K72</f>
        <v>0</v>
      </c>
      <c r="L71" s="5">
        <f t="shared" si="3"/>
        <v>570.06862000000001</v>
      </c>
      <c r="M71" s="5">
        <f>M72</f>
        <v>0</v>
      </c>
      <c r="N71" s="5">
        <f t="shared" si="4"/>
        <v>570.06862000000001</v>
      </c>
      <c r="O71" s="5">
        <f>O72</f>
        <v>0</v>
      </c>
      <c r="P71" s="5">
        <f t="shared" si="5"/>
        <v>570.06862000000001</v>
      </c>
      <c r="Q71" s="5">
        <f>Q72</f>
        <v>0</v>
      </c>
      <c r="R71" s="5">
        <f t="shared" si="6"/>
        <v>570.06862000000001</v>
      </c>
    </row>
    <row r="72" spans="1:18" ht="38.25">
      <c r="A72" s="4" t="s">
        <v>37</v>
      </c>
      <c r="B72" s="6" t="s">
        <v>285</v>
      </c>
      <c r="C72" s="2">
        <v>600</v>
      </c>
      <c r="D72" s="5">
        <v>570.06862000000001</v>
      </c>
      <c r="E72" s="5">
        <v>0</v>
      </c>
      <c r="F72" s="5">
        <f t="shared" si="0"/>
        <v>570.06862000000001</v>
      </c>
      <c r="G72" s="5"/>
      <c r="H72" s="5">
        <f t="shared" si="1"/>
        <v>570.06862000000001</v>
      </c>
      <c r="I72" s="5"/>
      <c r="J72" s="5">
        <f t="shared" si="2"/>
        <v>570.06862000000001</v>
      </c>
      <c r="K72" s="5"/>
      <c r="L72" s="5">
        <f t="shared" si="3"/>
        <v>570.06862000000001</v>
      </c>
      <c r="M72" s="5"/>
      <c r="N72" s="5">
        <f t="shared" si="4"/>
        <v>570.06862000000001</v>
      </c>
      <c r="O72" s="5"/>
      <c r="P72" s="5">
        <f t="shared" si="5"/>
        <v>570.06862000000001</v>
      </c>
      <c r="Q72" s="5"/>
      <c r="R72" s="5">
        <f t="shared" si="6"/>
        <v>570.06862000000001</v>
      </c>
    </row>
    <row r="73" spans="1:18" ht="89.25">
      <c r="A73" s="4" t="s">
        <v>292</v>
      </c>
      <c r="B73" s="6" t="s">
        <v>163</v>
      </c>
      <c r="C73" s="2"/>
      <c r="D73" s="5">
        <v>2853.5959800000001</v>
      </c>
      <c r="E73" s="5">
        <f>E74</f>
        <v>0</v>
      </c>
      <c r="F73" s="5">
        <f t="shared" si="0"/>
        <v>2853.5959800000001</v>
      </c>
      <c r="G73" s="5">
        <f>G74</f>
        <v>0</v>
      </c>
      <c r="H73" s="5">
        <f t="shared" si="1"/>
        <v>2853.5959800000001</v>
      </c>
      <c r="I73" s="5">
        <f>I74</f>
        <v>0</v>
      </c>
      <c r="J73" s="5">
        <f t="shared" si="2"/>
        <v>2853.5959800000001</v>
      </c>
      <c r="K73" s="5">
        <f>K74</f>
        <v>0</v>
      </c>
      <c r="L73" s="5">
        <f t="shared" si="3"/>
        <v>2853.5959800000001</v>
      </c>
      <c r="M73" s="5">
        <f>M74</f>
        <v>0</v>
      </c>
      <c r="N73" s="5">
        <f t="shared" si="4"/>
        <v>2853.5959800000001</v>
      </c>
      <c r="O73" s="5">
        <f>O74</f>
        <v>0</v>
      </c>
      <c r="P73" s="5">
        <f t="shared" si="5"/>
        <v>2853.5959800000001</v>
      </c>
      <c r="Q73" s="5">
        <f>Q74</f>
        <v>0</v>
      </c>
      <c r="R73" s="5">
        <f t="shared" si="6"/>
        <v>2853.5959800000001</v>
      </c>
    </row>
    <row r="74" spans="1:18" ht="38.25">
      <c r="A74" s="4" t="s">
        <v>37</v>
      </c>
      <c r="B74" s="6" t="s">
        <v>163</v>
      </c>
      <c r="C74" s="2">
        <v>600</v>
      </c>
      <c r="D74" s="5">
        <v>2853.5959800000001</v>
      </c>
      <c r="E74" s="5">
        <v>0</v>
      </c>
      <c r="F74" s="5">
        <f t="shared" si="0"/>
        <v>2853.5959800000001</v>
      </c>
      <c r="G74" s="5"/>
      <c r="H74" s="5">
        <f t="shared" si="1"/>
        <v>2853.5959800000001</v>
      </c>
      <c r="I74" s="5"/>
      <c r="J74" s="5">
        <f t="shared" si="2"/>
        <v>2853.5959800000001</v>
      </c>
      <c r="K74" s="5"/>
      <c r="L74" s="5">
        <f t="shared" si="3"/>
        <v>2853.5959800000001</v>
      </c>
      <c r="M74" s="5"/>
      <c r="N74" s="5">
        <f t="shared" si="4"/>
        <v>2853.5959800000001</v>
      </c>
      <c r="O74" s="5"/>
      <c r="P74" s="5">
        <f t="shared" si="5"/>
        <v>2853.5959800000001</v>
      </c>
      <c r="Q74" s="5"/>
      <c r="R74" s="5">
        <f t="shared" si="6"/>
        <v>2853.5959800000001</v>
      </c>
    </row>
    <row r="75" spans="1:18" ht="81.75" customHeight="1">
      <c r="A75" s="4" t="s">
        <v>164</v>
      </c>
      <c r="B75" s="2" t="s">
        <v>286</v>
      </c>
      <c r="C75" s="2"/>
      <c r="D75" s="5">
        <v>150.18926999999999</v>
      </c>
      <c r="E75" s="5">
        <f>E76</f>
        <v>0</v>
      </c>
      <c r="F75" s="5">
        <f t="shared" si="0"/>
        <v>150.18926999999999</v>
      </c>
      <c r="G75" s="5">
        <f>G76</f>
        <v>0</v>
      </c>
      <c r="H75" s="5">
        <f t="shared" si="1"/>
        <v>150.18926999999999</v>
      </c>
      <c r="I75" s="5">
        <f>I76</f>
        <v>0</v>
      </c>
      <c r="J75" s="5">
        <f t="shared" si="2"/>
        <v>150.18926999999999</v>
      </c>
      <c r="K75" s="5">
        <f>K76</f>
        <v>0</v>
      </c>
      <c r="L75" s="5">
        <f t="shared" si="3"/>
        <v>150.18926999999999</v>
      </c>
      <c r="M75" s="5">
        <f>M76</f>
        <v>0</v>
      </c>
      <c r="N75" s="5">
        <f t="shared" si="4"/>
        <v>150.18926999999999</v>
      </c>
      <c r="O75" s="5">
        <f>O76</f>
        <v>0</v>
      </c>
      <c r="P75" s="5">
        <f t="shared" si="5"/>
        <v>150.18926999999999</v>
      </c>
      <c r="Q75" s="5">
        <f>Q76</f>
        <v>0</v>
      </c>
      <c r="R75" s="5">
        <f t="shared" si="6"/>
        <v>150.18926999999999</v>
      </c>
    </row>
    <row r="76" spans="1:18" ht="38.25">
      <c r="A76" s="4" t="s">
        <v>37</v>
      </c>
      <c r="B76" s="2" t="s">
        <v>286</v>
      </c>
      <c r="C76" s="2">
        <v>600</v>
      </c>
      <c r="D76" s="5">
        <v>150.18926999999999</v>
      </c>
      <c r="E76" s="5">
        <v>0</v>
      </c>
      <c r="F76" s="5">
        <f t="shared" si="0"/>
        <v>150.18926999999999</v>
      </c>
      <c r="G76" s="5"/>
      <c r="H76" s="5">
        <f t="shared" si="1"/>
        <v>150.18926999999999</v>
      </c>
      <c r="I76" s="5"/>
      <c r="J76" s="5">
        <f t="shared" si="2"/>
        <v>150.18926999999999</v>
      </c>
      <c r="K76" s="5"/>
      <c r="L76" s="5">
        <f t="shared" si="3"/>
        <v>150.18926999999999</v>
      </c>
      <c r="M76" s="5"/>
      <c r="N76" s="5">
        <f t="shared" si="4"/>
        <v>150.18926999999999</v>
      </c>
      <c r="O76" s="5"/>
      <c r="P76" s="5">
        <f t="shared" si="5"/>
        <v>150.18926999999999</v>
      </c>
      <c r="Q76" s="5"/>
      <c r="R76" s="5">
        <f t="shared" si="6"/>
        <v>150.18926999999999</v>
      </c>
    </row>
    <row r="77" spans="1:18" ht="25.5">
      <c r="A77" s="4" t="s">
        <v>235</v>
      </c>
      <c r="B77" s="2" t="s">
        <v>234</v>
      </c>
      <c r="C77" s="2"/>
      <c r="D77" s="5">
        <v>729.34799999999996</v>
      </c>
      <c r="E77" s="5">
        <f>E78</f>
        <v>0</v>
      </c>
      <c r="F77" s="5">
        <f t="shared" si="0"/>
        <v>729.34799999999996</v>
      </c>
      <c r="G77" s="5">
        <f>G78</f>
        <v>0</v>
      </c>
      <c r="H77" s="5">
        <f t="shared" si="1"/>
        <v>729.34799999999996</v>
      </c>
      <c r="I77" s="5">
        <f>I78</f>
        <v>0</v>
      </c>
      <c r="J77" s="5">
        <f t="shared" si="2"/>
        <v>729.34799999999996</v>
      </c>
      <c r="K77" s="5">
        <f>K78</f>
        <v>0</v>
      </c>
      <c r="L77" s="5">
        <f t="shared" si="3"/>
        <v>729.34799999999996</v>
      </c>
      <c r="M77" s="5">
        <f>M78</f>
        <v>0</v>
      </c>
      <c r="N77" s="5">
        <f t="shared" si="4"/>
        <v>729.34799999999996</v>
      </c>
      <c r="O77" s="5">
        <f>O78</f>
        <v>0</v>
      </c>
      <c r="P77" s="5">
        <f t="shared" si="5"/>
        <v>729.34799999999996</v>
      </c>
      <c r="Q77" s="5">
        <f>Q78</f>
        <v>0</v>
      </c>
      <c r="R77" s="5">
        <f t="shared" si="6"/>
        <v>729.34799999999996</v>
      </c>
    </row>
    <row r="78" spans="1:18" ht="38.25">
      <c r="A78" s="4" t="s">
        <v>37</v>
      </c>
      <c r="B78" s="2" t="s">
        <v>234</v>
      </c>
      <c r="C78" s="2">
        <v>600</v>
      </c>
      <c r="D78" s="5">
        <v>729.34799999999996</v>
      </c>
      <c r="E78" s="5">
        <v>0</v>
      </c>
      <c r="F78" s="5">
        <f t="shared" si="0"/>
        <v>729.34799999999996</v>
      </c>
      <c r="G78" s="5"/>
      <c r="H78" s="5">
        <f t="shared" si="1"/>
        <v>729.34799999999996</v>
      </c>
      <c r="I78" s="5"/>
      <c r="J78" s="5">
        <f t="shared" si="2"/>
        <v>729.34799999999996</v>
      </c>
      <c r="K78" s="5"/>
      <c r="L78" s="5">
        <f t="shared" si="3"/>
        <v>729.34799999999996</v>
      </c>
      <c r="M78" s="5"/>
      <c r="N78" s="5">
        <f t="shared" si="4"/>
        <v>729.34799999999996</v>
      </c>
      <c r="O78" s="5"/>
      <c r="P78" s="5">
        <f t="shared" si="5"/>
        <v>729.34799999999996</v>
      </c>
      <c r="Q78" s="5"/>
      <c r="R78" s="5">
        <f t="shared" si="6"/>
        <v>729.34799999999996</v>
      </c>
    </row>
    <row r="79" spans="1:18" ht="51">
      <c r="A79" s="4" t="s">
        <v>471</v>
      </c>
      <c r="B79" s="2" t="s">
        <v>470</v>
      </c>
      <c r="C79" s="2"/>
      <c r="D79" s="5">
        <v>7329.8848000000007</v>
      </c>
      <c r="E79" s="5">
        <f>E80</f>
        <v>-122.4148</v>
      </c>
      <c r="F79" s="5">
        <f t="shared" si="0"/>
        <v>7207.4700000000012</v>
      </c>
      <c r="G79" s="5">
        <f>G80</f>
        <v>0</v>
      </c>
      <c r="H79" s="5">
        <f t="shared" si="1"/>
        <v>7207.4700000000012</v>
      </c>
      <c r="I79" s="5">
        <f>I80</f>
        <v>0</v>
      </c>
      <c r="J79" s="5">
        <f t="shared" si="2"/>
        <v>7207.4700000000012</v>
      </c>
      <c r="K79" s="5">
        <f>K80</f>
        <v>0</v>
      </c>
      <c r="L79" s="5">
        <f t="shared" si="3"/>
        <v>7207.4700000000012</v>
      </c>
      <c r="M79" s="5">
        <f>M80</f>
        <v>0</v>
      </c>
      <c r="N79" s="5">
        <f t="shared" si="4"/>
        <v>7207.4700000000012</v>
      </c>
      <c r="O79" s="5">
        <f>O80</f>
        <v>0</v>
      </c>
      <c r="P79" s="5">
        <f t="shared" si="5"/>
        <v>7207.4700000000012</v>
      </c>
      <c r="Q79" s="5">
        <f>Q80</f>
        <v>0</v>
      </c>
      <c r="R79" s="5">
        <f t="shared" si="6"/>
        <v>7207.4700000000012</v>
      </c>
    </row>
    <row r="80" spans="1:18" ht="38.25">
      <c r="A80" s="4" t="s">
        <v>472</v>
      </c>
      <c r="B80" s="2" t="s">
        <v>473</v>
      </c>
      <c r="C80" s="2"/>
      <c r="D80" s="5">
        <v>7329.8848000000007</v>
      </c>
      <c r="E80" s="5">
        <f>E81+E82</f>
        <v>-122.4148</v>
      </c>
      <c r="F80" s="5">
        <f t="shared" si="0"/>
        <v>7207.4700000000012</v>
      </c>
      <c r="G80" s="5">
        <f>G81+G82</f>
        <v>0</v>
      </c>
      <c r="H80" s="5">
        <f t="shared" si="1"/>
        <v>7207.4700000000012</v>
      </c>
      <c r="I80" s="5">
        <f>I81+I82</f>
        <v>0</v>
      </c>
      <c r="J80" s="5">
        <f t="shared" si="2"/>
        <v>7207.4700000000012</v>
      </c>
      <c r="K80" s="5">
        <f>K81+K82</f>
        <v>0</v>
      </c>
      <c r="L80" s="5">
        <f t="shared" si="3"/>
        <v>7207.4700000000012</v>
      </c>
      <c r="M80" s="5">
        <f>M81+M82</f>
        <v>0</v>
      </c>
      <c r="N80" s="5">
        <f t="shared" si="4"/>
        <v>7207.4700000000012</v>
      </c>
      <c r="O80" s="5">
        <f>O81+O82</f>
        <v>0</v>
      </c>
      <c r="P80" s="5">
        <f t="shared" si="5"/>
        <v>7207.4700000000012</v>
      </c>
      <c r="Q80" s="5">
        <f>Q81+Q82</f>
        <v>0</v>
      </c>
      <c r="R80" s="5">
        <f t="shared" si="6"/>
        <v>7207.4700000000012</v>
      </c>
    </row>
    <row r="81" spans="1:18" ht="38.25">
      <c r="A81" s="4" t="s">
        <v>37</v>
      </c>
      <c r="B81" s="2" t="s">
        <v>473</v>
      </c>
      <c r="C81" s="2">
        <v>600</v>
      </c>
      <c r="D81" s="5">
        <v>7305.6</v>
      </c>
      <c r="E81" s="5">
        <v>-116.26479999999999</v>
      </c>
      <c r="F81" s="5">
        <f t="shared" si="0"/>
        <v>7189.3352000000004</v>
      </c>
      <c r="G81" s="5"/>
      <c r="H81" s="5">
        <f t="shared" ref="H81:H146" si="7">F81+G81</f>
        <v>7189.3352000000004</v>
      </c>
      <c r="I81" s="5"/>
      <c r="J81" s="5">
        <f t="shared" ref="J81:J146" si="8">H81+I81</f>
        <v>7189.3352000000004</v>
      </c>
      <c r="K81" s="5"/>
      <c r="L81" s="5">
        <f t="shared" ref="L81:L146" si="9">J81+K81</f>
        <v>7189.3352000000004</v>
      </c>
      <c r="M81" s="5"/>
      <c r="N81" s="5">
        <f t="shared" ref="N81:N146" si="10">L81+M81</f>
        <v>7189.3352000000004</v>
      </c>
      <c r="O81" s="5"/>
      <c r="P81" s="5">
        <f t="shared" ref="P81:P144" si="11">N81+O81</f>
        <v>7189.3352000000004</v>
      </c>
      <c r="Q81" s="5"/>
      <c r="R81" s="5">
        <f t="shared" ref="R81:R144" si="12">P81+Q81</f>
        <v>7189.3352000000004</v>
      </c>
    </row>
    <row r="82" spans="1:18" ht="15.75">
      <c r="A82" s="4" t="s">
        <v>333</v>
      </c>
      <c r="B82" s="2" t="s">
        <v>473</v>
      </c>
      <c r="C82" s="2">
        <v>800</v>
      </c>
      <c r="D82" s="5">
        <v>24.284800000000001</v>
      </c>
      <c r="E82" s="5">
        <v>-6.15</v>
      </c>
      <c r="F82" s="5">
        <f t="shared" si="0"/>
        <v>18.134799999999998</v>
      </c>
      <c r="G82" s="5"/>
      <c r="H82" s="5">
        <f t="shared" si="7"/>
        <v>18.134799999999998</v>
      </c>
      <c r="I82" s="5"/>
      <c r="J82" s="5">
        <f t="shared" si="8"/>
        <v>18.134799999999998</v>
      </c>
      <c r="K82" s="5"/>
      <c r="L82" s="5">
        <f t="shared" si="9"/>
        <v>18.134799999999998</v>
      </c>
      <c r="M82" s="5"/>
      <c r="N82" s="5">
        <f t="shared" si="10"/>
        <v>18.134799999999998</v>
      </c>
      <c r="O82" s="5"/>
      <c r="P82" s="5">
        <f t="shared" si="11"/>
        <v>18.134799999999998</v>
      </c>
      <c r="Q82" s="5"/>
      <c r="R82" s="5">
        <f t="shared" si="12"/>
        <v>18.134799999999998</v>
      </c>
    </row>
    <row r="83" spans="1:18" ht="102">
      <c r="A83" s="4" t="s">
        <v>531</v>
      </c>
      <c r="B83" s="2" t="s">
        <v>257</v>
      </c>
      <c r="C83" s="2"/>
      <c r="D83" s="5">
        <v>547.26640000000009</v>
      </c>
      <c r="E83" s="5">
        <f>E84</f>
        <v>0</v>
      </c>
      <c r="F83" s="5">
        <f t="shared" si="0"/>
        <v>547.26640000000009</v>
      </c>
      <c r="G83" s="5">
        <f>G84+G86</f>
        <v>0</v>
      </c>
      <c r="H83" s="5">
        <f t="shared" si="7"/>
        <v>547.26640000000009</v>
      </c>
      <c r="I83" s="5">
        <f>I84+I86</f>
        <v>-54.716639999999927</v>
      </c>
      <c r="J83" s="5">
        <f t="shared" si="8"/>
        <v>492.54976000000016</v>
      </c>
      <c r="K83" s="5">
        <f>K84+K86</f>
        <v>0</v>
      </c>
      <c r="L83" s="5">
        <f t="shared" si="9"/>
        <v>492.54976000000016</v>
      </c>
      <c r="M83" s="5">
        <f>M84+M86</f>
        <v>0</v>
      </c>
      <c r="N83" s="5">
        <f t="shared" si="10"/>
        <v>492.54976000000016</v>
      </c>
      <c r="O83" s="5">
        <f>O84+O86</f>
        <v>0</v>
      </c>
      <c r="P83" s="5">
        <f t="shared" si="11"/>
        <v>492.54976000000016</v>
      </c>
      <c r="Q83" s="5">
        <f>Q84+Q86</f>
        <v>0</v>
      </c>
      <c r="R83" s="5">
        <f t="shared" si="12"/>
        <v>492.54976000000016</v>
      </c>
    </row>
    <row r="84" spans="1:18" ht="94.5" customHeight="1">
      <c r="A84" s="4" t="s">
        <v>530</v>
      </c>
      <c r="B84" s="2" t="s">
        <v>258</v>
      </c>
      <c r="C84" s="2"/>
      <c r="D84" s="5">
        <v>547.26640000000009</v>
      </c>
      <c r="E84" s="5">
        <f>E85</f>
        <v>0</v>
      </c>
      <c r="F84" s="5">
        <f t="shared" si="0"/>
        <v>547.26640000000009</v>
      </c>
      <c r="G84" s="5">
        <f>G85</f>
        <v>0</v>
      </c>
      <c r="H84" s="5">
        <f t="shared" si="7"/>
        <v>547.26640000000009</v>
      </c>
      <c r="I84" s="5">
        <f>I85</f>
        <v>-547.26639999999998</v>
      </c>
      <c r="J84" s="5">
        <f t="shared" si="8"/>
        <v>0</v>
      </c>
      <c r="K84" s="5">
        <f>K85</f>
        <v>0</v>
      </c>
      <c r="L84" s="5">
        <f t="shared" si="9"/>
        <v>0</v>
      </c>
      <c r="M84" s="5">
        <f>M85</f>
        <v>0</v>
      </c>
      <c r="N84" s="5">
        <f t="shared" si="10"/>
        <v>0</v>
      </c>
      <c r="O84" s="5">
        <f>O85</f>
        <v>0</v>
      </c>
      <c r="P84" s="5">
        <f t="shared" si="11"/>
        <v>0</v>
      </c>
      <c r="Q84" s="5">
        <f>Q85</f>
        <v>0</v>
      </c>
      <c r="R84" s="5">
        <f t="shared" si="12"/>
        <v>0</v>
      </c>
    </row>
    <row r="85" spans="1:18" ht="38.25">
      <c r="A85" s="4" t="s">
        <v>37</v>
      </c>
      <c r="B85" s="2" t="s">
        <v>258</v>
      </c>
      <c r="C85" s="2">
        <v>600</v>
      </c>
      <c r="D85" s="5">
        <v>547.26640000000009</v>
      </c>
      <c r="E85" s="5">
        <v>0</v>
      </c>
      <c r="F85" s="5">
        <f t="shared" si="0"/>
        <v>547.26640000000009</v>
      </c>
      <c r="G85" s="5"/>
      <c r="H85" s="5">
        <f t="shared" si="7"/>
        <v>547.26640000000009</v>
      </c>
      <c r="I85" s="5">
        <v>-547.26639999999998</v>
      </c>
      <c r="J85" s="5">
        <f t="shared" si="8"/>
        <v>0</v>
      </c>
      <c r="K85" s="5"/>
      <c r="L85" s="5">
        <f t="shared" si="9"/>
        <v>0</v>
      </c>
      <c r="M85" s="5"/>
      <c r="N85" s="5">
        <f t="shared" si="10"/>
        <v>0</v>
      </c>
      <c r="O85" s="5"/>
      <c r="P85" s="5">
        <f t="shared" si="11"/>
        <v>0</v>
      </c>
      <c r="Q85" s="5"/>
      <c r="R85" s="5">
        <f t="shared" si="12"/>
        <v>0</v>
      </c>
    </row>
    <row r="86" spans="1:18" ht="92.25" customHeight="1">
      <c r="A86" s="4" t="s">
        <v>530</v>
      </c>
      <c r="B86" s="2" t="s">
        <v>578</v>
      </c>
      <c r="C86" s="2"/>
      <c r="D86" s="5"/>
      <c r="E86" s="5"/>
      <c r="F86" s="5">
        <f t="shared" si="0"/>
        <v>0</v>
      </c>
      <c r="G86" s="5">
        <f>G87</f>
        <v>0</v>
      </c>
      <c r="H86" s="5">
        <f t="shared" si="7"/>
        <v>0</v>
      </c>
      <c r="I86" s="5">
        <f>I87</f>
        <v>492.54976000000005</v>
      </c>
      <c r="J86" s="5">
        <f t="shared" si="8"/>
        <v>492.54976000000005</v>
      </c>
      <c r="K86" s="5">
        <f>K87</f>
        <v>0</v>
      </c>
      <c r="L86" s="5">
        <f t="shared" si="9"/>
        <v>492.54976000000005</v>
      </c>
      <c r="M86" s="5">
        <f>M87</f>
        <v>0</v>
      </c>
      <c r="N86" s="5">
        <f t="shared" si="10"/>
        <v>492.54976000000005</v>
      </c>
      <c r="O86" s="5">
        <f>O87</f>
        <v>0</v>
      </c>
      <c r="P86" s="5">
        <f t="shared" si="11"/>
        <v>492.54976000000005</v>
      </c>
      <c r="Q86" s="5">
        <f>Q87</f>
        <v>0</v>
      </c>
      <c r="R86" s="5">
        <f t="shared" si="12"/>
        <v>492.54976000000005</v>
      </c>
    </row>
    <row r="87" spans="1:18" ht="38.25">
      <c r="A87" s="4" t="s">
        <v>37</v>
      </c>
      <c r="B87" s="2" t="s">
        <v>578</v>
      </c>
      <c r="C87" s="2">
        <v>600</v>
      </c>
      <c r="D87" s="5"/>
      <c r="E87" s="5"/>
      <c r="F87" s="5">
        <f t="shared" si="0"/>
        <v>0</v>
      </c>
      <c r="G87" s="5"/>
      <c r="H87" s="5">
        <f t="shared" si="7"/>
        <v>0</v>
      </c>
      <c r="I87" s="5">
        <f>492.49936+0.0504</f>
        <v>492.54976000000005</v>
      </c>
      <c r="J87" s="5">
        <f t="shared" si="8"/>
        <v>492.54976000000005</v>
      </c>
      <c r="K87" s="5"/>
      <c r="L87" s="5">
        <f t="shared" si="9"/>
        <v>492.54976000000005</v>
      </c>
      <c r="M87" s="5"/>
      <c r="N87" s="5">
        <f t="shared" si="10"/>
        <v>492.54976000000005</v>
      </c>
      <c r="O87" s="5"/>
      <c r="P87" s="5">
        <f t="shared" si="11"/>
        <v>492.54976000000005</v>
      </c>
      <c r="Q87" s="5"/>
      <c r="R87" s="5">
        <f t="shared" si="12"/>
        <v>492.54976000000005</v>
      </c>
    </row>
    <row r="88" spans="1:18" ht="39" customHeight="1">
      <c r="A88" s="9" t="s">
        <v>22</v>
      </c>
      <c r="B88" s="8" t="s">
        <v>21</v>
      </c>
      <c r="C88" s="2"/>
      <c r="D88" s="5">
        <v>28587.145390000001</v>
      </c>
      <c r="E88" s="5">
        <f>E89</f>
        <v>0</v>
      </c>
      <c r="F88" s="5">
        <f t="shared" si="0"/>
        <v>28587.145390000001</v>
      </c>
      <c r="G88" s="5">
        <f>G89</f>
        <v>0</v>
      </c>
      <c r="H88" s="5">
        <f t="shared" si="7"/>
        <v>28587.145390000001</v>
      </c>
      <c r="I88" s="5">
        <f>I89</f>
        <v>0</v>
      </c>
      <c r="J88" s="5">
        <f t="shared" si="8"/>
        <v>28587.145390000001</v>
      </c>
      <c r="K88" s="5">
        <f>K89</f>
        <v>0</v>
      </c>
      <c r="L88" s="5">
        <f t="shared" si="9"/>
        <v>28587.145390000001</v>
      </c>
      <c r="M88" s="5">
        <f>M89</f>
        <v>1342.2987499999999</v>
      </c>
      <c r="N88" s="5">
        <f t="shared" si="10"/>
        <v>29929.44414</v>
      </c>
      <c r="O88" s="5">
        <f>O89</f>
        <v>0</v>
      </c>
      <c r="P88" s="5">
        <f t="shared" si="11"/>
        <v>29929.44414</v>
      </c>
      <c r="Q88" s="5">
        <f>Q89</f>
        <v>-2242.8486800000001</v>
      </c>
      <c r="R88" s="5">
        <f t="shared" si="12"/>
        <v>27686.59546</v>
      </c>
    </row>
    <row r="89" spans="1:18" ht="38.25">
      <c r="A89" s="4" t="s">
        <v>166</v>
      </c>
      <c r="B89" s="2" t="s">
        <v>165</v>
      </c>
      <c r="C89" s="2"/>
      <c r="D89" s="5">
        <v>28587.145390000001</v>
      </c>
      <c r="E89" s="5">
        <f>E90+E92+E94+E96+E99+E101+E103</f>
        <v>0</v>
      </c>
      <c r="F89" s="5">
        <f t="shared" si="0"/>
        <v>28587.145390000001</v>
      </c>
      <c r="G89" s="5">
        <f>G90+G92+G94+G96+G99+G101+G103</f>
        <v>0</v>
      </c>
      <c r="H89" s="5">
        <f t="shared" si="7"/>
        <v>28587.145390000001</v>
      </c>
      <c r="I89" s="5">
        <f>I90+I92+I94+I96+I99+I101+I103</f>
        <v>0</v>
      </c>
      <c r="J89" s="5">
        <f t="shared" si="8"/>
        <v>28587.145390000001</v>
      </c>
      <c r="K89" s="5">
        <f>K90+K92+K94+K96+K99+K101+K103</f>
        <v>0</v>
      </c>
      <c r="L89" s="5">
        <f t="shared" si="9"/>
        <v>28587.145390000001</v>
      </c>
      <c r="M89" s="5">
        <f>M90+M92+M94+M96+M99+M101+M103+M105</f>
        <v>1342.2987499999999</v>
      </c>
      <c r="N89" s="5">
        <f t="shared" si="10"/>
        <v>29929.44414</v>
      </c>
      <c r="O89" s="5">
        <f>O90+O92+O94+O96+O99+O101+O103+O105</f>
        <v>0</v>
      </c>
      <c r="P89" s="5">
        <f t="shared" si="11"/>
        <v>29929.44414</v>
      </c>
      <c r="Q89" s="5">
        <f>Q90+Q92+Q94+Q96+Q99+Q101+Q103+Q105</f>
        <v>-2242.8486800000001</v>
      </c>
      <c r="R89" s="5">
        <f t="shared" si="12"/>
        <v>27686.59546</v>
      </c>
    </row>
    <row r="90" spans="1:18" ht="51">
      <c r="A90" s="4" t="s">
        <v>374</v>
      </c>
      <c r="B90" s="6" t="s">
        <v>243</v>
      </c>
      <c r="C90" s="2"/>
      <c r="D90" s="5">
        <v>2703.9304800000004</v>
      </c>
      <c r="E90" s="5">
        <f>E91</f>
        <v>2.4335399999999998</v>
      </c>
      <c r="F90" s="5">
        <f t="shared" si="0"/>
        <v>2706.3640200000004</v>
      </c>
      <c r="G90" s="5">
        <f>G91</f>
        <v>0</v>
      </c>
      <c r="H90" s="5">
        <f t="shared" si="7"/>
        <v>2706.3640200000004</v>
      </c>
      <c r="I90" s="5">
        <f>I91</f>
        <v>0</v>
      </c>
      <c r="J90" s="5">
        <f t="shared" si="8"/>
        <v>2706.3640200000004</v>
      </c>
      <c r="K90" s="5">
        <f>K91</f>
        <v>0</v>
      </c>
      <c r="L90" s="5">
        <f t="shared" si="9"/>
        <v>2706.3640200000004</v>
      </c>
      <c r="M90" s="5">
        <f>M91</f>
        <v>0</v>
      </c>
      <c r="N90" s="5">
        <f t="shared" si="10"/>
        <v>2706.3640200000004</v>
      </c>
      <c r="O90" s="5">
        <f>O91</f>
        <v>0</v>
      </c>
      <c r="P90" s="5">
        <f t="shared" si="11"/>
        <v>2706.3640200000004</v>
      </c>
      <c r="Q90" s="5">
        <f>Q91</f>
        <v>0</v>
      </c>
      <c r="R90" s="5">
        <f t="shared" si="12"/>
        <v>2706.3640200000004</v>
      </c>
    </row>
    <row r="91" spans="1:18" ht="38.25">
      <c r="A91" s="4" t="s">
        <v>37</v>
      </c>
      <c r="B91" s="6" t="s">
        <v>243</v>
      </c>
      <c r="C91" s="2">
        <v>600</v>
      </c>
      <c r="D91" s="5">
        <v>2703.9304800000004</v>
      </c>
      <c r="E91" s="5">
        <v>2.4335399999999998</v>
      </c>
      <c r="F91" s="5">
        <f t="shared" si="0"/>
        <v>2706.3640200000004</v>
      </c>
      <c r="G91" s="5"/>
      <c r="H91" s="5">
        <f t="shared" si="7"/>
        <v>2706.3640200000004</v>
      </c>
      <c r="I91" s="5"/>
      <c r="J91" s="5">
        <f t="shared" si="8"/>
        <v>2706.3640200000004</v>
      </c>
      <c r="K91" s="5"/>
      <c r="L91" s="5">
        <f t="shared" si="9"/>
        <v>2706.3640200000004</v>
      </c>
      <c r="M91" s="5"/>
      <c r="N91" s="5">
        <f t="shared" si="10"/>
        <v>2706.3640200000004</v>
      </c>
      <c r="O91" s="5"/>
      <c r="P91" s="5">
        <f t="shared" si="11"/>
        <v>2706.3640200000004</v>
      </c>
      <c r="Q91" s="5"/>
      <c r="R91" s="5">
        <f t="shared" si="12"/>
        <v>2706.3640200000004</v>
      </c>
    </row>
    <row r="92" spans="1:18" ht="108" customHeight="1">
      <c r="A92" s="4" t="s">
        <v>289</v>
      </c>
      <c r="B92" s="6" t="s">
        <v>244</v>
      </c>
      <c r="C92" s="2"/>
      <c r="D92" s="5">
        <v>18744.547040000001</v>
      </c>
      <c r="E92" s="5">
        <f>E93</f>
        <v>-2.4335399999999998</v>
      </c>
      <c r="F92" s="5">
        <f t="shared" si="0"/>
        <v>18742.113499999999</v>
      </c>
      <c r="G92" s="5">
        <f>G93</f>
        <v>0</v>
      </c>
      <c r="H92" s="5">
        <f t="shared" si="7"/>
        <v>18742.113499999999</v>
      </c>
      <c r="I92" s="5">
        <f>I93</f>
        <v>0</v>
      </c>
      <c r="J92" s="5">
        <f t="shared" si="8"/>
        <v>18742.113499999999</v>
      </c>
      <c r="K92" s="5">
        <f>K93</f>
        <v>0</v>
      </c>
      <c r="L92" s="5">
        <f t="shared" si="9"/>
        <v>18742.113499999999</v>
      </c>
      <c r="M92" s="5">
        <f>M93</f>
        <v>0</v>
      </c>
      <c r="N92" s="5">
        <f t="shared" si="10"/>
        <v>18742.113499999999</v>
      </c>
      <c r="O92" s="5">
        <f>O93</f>
        <v>0</v>
      </c>
      <c r="P92" s="5">
        <f t="shared" si="11"/>
        <v>18742.113499999999</v>
      </c>
      <c r="Q92" s="5">
        <f>Q93</f>
        <v>0</v>
      </c>
      <c r="R92" s="5">
        <f t="shared" si="12"/>
        <v>18742.113499999999</v>
      </c>
    </row>
    <row r="93" spans="1:18" ht="44.25" customHeight="1">
      <c r="A93" s="4" t="s">
        <v>37</v>
      </c>
      <c r="B93" s="6" t="s">
        <v>244</v>
      </c>
      <c r="C93" s="2">
        <v>600</v>
      </c>
      <c r="D93" s="5">
        <v>18744.547040000001</v>
      </c>
      <c r="E93" s="5">
        <v>-2.4335399999999998</v>
      </c>
      <c r="F93" s="5">
        <f t="shared" si="0"/>
        <v>18742.113499999999</v>
      </c>
      <c r="G93" s="5"/>
      <c r="H93" s="5">
        <f t="shared" si="7"/>
        <v>18742.113499999999</v>
      </c>
      <c r="I93" s="5"/>
      <c r="J93" s="5">
        <f t="shared" si="8"/>
        <v>18742.113499999999</v>
      </c>
      <c r="K93" s="5"/>
      <c r="L93" s="5">
        <f t="shared" si="9"/>
        <v>18742.113499999999</v>
      </c>
      <c r="M93" s="5"/>
      <c r="N93" s="5">
        <f t="shared" si="10"/>
        <v>18742.113499999999</v>
      </c>
      <c r="O93" s="5"/>
      <c r="P93" s="5">
        <f t="shared" si="11"/>
        <v>18742.113499999999</v>
      </c>
      <c r="Q93" s="5"/>
      <c r="R93" s="5">
        <f t="shared" si="12"/>
        <v>18742.113499999999</v>
      </c>
    </row>
    <row r="94" spans="1:18" ht="126.75" customHeight="1">
      <c r="A94" s="10" t="s">
        <v>167</v>
      </c>
      <c r="B94" s="6" t="s">
        <v>168</v>
      </c>
      <c r="C94" s="2"/>
      <c r="D94" s="5">
        <v>449.24599999999998</v>
      </c>
      <c r="E94" s="5">
        <f>E95</f>
        <v>0</v>
      </c>
      <c r="F94" s="5">
        <f t="shared" si="0"/>
        <v>449.24599999999998</v>
      </c>
      <c r="G94" s="5">
        <f>G95</f>
        <v>0</v>
      </c>
      <c r="H94" s="5">
        <f t="shared" si="7"/>
        <v>449.24599999999998</v>
      </c>
      <c r="I94" s="5">
        <f>I95</f>
        <v>0</v>
      </c>
      <c r="J94" s="5">
        <f t="shared" si="8"/>
        <v>449.24599999999998</v>
      </c>
      <c r="K94" s="5">
        <f>K95</f>
        <v>0</v>
      </c>
      <c r="L94" s="5">
        <f t="shared" si="9"/>
        <v>449.24599999999998</v>
      </c>
      <c r="M94" s="5">
        <f>M95</f>
        <v>0</v>
      </c>
      <c r="N94" s="5">
        <f t="shared" si="10"/>
        <v>449.24599999999998</v>
      </c>
      <c r="O94" s="5">
        <f>O95</f>
        <v>0</v>
      </c>
      <c r="P94" s="5">
        <f t="shared" si="11"/>
        <v>449.24599999999998</v>
      </c>
      <c r="Q94" s="5">
        <f>Q95</f>
        <v>0</v>
      </c>
      <c r="R94" s="5">
        <f t="shared" si="12"/>
        <v>449.24599999999998</v>
      </c>
    </row>
    <row r="95" spans="1:18" ht="38.25">
      <c r="A95" s="4" t="s">
        <v>37</v>
      </c>
      <c r="B95" s="6" t="s">
        <v>168</v>
      </c>
      <c r="C95" s="2">
        <v>600</v>
      </c>
      <c r="D95" s="5">
        <v>449.24599999999998</v>
      </c>
      <c r="E95" s="5">
        <v>0</v>
      </c>
      <c r="F95" s="5">
        <f t="shared" ref="F95:F161" si="13">D95+E95</f>
        <v>449.24599999999998</v>
      </c>
      <c r="G95" s="5"/>
      <c r="H95" s="5">
        <f t="shared" si="7"/>
        <v>449.24599999999998</v>
      </c>
      <c r="I95" s="5"/>
      <c r="J95" s="5">
        <f t="shared" si="8"/>
        <v>449.24599999999998</v>
      </c>
      <c r="K95" s="5"/>
      <c r="L95" s="5">
        <f t="shared" si="9"/>
        <v>449.24599999999998</v>
      </c>
      <c r="M95" s="5"/>
      <c r="N95" s="5">
        <f t="shared" si="10"/>
        <v>449.24599999999998</v>
      </c>
      <c r="O95" s="5"/>
      <c r="P95" s="5">
        <f t="shared" si="11"/>
        <v>449.24599999999998</v>
      </c>
      <c r="Q95" s="5"/>
      <c r="R95" s="5">
        <f t="shared" si="12"/>
        <v>449.24599999999998</v>
      </c>
    </row>
    <row r="96" spans="1:18" ht="89.25">
      <c r="A96" s="10" t="s">
        <v>169</v>
      </c>
      <c r="B96" s="6" t="s">
        <v>170</v>
      </c>
      <c r="C96" s="2"/>
      <c r="D96" s="5">
        <v>2585.7480299999997</v>
      </c>
      <c r="E96" s="5">
        <f>E97+E98</f>
        <v>0</v>
      </c>
      <c r="F96" s="5">
        <f t="shared" si="13"/>
        <v>2585.7480299999997</v>
      </c>
      <c r="G96" s="5">
        <f>G97+G98</f>
        <v>0</v>
      </c>
      <c r="H96" s="5">
        <f t="shared" si="7"/>
        <v>2585.7480299999997</v>
      </c>
      <c r="I96" s="5">
        <f>I97+I98</f>
        <v>0</v>
      </c>
      <c r="J96" s="5">
        <f t="shared" si="8"/>
        <v>2585.7480299999997</v>
      </c>
      <c r="K96" s="5">
        <f>K97+K98</f>
        <v>0</v>
      </c>
      <c r="L96" s="5">
        <f t="shared" si="9"/>
        <v>2585.7480299999997</v>
      </c>
      <c r="M96" s="5">
        <f>M97+M98</f>
        <v>0</v>
      </c>
      <c r="N96" s="5">
        <f t="shared" si="10"/>
        <v>2585.7480299999997</v>
      </c>
      <c r="O96" s="5">
        <f>O97+O98</f>
        <v>0</v>
      </c>
      <c r="P96" s="5">
        <f t="shared" si="11"/>
        <v>2585.7480299999997</v>
      </c>
      <c r="Q96" s="5">
        <f>Q97+Q98</f>
        <v>-1079.55908</v>
      </c>
      <c r="R96" s="5">
        <f t="shared" si="12"/>
        <v>1506.1889499999997</v>
      </c>
    </row>
    <row r="97" spans="1:18" ht="25.5">
      <c r="A97" s="4" t="s">
        <v>189</v>
      </c>
      <c r="B97" s="6" t="s">
        <v>170</v>
      </c>
      <c r="C97" s="2">
        <v>300</v>
      </c>
      <c r="D97" s="5">
        <v>2518.6893</v>
      </c>
      <c r="E97" s="5">
        <v>0</v>
      </c>
      <c r="F97" s="5">
        <f t="shared" si="13"/>
        <v>2518.6893</v>
      </c>
      <c r="G97" s="5"/>
      <c r="H97" s="5">
        <f t="shared" si="7"/>
        <v>2518.6893</v>
      </c>
      <c r="I97" s="5"/>
      <c r="J97" s="5">
        <f t="shared" si="8"/>
        <v>2518.6893</v>
      </c>
      <c r="K97" s="5"/>
      <c r="L97" s="5">
        <f t="shared" si="9"/>
        <v>2518.6893</v>
      </c>
      <c r="M97" s="5"/>
      <c r="N97" s="5">
        <f t="shared" si="10"/>
        <v>2518.6893</v>
      </c>
      <c r="O97" s="5"/>
      <c r="P97" s="5">
        <f t="shared" si="11"/>
        <v>2518.6893</v>
      </c>
      <c r="Q97" s="5">
        <v>-1079.55908</v>
      </c>
      <c r="R97" s="5">
        <f t="shared" si="12"/>
        <v>1439.13022</v>
      </c>
    </row>
    <row r="98" spans="1:18" ht="38.25">
      <c r="A98" s="4" t="s">
        <v>37</v>
      </c>
      <c r="B98" s="6" t="s">
        <v>170</v>
      </c>
      <c r="C98" s="2">
        <v>600</v>
      </c>
      <c r="D98" s="5">
        <v>67.058729999999997</v>
      </c>
      <c r="E98" s="5">
        <v>0</v>
      </c>
      <c r="F98" s="5">
        <f t="shared" si="13"/>
        <v>67.058729999999997</v>
      </c>
      <c r="G98" s="5"/>
      <c r="H98" s="5">
        <f t="shared" si="7"/>
        <v>67.058729999999997</v>
      </c>
      <c r="I98" s="5"/>
      <c r="J98" s="5">
        <f t="shared" si="8"/>
        <v>67.058729999999997</v>
      </c>
      <c r="K98" s="5"/>
      <c r="L98" s="5">
        <f t="shared" si="9"/>
        <v>67.058729999999997</v>
      </c>
      <c r="M98" s="5"/>
      <c r="N98" s="5">
        <f t="shared" si="10"/>
        <v>67.058729999999997</v>
      </c>
      <c r="O98" s="5"/>
      <c r="P98" s="5">
        <f t="shared" si="11"/>
        <v>67.058729999999997</v>
      </c>
      <c r="Q98" s="5"/>
      <c r="R98" s="5">
        <f t="shared" si="12"/>
        <v>67.058729999999997</v>
      </c>
    </row>
    <row r="99" spans="1:18" ht="51">
      <c r="A99" s="10" t="s">
        <v>293</v>
      </c>
      <c r="B99" s="2" t="s">
        <v>171</v>
      </c>
      <c r="C99" s="2"/>
      <c r="D99" s="5">
        <v>1400.49</v>
      </c>
      <c r="E99" s="5">
        <f>E100</f>
        <v>0</v>
      </c>
      <c r="F99" s="5">
        <f t="shared" si="13"/>
        <v>1400.49</v>
      </c>
      <c r="G99" s="5">
        <f>G100</f>
        <v>0</v>
      </c>
      <c r="H99" s="5">
        <f t="shared" si="7"/>
        <v>1400.49</v>
      </c>
      <c r="I99" s="5">
        <f>I100</f>
        <v>0</v>
      </c>
      <c r="J99" s="5">
        <f t="shared" si="8"/>
        <v>1400.49</v>
      </c>
      <c r="K99" s="5">
        <f>K100</f>
        <v>0</v>
      </c>
      <c r="L99" s="5">
        <f t="shared" si="9"/>
        <v>1400.49</v>
      </c>
      <c r="M99" s="5">
        <f>M100</f>
        <v>0</v>
      </c>
      <c r="N99" s="5">
        <f t="shared" si="10"/>
        <v>1400.49</v>
      </c>
      <c r="O99" s="5">
        <f>O100</f>
        <v>0</v>
      </c>
      <c r="P99" s="5">
        <f t="shared" si="11"/>
        <v>1400.49</v>
      </c>
      <c r="Q99" s="5">
        <f>Q100</f>
        <v>0</v>
      </c>
      <c r="R99" s="5">
        <f t="shared" si="12"/>
        <v>1400.49</v>
      </c>
    </row>
    <row r="100" spans="1:18" ht="38.25">
      <c r="A100" s="4" t="s">
        <v>37</v>
      </c>
      <c r="B100" s="2" t="s">
        <v>171</v>
      </c>
      <c r="C100" s="2">
        <v>600</v>
      </c>
      <c r="D100" s="5">
        <v>1400.49</v>
      </c>
      <c r="E100" s="5">
        <v>0</v>
      </c>
      <c r="F100" s="5">
        <f t="shared" si="13"/>
        <v>1400.49</v>
      </c>
      <c r="G100" s="5"/>
      <c r="H100" s="5">
        <f t="shared" si="7"/>
        <v>1400.49</v>
      </c>
      <c r="I100" s="5"/>
      <c r="J100" s="5">
        <f t="shared" si="8"/>
        <v>1400.49</v>
      </c>
      <c r="K100" s="5"/>
      <c r="L100" s="5">
        <f t="shared" si="9"/>
        <v>1400.49</v>
      </c>
      <c r="M100" s="5"/>
      <c r="N100" s="5">
        <f t="shared" si="10"/>
        <v>1400.49</v>
      </c>
      <c r="O100" s="5"/>
      <c r="P100" s="5">
        <f t="shared" si="11"/>
        <v>1400.49</v>
      </c>
      <c r="Q100" s="5"/>
      <c r="R100" s="5">
        <f t="shared" si="12"/>
        <v>1400.49</v>
      </c>
    </row>
    <row r="101" spans="1:18" ht="63.75">
      <c r="A101" s="11" t="s">
        <v>294</v>
      </c>
      <c r="B101" s="2" t="s">
        <v>172</v>
      </c>
      <c r="C101" s="2"/>
      <c r="D101" s="5">
        <v>56.699999999999996</v>
      </c>
      <c r="E101" s="5">
        <f>E102</f>
        <v>0</v>
      </c>
      <c r="F101" s="5">
        <f t="shared" si="13"/>
        <v>56.699999999999996</v>
      </c>
      <c r="G101" s="5">
        <f>G102</f>
        <v>0</v>
      </c>
      <c r="H101" s="5">
        <f t="shared" si="7"/>
        <v>56.699999999999996</v>
      </c>
      <c r="I101" s="5">
        <f>I102</f>
        <v>0</v>
      </c>
      <c r="J101" s="5">
        <f t="shared" si="8"/>
        <v>56.699999999999996</v>
      </c>
      <c r="K101" s="5">
        <f>K102</f>
        <v>0</v>
      </c>
      <c r="L101" s="5">
        <f t="shared" si="9"/>
        <v>56.699999999999996</v>
      </c>
      <c r="M101" s="5">
        <f>M102</f>
        <v>0</v>
      </c>
      <c r="N101" s="5">
        <f t="shared" si="10"/>
        <v>56.699999999999996</v>
      </c>
      <c r="O101" s="5">
        <f>O102</f>
        <v>0</v>
      </c>
      <c r="P101" s="5">
        <f t="shared" si="11"/>
        <v>56.699999999999996</v>
      </c>
      <c r="Q101" s="5">
        <f>Q102</f>
        <v>0</v>
      </c>
      <c r="R101" s="5">
        <f t="shared" si="12"/>
        <v>56.699999999999996</v>
      </c>
    </row>
    <row r="102" spans="1:18" ht="38.25">
      <c r="A102" s="4" t="s">
        <v>37</v>
      </c>
      <c r="B102" s="2" t="s">
        <v>172</v>
      </c>
      <c r="C102" s="2">
        <v>600</v>
      </c>
      <c r="D102" s="5">
        <v>56.699999999999996</v>
      </c>
      <c r="E102" s="5">
        <v>0</v>
      </c>
      <c r="F102" s="5">
        <f t="shared" si="13"/>
        <v>56.699999999999996</v>
      </c>
      <c r="G102" s="5"/>
      <c r="H102" s="5">
        <f t="shared" si="7"/>
        <v>56.699999999999996</v>
      </c>
      <c r="I102" s="5"/>
      <c r="J102" s="5">
        <f t="shared" si="8"/>
        <v>56.699999999999996</v>
      </c>
      <c r="K102" s="5"/>
      <c r="L102" s="5">
        <f t="shared" si="9"/>
        <v>56.699999999999996</v>
      </c>
      <c r="M102" s="5"/>
      <c r="N102" s="5">
        <f t="shared" si="10"/>
        <v>56.699999999999996</v>
      </c>
      <c r="O102" s="5"/>
      <c r="P102" s="5">
        <f t="shared" si="11"/>
        <v>56.699999999999996</v>
      </c>
      <c r="Q102" s="5"/>
      <c r="R102" s="5">
        <f t="shared" si="12"/>
        <v>56.699999999999996</v>
      </c>
    </row>
    <row r="103" spans="1:18" ht="404.25" customHeight="1">
      <c r="A103" s="4" t="s">
        <v>532</v>
      </c>
      <c r="B103" s="2" t="s">
        <v>522</v>
      </c>
      <c r="C103" s="2"/>
      <c r="D103" s="5">
        <v>2646.4838399999999</v>
      </c>
      <c r="E103" s="5">
        <f>E104</f>
        <v>0</v>
      </c>
      <c r="F103" s="5">
        <f t="shared" si="13"/>
        <v>2646.4838399999999</v>
      </c>
      <c r="G103" s="5">
        <f>G104</f>
        <v>0</v>
      </c>
      <c r="H103" s="5">
        <f t="shared" si="7"/>
        <v>2646.4838399999999</v>
      </c>
      <c r="I103" s="5">
        <f>I104</f>
        <v>0</v>
      </c>
      <c r="J103" s="5">
        <f t="shared" si="8"/>
        <v>2646.4838399999999</v>
      </c>
      <c r="K103" s="5">
        <f>K104</f>
        <v>0</v>
      </c>
      <c r="L103" s="5">
        <f t="shared" si="9"/>
        <v>2646.4838399999999</v>
      </c>
      <c r="M103" s="5">
        <f>M104</f>
        <v>0</v>
      </c>
      <c r="N103" s="5">
        <f t="shared" si="10"/>
        <v>2646.4838399999999</v>
      </c>
      <c r="O103" s="5">
        <f>O104</f>
        <v>0</v>
      </c>
      <c r="P103" s="5">
        <f t="shared" si="11"/>
        <v>2646.4838399999999</v>
      </c>
      <c r="Q103" s="5">
        <f>Q104</f>
        <v>-1163.2896000000001</v>
      </c>
      <c r="R103" s="5">
        <f t="shared" si="12"/>
        <v>1483.1942399999998</v>
      </c>
    </row>
    <row r="104" spans="1:18" ht="38.25">
      <c r="A104" s="4" t="s">
        <v>37</v>
      </c>
      <c r="B104" s="2" t="s">
        <v>522</v>
      </c>
      <c r="C104" s="2">
        <v>600</v>
      </c>
      <c r="D104" s="5">
        <v>2646.4838399999999</v>
      </c>
      <c r="E104" s="5">
        <v>0</v>
      </c>
      <c r="F104" s="5">
        <f t="shared" si="13"/>
        <v>2646.4838399999999</v>
      </c>
      <c r="G104" s="5"/>
      <c r="H104" s="5">
        <f t="shared" si="7"/>
        <v>2646.4838399999999</v>
      </c>
      <c r="I104" s="5"/>
      <c r="J104" s="5">
        <f t="shared" si="8"/>
        <v>2646.4838399999999</v>
      </c>
      <c r="K104" s="5"/>
      <c r="L104" s="5">
        <f t="shared" si="9"/>
        <v>2646.4838399999999</v>
      </c>
      <c r="M104" s="5"/>
      <c r="N104" s="5">
        <f t="shared" si="10"/>
        <v>2646.4838399999999</v>
      </c>
      <c r="O104" s="5"/>
      <c r="P104" s="5">
        <f t="shared" si="11"/>
        <v>2646.4838399999999</v>
      </c>
      <c r="Q104" s="5">
        <v>-1163.2896000000001</v>
      </c>
      <c r="R104" s="5">
        <f t="shared" si="12"/>
        <v>1483.1942399999998</v>
      </c>
    </row>
    <row r="105" spans="1:18" ht="393" customHeight="1">
      <c r="A105" s="4" t="s">
        <v>597</v>
      </c>
      <c r="B105" s="2" t="s">
        <v>596</v>
      </c>
      <c r="C105" s="2"/>
      <c r="D105" s="5"/>
      <c r="E105" s="5"/>
      <c r="F105" s="5"/>
      <c r="G105" s="5"/>
      <c r="H105" s="5"/>
      <c r="I105" s="5"/>
      <c r="J105" s="5"/>
      <c r="K105" s="5"/>
      <c r="L105" s="5">
        <f t="shared" si="9"/>
        <v>0</v>
      </c>
      <c r="M105" s="5">
        <f>M106</f>
        <v>1342.2987499999999</v>
      </c>
      <c r="N105" s="5">
        <f t="shared" si="10"/>
        <v>1342.2987499999999</v>
      </c>
      <c r="O105" s="5">
        <f>O106</f>
        <v>0</v>
      </c>
      <c r="P105" s="5">
        <f t="shared" si="11"/>
        <v>1342.2987499999999</v>
      </c>
      <c r="Q105" s="5">
        <f>Q106</f>
        <v>0</v>
      </c>
      <c r="R105" s="5">
        <f t="shared" si="12"/>
        <v>1342.2987499999999</v>
      </c>
    </row>
    <row r="106" spans="1:18" ht="38.25">
      <c r="A106" s="4" t="s">
        <v>37</v>
      </c>
      <c r="B106" s="2" t="s">
        <v>596</v>
      </c>
      <c r="C106" s="2">
        <v>600</v>
      </c>
      <c r="D106" s="5"/>
      <c r="E106" s="5"/>
      <c r="F106" s="5"/>
      <c r="G106" s="5"/>
      <c r="H106" s="5"/>
      <c r="I106" s="5"/>
      <c r="J106" s="5"/>
      <c r="K106" s="5"/>
      <c r="L106" s="5">
        <f t="shared" si="9"/>
        <v>0</v>
      </c>
      <c r="M106" s="5">
        <v>1342.2987499999999</v>
      </c>
      <c r="N106" s="5">
        <f t="shared" si="10"/>
        <v>1342.2987499999999</v>
      </c>
      <c r="O106" s="5"/>
      <c r="P106" s="5">
        <f t="shared" si="11"/>
        <v>1342.2987499999999</v>
      </c>
      <c r="Q106" s="5"/>
      <c r="R106" s="5">
        <f t="shared" si="12"/>
        <v>1342.2987499999999</v>
      </c>
    </row>
    <row r="107" spans="1:18" ht="40.5" customHeight="1">
      <c r="A107" s="9" t="s">
        <v>9</v>
      </c>
      <c r="B107" s="8" t="s">
        <v>11</v>
      </c>
      <c r="C107" s="2"/>
      <c r="D107" s="5">
        <v>1151.8979999999999</v>
      </c>
      <c r="E107" s="5">
        <f>E108+E112+E115</f>
        <v>0</v>
      </c>
      <c r="F107" s="5">
        <f t="shared" si="13"/>
        <v>1151.8979999999999</v>
      </c>
      <c r="G107" s="5">
        <f>G108+G112+G115</f>
        <v>0</v>
      </c>
      <c r="H107" s="5">
        <f t="shared" si="7"/>
        <v>1151.8979999999999</v>
      </c>
      <c r="I107" s="5">
        <f>I108+I112+I115</f>
        <v>0</v>
      </c>
      <c r="J107" s="5">
        <f t="shared" si="8"/>
        <v>1151.8979999999999</v>
      </c>
      <c r="K107" s="5">
        <f>K108+K112+K115</f>
        <v>0</v>
      </c>
      <c r="L107" s="5">
        <f t="shared" si="9"/>
        <v>1151.8979999999999</v>
      </c>
      <c r="M107" s="5">
        <f>M108+M112+M115</f>
        <v>0</v>
      </c>
      <c r="N107" s="5">
        <f t="shared" si="10"/>
        <v>1151.8979999999999</v>
      </c>
      <c r="O107" s="5">
        <f>O108+O112+O115</f>
        <v>0</v>
      </c>
      <c r="P107" s="5">
        <f t="shared" si="11"/>
        <v>1151.8979999999999</v>
      </c>
      <c r="Q107" s="5">
        <f>Q108+Q112+Q115</f>
        <v>0</v>
      </c>
      <c r="R107" s="5">
        <f t="shared" si="12"/>
        <v>1151.8979999999999</v>
      </c>
    </row>
    <row r="108" spans="1:18" ht="51">
      <c r="A108" s="4" t="s">
        <v>10</v>
      </c>
      <c r="B108" s="2" t="s">
        <v>12</v>
      </c>
      <c r="C108" s="2"/>
      <c r="D108" s="5">
        <v>945.375</v>
      </c>
      <c r="E108" s="5">
        <f>E109</f>
        <v>0</v>
      </c>
      <c r="F108" s="5">
        <f t="shared" si="13"/>
        <v>945.375</v>
      </c>
      <c r="G108" s="5">
        <f>G109</f>
        <v>0</v>
      </c>
      <c r="H108" s="5">
        <f t="shared" si="7"/>
        <v>945.375</v>
      </c>
      <c r="I108" s="5">
        <f>I109</f>
        <v>0</v>
      </c>
      <c r="J108" s="5">
        <f t="shared" si="8"/>
        <v>945.375</v>
      </c>
      <c r="K108" s="5">
        <f>K109</f>
        <v>0</v>
      </c>
      <c r="L108" s="5">
        <f t="shared" si="9"/>
        <v>945.375</v>
      </c>
      <c r="M108" s="5">
        <f>M109</f>
        <v>0</v>
      </c>
      <c r="N108" s="5">
        <f t="shared" si="10"/>
        <v>945.375</v>
      </c>
      <c r="O108" s="5">
        <f>O109</f>
        <v>0</v>
      </c>
      <c r="P108" s="5">
        <f t="shared" si="11"/>
        <v>945.375</v>
      </c>
      <c r="Q108" s="5">
        <f>Q109</f>
        <v>0</v>
      </c>
      <c r="R108" s="5">
        <f t="shared" si="12"/>
        <v>945.375</v>
      </c>
    </row>
    <row r="109" spans="1:18" ht="38.25">
      <c r="A109" s="4" t="s">
        <v>14</v>
      </c>
      <c r="B109" s="2" t="s">
        <v>13</v>
      </c>
      <c r="C109" s="2"/>
      <c r="D109" s="5">
        <v>945.375</v>
      </c>
      <c r="E109" s="5">
        <f>E110+E111</f>
        <v>0</v>
      </c>
      <c r="F109" s="5">
        <f t="shared" si="13"/>
        <v>945.375</v>
      </c>
      <c r="G109" s="5">
        <f>G110+G111</f>
        <v>0</v>
      </c>
      <c r="H109" s="5">
        <f t="shared" si="7"/>
        <v>945.375</v>
      </c>
      <c r="I109" s="5">
        <f>I110+I111</f>
        <v>0</v>
      </c>
      <c r="J109" s="5">
        <f t="shared" si="8"/>
        <v>945.375</v>
      </c>
      <c r="K109" s="5">
        <f>K110+K111</f>
        <v>0</v>
      </c>
      <c r="L109" s="5">
        <f t="shared" si="9"/>
        <v>945.375</v>
      </c>
      <c r="M109" s="5">
        <f>M110+M111</f>
        <v>0</v>
      </c>
      <c r="N109" s="5">
        <f t="shared" si="10"/>
        <v>945.375</v>
      </c>
      <c r="O109" s="5">
        <f>O110+O111</f>
        <v>0</v>
      </c>
      <c r="P109" s="5">
        <f t="shared" si="11"/>
        <v>945.375</v>
      </c>
      <c r="Q109" s="5">
        <f>Q110+Q111</f>
        <v>0</v>
      </c>
      <c r="R109" s="5">
        <f t="shared" si="12"/>
        <v>945.375</v>
      </c>
    </row>
    <row r="110" spans="1:18" ht="38.25">
      <c r="A110" s="4" t="s">
        <v>26</v>
      </c>
      <c r="B110" s="2" t="s">
        <v>13</v>
      </c>
      <c r="C110" s="2">
        <v>200</v>
      </c>
      <c r="D110" s="5">
        <v>529.875</v>
      </c>
      <c r="E110" s="5">
        <v>0</v>
      </c>
      <c r="F110" s="5">
        <f t="shared" si="13"/>
        <v>529.875</v>
      </c>
      <c r="G110" s="5"/>
      <c r="H110" s="5">
        <f t="shared" si="7"/>
        <v>529.875</v>
      </c>
      <c r="I110" s="5"/>
      <c r="J110" s="5">
        <f t="shared" si="8"/>
        <v>529.875</v>
      </c>
      <c r="K110" s="5"/>
      <c r="L110" s="5">
        <f t="shared" si="9"/>
        <v>529.875</v>
      </c>
      <c r="M110" s="5"/>
      <c r="N110" s="5">
        <f t="shared" si="10"/>
        <v>529.875</v>
      </c>
      <c r="O110" s="5"/>
      <c r="P110" s="5">
        <f t="shared" si="11"/>
        <v>529.875</v>
      </c>
      <c r="Q110" s="5"/>
      <c r="R110" s="5">
        <f t="shared" si="12"/>
        <v>529.875</v>
      </c>
    </row>
    <row r="111" spans="1:18" ht="38.25">
      <c r="A111" s="4" t="s">
        <v>37</v>
      </c>
      <c r="B111" s="2" t="s">
        <v>13</v>
      </c>
      <c r="C111" s="2">
        <v>600</v>
      </c>
      <c r="D111" s="5">
        <v>415.5</v>
      </c>
      <c r="E111" s="5">
        <v>0</v>
      </c>
      <c r="F111" s="5">
        <f t="shared" si="13"/>
        <v>415.5</v>
      </c>
      <c r="G111" s="5"/>
      <c r="H111" s="5">
        <f t="shared" si="7"/>
        <v>415.5</v>
      </c>
      <c r="I111" s="5"/>
      <c r="J111" s="5">
        <f t="shared" si="8"/>
        <v>415.5</v>
      </c>
      <c r="K111" s="5"/>
      <c r="L111" s="5">
        <f t="shared" si="9"/>
        <v>415.5</v>
      </c>
      <c r="M111" s="5"/>
      <c r="N111" s="5">
        <f t="shared" si="10"/>
        <v>415.5</v>
      </c>
      <c r="O111" s="5"/>
      <c r="P111" s="5">
        <f t="shared" si="11"/>
        <v>415.5</v>
      </c>
      <c r="Q111" s="5"/>
      <c r="R111" s="5">
        <f t="shared" si="12"/>
        <v>415.5</v>
      </c>
    </row>
    <row r="112" spans="1:18" ht="51">
      <c r="A112" s="4" t="s">
        <v>15</v>
      </c>
      <c r="B112" s="2" t="s">
        <v>16</v>
      </c>
      <c r="C112" s="2"/>
      <c r="D112" s="5">
        <v>100</v>
      </c>
      <c r="E112" s="5">
        <f>E113</f>
        <v>0</v>
      </c>
      <c r="F112" s="5">
        <f t="shared" si="13"/>
        <v>100</v>
      </c>
      <c r="G112" s="5">
        <f>G113</f>
        <v>0</v>
      </c>
      <c r="H112" s="5">
        <f t="shared" si="7"/>
        <v>100</v>
      </c>
      <c r="I112" s="5">
        <f>I113</f>
        <v>0</v>
      </c>
      <c r="J112" s="5">
        <f t="shared" si="8"/>
        <v>100</v>
      </c>
      <c r="K112" s="5">
        <f>K113</f>
        <v>0</v>
      </c>
      <c r="L112" s="5">
        <f t="shared" si="9"/>
        <v>100</v>
      </c>
      <c r="M112" s="5">
        <f>M113</f>
        <v>0</v>
      </c>
      <c r="N112" s="5">
        <f t="shared" si="10"/>
        <v>100</v>
      </c>
      <c r="O112" s="5">
        <f>O113</f>
        <v>0</v>
      </c>
      <c r="P112" s="5">
        <f t="shared" si="11"/>
        <v>100</v>
      </c>
      <c r="Q112" s="5">
        <f>Q113</f>
        <v>0</v>
      </c>
      <c r="R112" s="5">
        <f t="shared" si="12"/>
        <v>100</v>
      </c>
    </row>
    <row r="113" spans="1:18" ht="51">
      <c r="A113" s="4" t="s">
        <v>18</v>
      </c>
      <c r="B113" s="2" t="s">
        <v>17</v>
      </c>
      <c r="C113" s="2"/>
      <c r="D113" s="5">
        <v>100</v>
      </c>
      <c r="E113" s="5">
        <f>E114</f>
        <v>0</v>
      </c>
      <c r="F113" s="5">
        <f t="shared" si="13"/>
        <v>100</v>
      </c>
      <c r="G113" s="5">
        <f>G114</f>
        <v>0</v>
      </c>
      <c r="H113" s="5">
        <f t="shared" si="7"/>
        <v>100</v>
      </c>
      <c r="I113" s="5">
        <f>I114</f>
        <v>0</v>
      </c>
      <c r="J113" s="5">
        <f t="shared" si="8"/>
        <v>100</v>
      </c>
      <c r="K113" s="5">
        <f>K114</f>
        <v>0</v>
      </c>
      <c r="L113" s="5">
        <f t="shared" si="9"/>
        <v>100</v>
      </c>
      <c r="M113" s="5">
        <f>M114</f>
        <v>0</v>
      </c>
      <c r="N113" s="5">
        <f t="shared" si="10"/>
        <v>100</v>
      </c>
      <c r="O113" s="5">
        <f>O114</f>
        <v>0</v>
      </c>
      <c r="P113" s="5">
        <f t="shared" si="11"/>
        <v>100</v>
      </c>
      <c r="Q113" s="5">
        <f>Q114</f>
        <v>0</v>
      </c>
      <c r="R113" s="5">
        <f t="shared" si="12"/>
        <v>100</v>
      </c>
    </row>
    <row r="114" spans="1:18" ht="38.25">
      <c r="A114" s="4" t="s">
        <v>37</v>
      </c>
      <c r="B114" s="2" t="s">
        <v>17</v>
      </c>
      <c r="C114" s="2">
        <v>600</v>
      </c>
      <c r="D114" s="5">
        <v>100</v>
      </c>
      <c r="E114" s="5">
        <v>0</v>
      </c>
      <c r="F114" s="5">
        <f t="shared" si="13"/>
        <v>100</v>
      </c>
      <c r="G114" s="5"/>
      <c r="H114" s="5">
        <f t="shared" si="7"/>
        <v>100</v>
      </c>
      <c r="I114" s="5"/>
      <c r="J114" s="5">
        <f t="shared" si="8"/>
        <v>100</v>
      </c>
      <c r="K114" s="5"/>
      <c r="L114" s="5">
        <f t="shared" si="9"/>
        <v>100</v>
      </c>
      <c r="M114" s="5"/>
      <c r="N114" s="5">
        <f t="shared" si="10"/>
        <v>100</v>
      </c>
      <c r="O114" s="5"/>
      <c r="P114" s="5">
        <f t="shared" si="11"/>
        <v>100</v>
      </c>
      <c r="Q114" s="5"/>
      <c r="R114" s="5">
        <f t="shared" si="12"/>
        <v>100</v>
      </c>
    </row>
    <row r="115" spans="1:18" ht="51">
      <c r="A115" s="4" t="s">
        <v>201</v>
      </c>
      <c r="B115" s="2" t="s">
        <v>19</v>
      </c>
      <c r="C115" s="2"/>
      <c r="D115" s="5">
        <v>106.523</v>
      </c>
      <c r="E115" s="5">
        <f>E116</f>
        <v>0</v>
      </c>
      <c r="F115" s="5">
        <f t="shared" si="13"/>
        <v>106.523</v>
      </c>
      <c r="G115" s="5">
        <f>G116</f>
        <v>0</v>
      </c>
      <c r="H115" s="5">
        <f t="shared" si="7"/>
        <v>106.523</v>
      </c>
      <c r="I115" s="5">
        <f>I116</f>
        <v>0</v>
      </c>
      <c r="J115" s="5">
        <f t="shared" si="8"/>
        <v>106.523</v>
      </c>
      <c r="K115" s="5">
        <f>K116</f>
        <v>0</v>
      </c>
      <c r="L115" s="5">
        <f t="shared" si="9"/>
        <v>106.523</v>
      </c>
      <c r="M115" s="5">
        <f>M116</f>
        <v>0</v>
      </c>
      <c r="N115" s="5">
        <f t="shared" si="10"/>
        <v>106.523</v>
      </c>
      <c r="O115" s="5">
        <f>O116</f>
        <v>0</v>
      </c>
      <c r="P115" s="5">
        <f t="shared" si="11"/>
        <v>106.523</v>
      </c>
      <c r="Q115" s="5">
        <f>Q116</f>
        <v>0</v>
      </c>
      <c r="R115" s="5">
        <f t="shared" si="12"/>
        <v>106.523</v>
      </c>
    </row>
    <row r="116" spans="1:18" ht="38.25">
      <c r="A116" s="4" t="s">
        <v>200</v>
      </c>
      <c r="B116" s="2" t="s">
        <v>20</v>
      </c>
      <c r="C116" s="2"/>
      <c r="D116" s="5">
        <v>106.523</v>
      </c>
      <c r="E116" s="5">
        <f>E117</f>
        <v>0</v>
      </c>
      <c r="F116" s="5">
        <f t="shared" si="13"/>
        <v>106.523</v>
      </c>
      <c r="G116" s="5">
        <f>G117</f>
        <v>0</v>
      </c>
      <c r="H116" s="5">
        <f t="shared" si="7"/>
        <v>106.523</v>
      </c>
      <c r="I116" s="5">
        <f>I117</f>
        <v>0</v>
      </c>
      <c r="J116" s="5">
        <f t="shared" si="8"/>
        <v>106.523</v>
      </c>
      <c r="K116" s="5">
        <f>K117</f>
        <v>0</v>
      </c>
      <c r="L116" s="5">
        <f t="shared" si="9"/>
        <v>106.523</v>
      </c>
      <c r="M116" s="5">
        <f>M117</f>
        <v>0</v>
      </c>
      <c r="N116" s="5">
        <f t="shared" si="10"/>
        <v>106.523</v>
      </c>
      <c r="O116" s="5">
        <f>O117</f>
        <v>0</v>
      </c>
      <c r="P116" s="5">
        <f t="shared" si="11"/>
        <v>106.523</v>
      </c>
      <c r="Q116" s="5">
        <f>Q117</f>
        <v>0</v>
      </c>
      <c r="R116" s="5">
        <f t="shared" si="12"/>
        <v>106.523</v>
      </c>
    </row>
    <row r="117" spans="1:18" ht="38.25">
      <c r="A117" s="4" t="s">
        <v>37</v>
      </c>
      <c r="B117" s="2" t="s">
        <v>20</v>
      </c>
      <c r="C117" s="2">
        <v>600</v>
      </c>
      <c r="D117" s="5">
        <v>106.523</v>
      </c>
      <c r="E117" s="5">
        <v>0</v>
      </c>
      <c r="F117" s="5">
        <f t="shared" si="13"/>
        <v>106.523</v>
      </c>
      <c r="G117" s="5"/>
      <c r="H117" s="5">
        <f t="shared" si="7"/>
        <v>106.523</v>
      </c>
      <c r="I117" s="5"/>
      <c r="J117" s="5">
        <f t="shared" si="8"/>
        <v>106.523</v>
      </c>
      <c r="K117" s="5"/>
      <c r="L117" s="5">
        <f t="shared" si="9"/>
        <v>106.523</v>
      </c>
      <c r="M117" s="5"/>
      <c r="N117" s="5">
        <f t="shared" si="10"/>
        <v>106.523</v>
      </c>
      <c r="O117" s="5"/>
      <c r="P117" s="5">
        <f t="shared" si="11"/>
        <v>106.523</v>
      </c>
      <c r="Q117" s="5"/>
      <c r="R117" s="5">
        <f t="shared" si="12"/>
        <v>106.523</v>
      </c>
    </row>
    <row r="118" spans="1:18" ht="63.75">
      <c r="A118" s="9" t="s">
        <v>308</v>
      </c>
      <c r="B118" s="12" t="s">
        <v>6</v>
      </c>
      <c r="C118" s="2"/>
      <c r="D118" s="5">
        <v>12046.178</v>
      </c>
      <c r="E118" s="5">
        <f>E119</f>
        <v>0</v>
      </c>
      <c r="F118" s="5">
        <f t="shared" si="13"/>
        <v>12046.178</v>
      </c>
      <c r="G118" s="5">
        <f>G119</f>
        <v>0</v>
      </c>
      <c r="H118" s="5">
        <f t="shared" si="7"/>
        <v>12046.178</v>
      </c>
      <c r="I118" s="5">
        <f>I119</f>
        <v>0</v>
      </c>
      <c r="J118" s="5">
        <f t="shared" si="8"/>
        <v>12046.178</v>
      </c>
      <c r="K118" s="5">
        <f>K119</f>
        <v>0</v>
      </c>
      <c r="L118" s="5">
        <f t="shared" si="9"/>
        <v>12046.178</v>
      </c>
      <c r="M118" s="5">
        <f>M119</f>
        <v>0</v>
      </c>
      <c r="N118" s="5">
        <f t="shared" si="10"/>
        <v>12046.178</v>
      </c>
      <c r="O118" s="5">
        <f>O119</f>
        <v>0</v>
      </c>
      <c r="P118" s="5">
        <f t="shared" si="11"/>
        <v>12046.178</v>
      </c>
      <c r="Q118" s="5">
        <f>Q119</f>
        <v>0</v>
      </c>
      <c r="R118" s="5">
        <f t="shared" si="12"/>
        <v>12046.178</v>
      </c>
    </row>
    <row r="119" spans="1:18" ht="63.75">
      <c r="A119" s="4" t="s">
        <v>331</v>
      </c>
      <c r="B119" s="6" t="s">
        <v>8</v>
      </c>
      <c r="C119" s="2"/>
      <c r="D119" s="5">
        <v>12046.178</v>
      </c>
      <c r="E119" s="5">
        <f>E120</f>
        <v>0</v>
      </c>
      <c r="F119" s="5">
        <f t="shared" si="13"/>
        <v>12046.178</v>
      </c>
      <c r="G119" s="5">
        <f>G120</f>
        <v>0</v>
      </c>
      <c r="H119" s="5">
        <f t="shared" si="7"/>
        <v>12046.178</v>
      </c>
      <c r="I119" s="5">
        <f>I120</f>
        <v>0</v>
      </c>
      <c r="J119" s="5">
        <f t="shared" si="8"/>
        <v>12046.178</v>
      </c>
      <c r="K119" s="5">
        <f>K120</f>
        <v>0</v>
      </c>
      <c r="L119" s="5">
        <f t="shared" si="9"/>
        <v>12046.178</v>
      </c>
      <c r="M119" s="5">
        <f>M120</f>
        <v>0</v>
      </c>
      <c r="N119" s="5">
        <f t="shared" si="10"/>
        <v>12046.178</v>
      </c>
      <c r="O119" s="5">
        <f>O120</f>
        <v>0</v>
      </c>
      <c r="P119" s="5">
        <f t="shared" si="11"/>
        <v>12046.178</v>
      </c>
      <c r="Q119" s="5">
        <f>Q120</f>
        <v>0</v>
      </c>
      <c r="R119" s="5">
        <f t="shared" si="12"/>
        <v>12046.178</v>
      </c>
    </row>
    <row r="120" spans="1:18" ht="63.75">
      <c r="A120" s="4" t="s">
        <v>332</v>
      </c>
      <c r="B120" s="6" t="s">
        <v>7</v>
      </c>
      <c r="C120" s="2"/>
      <c r="D120" s="5">
        <v>12046.178</v>
      </c>
      <c r="E120" s="5">
        <f>E121+E122+E123</f>
        <v>0</v>
      </c>
      <c r="F120" s="5">
        <f t="shared" si="13"/>
        <v>12046.178</v>
      </c>
      <c r="G120" s="5">
        <f>G121+G122+G123</f>
        <v>0</v>
      </c>
      <c r="H120" s="5">
        <f t="shared" si="7"/>
        <v>12046.178</v>
      </c>
      <c r="I120" s="5">
        <f>I121+I122+I123</f>
        <v>0</v>
      </c>
      <c r="J120" s="5">
        <f t="shared" si="8"/>
        <v>12046.178</v>
      </c>
      <c r="K120" s="5">
        <f>K121+K122+K123</f>
        <v>0</v>
      </c>
      <c r="L120" s="5">
        <f t="shared" si="9"/>
        <v>12046.178</v>
      </c>
      <c r="M120" s="5">
        <f>M121+M122+M123</f>
        <v>0</v>
      </c>
      <c r="N120" s="5">
        <f t="shared" si="10"/>
        <v>12046.178</v>
      </c>
      <c r="O120" s="5">
        <f>O121+O122+O123</f>
        <v>0</v>
      </c>
      <c r="P120" s="5">
        <f t="shared" si="11"/>
        <v>12046.178</v>
      </c>
      <c r="Q120" s="5">
        <f>Q121+Q122+Q123</f>
        <v>0</v>
      </c>
      <c r="R120" s="5">
        <f t="shared" si="12"/>
        <v>12046.178</v>
      </c>
    </row>
    <row r="121" spans="1:18" ht="76.5">
      <c r="A121" s="4" t="s">
        <v>49</v>
      </c>
      <c r="B121" s="6" t="s">
        <v>7</v>
      </c>
      <c r="C121" s="2">
        <v>100</v>
      </c>
      <c r="D121" s="5">
        <v>11064.922999999999</v>
      </c>
      <c r="E121" s="5">
        <v>0</v>
      </c>
      <c r="F121" s="5">
        <f t="shared" si="13"/>
        <v>11064.922999999999</v>
      </c>
      <c r="G121" s="5"/>
      <c r="H121" s="5">
        <f t="shared" si="7"/>
        <v>11064.922999999999</v>
      </c>
      <c r="I121" s="5"/>
      <c r="J121" s="5">
        <f t="shared" si="8"/>
        <v>11064.922999999999</v>
      </c>
      <c r="K121" s="5"/>
      <c r="L121" s="5">
        <f t="shared" si="9"/>
        <v>11064.922999999999</v>
      </c>
      <c r="M121" s="5"/>
      <c r="N121" s="5">
        <f t="shared" si="10"/>
        <v>11064.922999999999</v>
      </c>
      <c r="O121" s="5"/>
      <c r="P121" s="5">
        <f t="shared" si="11"/>
        <v>11064.922999999999</v>
      </c>
      <c r="Q121" s="5"/>
      <c r="R121" s="5">
        <f t="shared" si="12"/>
        <v>11064.922999999999</v>
      </c>
    </row>
    <row r="122" spans="1:18" ht="38.25">
      <c r="A122" s="4" t="s">
        <v>26</v>
      </c>
      <c r="B122" s="6" t="s">
        <v>7</v>
      </c>
      <c r="C122" s="2">
        <v>200</v>
      </c>
      <c r="D122" s="5">
        <v>981.255</v>
      </c>
      <c r="E122" s="5">
        <v>0</v>
      </c>
      <c r="F122" s="5">
        <f t="shared" si="13"/>
        <v>981.255</v>
      </c>
      <c r="G122" s="5"/>
      <c r="H122" s="5">
        <f t="shared" si="7"/>
        <v>981.255</v>
      </c>
      <c r="I122" s="5"/>
      <c r="J122" s="5">
        <f t="shared" si="8"/>
        <v>981.255</v>
      </c>
      <c r="K122" s="5"/>
      <c r="L122" s="5">
        <f t="shared" si="9"/>
        <v>981.255</v>
      </c>
      <c r="M122" s="5"/>
      <c r="N122" s="5">
        <f t="shared" si="10"/>
        <v>981.255</v>
      </c>
      <c r="O122" s="5"/>
      <c r="P122" s="5">
        <f t="shared" si="11"/>
        <v>981.255</v>
      </c>
      <c r="Q122" s="5"/>
      <c r="R122" s="5">
        <f t="shared" si="12"/>
        <v>981.255</v>
      </c>
    </row>
    <row r="123" spans="1:18" ht="15.75">
      <c r="A123" s="4" t="s">
        <v>333</v>
      </c>
      <c r="B123" s="6" t="s">
        <v>7</v>
      </c>
      <c r="C123" s="2">
        <v>800</v>
      </c>
      <c r="D123" s="5">
        <v>0</v>
      </c>
      <c r="E123" s="5">
        <v>0</v>
      </c>
      <c r="F123" s="5">
        <f t="shared" si="13"/>
        <v>0</v>
      </c>
      <c r="G123" s="5"/>
      <c r="H123" s="5">
        <f t="shared" si="7"/>
        <v>0</v>
      </c>
      <c r="I123" s="5"/>
      <c r="J123" s="5">
        <f t="shared" si="8"/>
        <v>0</v>
      </c>
      <c r="K123" s="5"/>
      <c r="L123" s="5">
        <f t="shared" si="9"/>
        <v>0</v>
      </c>
      <c r="M123" s="5"/>
      <c r="N123" s="5">
        <f t="shared" si="10"/>
        <v>0</v>
      </c>
      <c r="O123" s="5"/>
      <c r="P123" s="5">
        <f t="shared" si="11"/>
        <v>0</v>
      </c>
      <c r="Q123" s="5"/>
      <c r="R123" s="5">
        <f t="shared" si="12"/>
        <v>0</v>
      </c>
    </row>
    <row r="124" spans="1:18" ht="25.5">
      <c r="A124" s="9" t="s">
        <v>223</v>
      </c>
      <c r="B124" s="8" t="s">
        <v>224</v>
      </c>
      <c r="C124" s="2"/>
      <c r="D124" s="5">
        <v>605.10300000000007</v>
      </c>
      <c r="E124" s="5">
        <f>E125+E128+E131</f>
        <v>0</v>
      </c>
      <c r="F124" s="5">
        <f t="shared" si="13"/>
        <v>605.10300000000007</v>
      </c>
      <c r="G124" s="5">
        <f>G125+G128+G131</f>
        <v>0</v>
      </c>
      <c r="H124" s="5">
        <f t="shared" si="7"/>
        <v>605.10300000000007</v>
      </c>
      <c r="I124" s="5">
        <f>I125+I128+I131</f>
        <v>0</v>
      </c>
      <c r="J124" s="5">
        <f t="shared" si="8"/>
        <v>605.10300000000007</v>
      </c>
      <c r="K124" s="5">
        <f>K125+K128+K131</f>
        <v>0</v>
      </c>
      <c r="L124" s="5">
        <f t="shared" si="9"/>
        <v>605.10300000000007</v>
      </c>
      <c r="M124" s="5">
        <f>M125+M128+M131</f>
        <v>0</v>
      </c>
      <c r="N124" s="5">
        <f t="shared" si="10"/>
        <v>605.10300000000007</v>
      </c>
      <c r="O124" s="5">
        <f>O125+O128+O131</f>
        <v>0</v>
      </c>
      <c r="P124" s="5">
        <f t="shared" si="11"/>
        <v>605.10300000000007</v>
      </c>
      <c r="Q124" s="5">
        <f>Q125+Q128+Q131</f>
        <v>129</v>
      </c>
      <c r="R124" s="5">
        <f t="shared" si="12"/>
        <v>734.10300000000007</v>
      </c>
    </row>
    <row r="125" spans="1:18" ht="38.25">
      <c r="A125" s="4" t="s">
        <v>225</v>
      </c>
      <c r="B125" s="2" t="s">
        <v>226</v>
      </c>
      <c r="C125" s="2"/>
      <c r="D125" s="5">
        <v>178</v>
      </c>
      <c r="E125" s="5">
        <f>E126</f>
        <v>0</v>
      </c>
      <c r="F125" s="5">
        <f t="shared" si="13"/>
        <v>178</v>
      </c>
      <c r="G125" s="5">
        <f>G126</f>
        <v>0</v>
      </c>
      <c r="H125" s="5">
        <f t="shared" si="7"/>
        <v>178</v>
      </c>
      <c r="I125" s="5">
        <f>I126</f>
        <v>0</v>
      </c>
      <c r="J125" s="5">
        <f t="shared" si="8"/>
        <v>178</v>
      </c>
      <c r="K125" s="5">
        <f>K126</f>
        <v>0</v>
      </c>
      <c r="L125" s="5">
        <f t="shared" si="9"/>
        <v>178</v>
      </c>
      <c r="M125" s="5">
        <f>M126</f>
        <v>0</v>
      </c>
      <c r="N125" s="5">
        <f t="shared" si="10"/>
        <v>178</v>
      </c>
      <c r="O125" s="5">
        <f>O126</f>
        <v>0</v>
      </c>
      <c r="P125" s="5">
        <f t="shared" si="11"/>
        <v>178</v>
      </c>
      <c r="Q125" s="5">
        <f>Q126</f>
        <v>129</v>
      </c>
      <c r="R125" s="5">
        <f t="shared" si="12"/>
        <v>307</v>
      </c>
    </row>
    <row r="126" spans="1:18" ht="28.5" customHeight="1">
      <c r="A126" s="4" t="s">
        <v>227</v>
      </c>
      <c r="B126" s="2" t="s">
        <v>228</v>
      </c>
      <c r="C126" s="2"/>
      <c r="D126" s="5">
        <v>178</v>
      </c>
      <c r="E126" s="5">
        <f>E127</f>
        <v>0</v>
      </c>
      <c r="F126" s="5">
        <f t="shared" si="13"/>
        <v>178</v>
      </c>
      <c r="G126" s="5">
        <f>G127</f>
        <v>0</v>
      </c>
      <c r="H126" s="5">
        <f t="shared" si="7"/>
        <v>178</v>
      </c>
      <c r="I126" s="5">
        <f>I127</f>
        <v>0</v>
      </c>
      <c r="J126" s="5">
        <f t="shared" si="8"/>
        <v>178</v>
      </c>
      <c r="K126" s="5">
        <f>K127</f>
        <v>0</v>
      </c>
      <c r="L126" s="5">
        <f t="shared" si="9"/>
        <v>178</v>
      </c>
      <c r="M126" s="5">
        <f>M127</f>
        <v>0</v>
      </c>
      <c r="N126" s="5">
        <f t="shared" si="10"/>
        <v>178</v>
      </c>
      <c r="O126" s="5">
        <f>O127</f>
        <v>0</v>
      </c>
      <c r="P126" s="5">
        <f t="shared" si="11"/>
        <v>178</v>
      </c>
      <c r="Q126" s="5">
        <f>Q127</f>
        <v>129</v>
      </c>
      <c r="R126" s="5">
        <f t="shared" si="12"/>
        <v>307</v>
      </c>
    </row>
    <row r="127" spans="1:18" ht="38.25">
      <c r="A127" s="4" t="s">
        <v>26</v>
      </c>
      <c r="B127" s="2" t="s">
        <v>228</v>
      </c>
      <c r="C127" s="2">
        <v>200</v>
      </c>
      <c r="D127" s="5">
        <v>178</v>
      </c>
      <c r="E127" s="5">
        <v>0</v>
      </c>
      <c r="F127" s="5">
        <f t="shared" si="13"/>
        <v>178</v>
      </c>
      <c r="G127" s="5"/>
      <c r="H127" s="5">
        <f t="shared" si="7"/>
        <v>178</v>
      </c>
      <c r="I127" s="5"/>
      <c r="J127" s="5">
        <f t="shared" si="8"/>
        <v>178</v>
      </c>
      <c r="K127" s="5"/>
      <c r="L127" s="5">
        <f t="shared" si="9"/>
        <v>178</v>
      </c>
      <c r="M127" s="5"/>
      <c r="N127" s="5">
        <f t="shared" si="10"/>
        <v>178</v>
      </c>
      <c r="O127" s="5"/>
      <c r="P127" s="5">
        <f t="shared" si="11"/>
        <v>178</v>
      </c>
      <c r="Q127" s="5">
        <v>129</v>
      </c>
      <c r="R127" s="5">
        <f t="shared" si="12"/>
        <v>307</v>
      </c>
    </row>
    <row r="128" spans="1:18" ht="51">
      <c r="A128" s="4" t="s">
        <v>375</v>
      </c>
      <c r="B128" s="2" t="s">
        <v>229</v>
      </c>
      <c r="C128" s="2"/>
      <c r="D128" s="5">
        <v>275</v>
      </c>
      <c r="E128" s="5">
        <f>E129</f>
        <v>0</v>
      </c>
      <c r="F128" s="5">
        <f t="shared" si="13"/>
        <v>275</v>
      </c>
      <c r="G128" s="5">
        <f>G129</f>
        <v>0</v>
      </c>
      <c r="H128" s="5">
        <f t="shared" si="7"/>
        <v>275</v>
      </c>
      <c r="I128" s="5">
        <f>I129</f>
        <v>0</v>
      </c>
      <c r="J128" s="5">
        <f t="shared" si="8"/>
        <v>275</v>
      </c>
      <c r="K128" s="5">
        <f>K129</f>
        <v>0</v>
      </c>
      <c r="L128" s="5">
        <f t="shared" si="9"/>
        <v>275</v>
      </c>
      <c r="M128" s="5">
        <f>M129</f>
        <v>0</v>
      </c>
      <c r="N128" s="5">
        <f t="shared" si="10"/>
        <v>275</v>
      </c>
      <c r="O128" s="5">
        <f>O129</f>
        <v>0</v>
      </c>
      <c r="P128" s="5">
        <f t="shared" si="11"/>
        <v>275</v>
      </c>
      <c r="Q128" s="5">
        <f>Q129</f>
        <v>0</v>
      </c>
      <c r="R128" s="5">
        <f t="shared" si="12"/>
        <v>275</v>
      </c>
    </row>
    <row r="129" spans="1:18" ht="51">
      <c r="A129" s="4" t="s">
        <v>376</v>
      </c>
      <c r="B129" s="6" t="s">
        <v>230</v>
      </c>
      <c r="C129" s="2"/>
      <c r="D129" s="5">
        <v>275</v>
      </c>
      <c r="E129" s="5">
        <f>E130</f>
        <v>0</v>
      </c>
      <c r="F129" s="5">
        <f t="shared" si="13"/>
        <v>275</v>
      </c>
      <c r="G129" s="5">
        <f>G130</f>
        <v>0</v>
      </c>
      <c r="H129" s="5">
        <f t="shared" si="7"/>
        <v>275</v>
      </c>
      <c r="I129" s="5">
        <f>I130</f>
        <v>0</v>
      </c>
      <c r="J129" s="5">
        <f t="shared" si="8"/>
        <v>275</v>
      </c>
      <c r="K129" s="5">
        <f>K130</f>
        <v>0</v>
      </c>
      <c r="L129" s="5">
        <f t="shared" si="9"/>
        <v>275</v>
      </c>
      <c r="M129" s="5">
        <f>M130</f>
        <v>0</v>
      </c>
      <c r="N129" s="5">
        <f t="shared" si="10"/>
        <v>275</v>
      </c>
      <c r="O129" s="5">
        <f>O130</f>
        <v>0</v>
      </c>
      <c r="P129" s="5">
        <f t="shared" si="11"/>
        <v>275</v>
      </c>
      <c r="Q129" s="5">
        <f>Q130</f>
        <v>0</v>
      </c>
      <c r="R129" s="5">
        <f t="shared" si="12"/>
        <v>275</v>
      </c>
    </row>
    <row r="130" spans="1:18" ht="25.5">
      <c r="A130" s="4" t="s">
        <v>189</v>
      </c>
      <c r="B130" s="6" t="s">
        <v>230</v>
      </c>
      <c r="C130" s="2">
        <v>300</v>
      </c>
      <c r="D130" s="5">
        <v>275</v>
      </c>
      <c r="E130" s="5">
        <v>0</v>
      </c>
      <c r="F130" s="5">
        <f t="shared" si="13"/>
        <v>275</v>
      </c>
      <c r="G130" s="5"/>
      <c r="H130" s="5">
        <f t="shared" si="7"/>
        <v>275</v>
      </c>
      <c r="I130" s="5"/>
      <c r="J130" s="5">
        <f t="shared" si="8"/>
        <v>275</v>
      </c>
      <c r="K130" s="5"/>
      <c r="L130" s="5">
        <f t="shared" si="9"/>
        <v>275</v>
      </c>
      <c r="M130" s="5"/>
      <c r="N130" s="5">
        <f t="shared" si="10"/>
        <v>275</v>
      </c>
      <c r="O130" s="5"/>
      <c r="P130" s="5">
        <f t="shared" si="11"/>
        <v>275</v>
      </c>
      <c r="Q130" s="5"/>
      <c r="R130" s="5">
        <f t="shared" si="12"/>
        <v>275</v>
      </c>
    </row>
    <row r="131" spans="1:18" ht="63.75">
      <c r="A131" s="4" t="s">
        <v>377</v>
      </c>
      <c r="B131" s="2" t="s">
        <v>231</v>
      </c>
      <c r="C131" s="2"/>
      <c r="D131" s="5">
        <v>152.10300000000001</v>
      </c>
      <c r="E131" s="5">
        <f>E132</f>
        <v>0</v>
      </c>
      <c r="F131" s="5">
        <f t="shared" si="13"/>
        <v>152.10300000000001</v>
      </c>
      <c r="G131" s="5">
        <f>G132</f>
        <v>0</v>
      </c>
      <c r="H131" s="5">
        <f t="shared" si="7"/>
        <v>152.10300000000001</v>
      </c>
      <c r="I131" s="5">
        <f>I132</f>
        <v>0</v>
      </c>
      <c r="J131" s="5">
        <f t="shared" si="8"/>
        <v>152.10300000000001</v>
      </c>
      <c r="K131" s="5">
        <f>K132</f>
        <v>0</v>
      </c>
      <c r="L131" s="5">
        <f t="shared" si="9"/>
        <v>152.10300000000001</v>
      </c>
      <c r="M131" s="5">
        <f>M132</f>
        <v>0</v>
      </c>
      <c r="N131" s="5">
        <f t="shared" si="10"/>
        <v>152.10300000000001</v>
      </c>
      <c r="O131" s="5">
        <f>O132</f>
        <v>0</v>
      </c>
      <c r="P131" s="5">
        <f t="shared" si="11"/>
        <v>152.10300000000001</v>
      </c>
      <c r="Q131" s="5">
        <f>Q132</f>
        <v>0</v>
      </c>
      <c r="R131" s="5">
        <f t="shared" si="12"/>
        <v>152.10300000000001</v>
      </c>
    </row>
    <row r="132" spans="1:18" ht="38.25">
      <c r="A132" s="4" t="s">
        <v>295</v>
      </c>
      <c r="B132" s="2" t="s">
        <v>232</v>
      </c>
      <c r="C132" s="2"/>
      <c r="D132" s="5">
        <v>152.10300000000001</v>
      </c>
      <c r="E132" s="5">
        <f>E133+E134</f>
        <v>0</v>
      </c>
      <c r="F132" s="5">
        <f t="shared" si="13"/>
        <v>152.10300000000001</v>
      </c>
      <c r="G132" s="5">
        <f>G133+G134</f>
        <v>0</v>
      </c>
      <c r="H132" s="5">
        <f t="shared" si="7"/>
        <v>152.10300000000001</v>
      </c>
      <c r="I132" s="5">
        <f>I133+I134</f>
        <v>0</v>
      </c>
      <c r="J132" s="5">
        <f t="shared" si="8"/>
        <v>152.10300000000001</v>
      </c>
      <c r="K132" s="5">
        <f>K133+K134</f>
        <v>0</v>
      </c>
      <c r="L132" s="5">
        <f t="shared" si="9"/>
        <v>152.10300000000001</v>
      </c>
      <c r="M132" s="5">
        <f>M133+M134</f>
        <v>0</v>
      </c>
      <c r="N132" s="5">
        <f t="shared" si="10"/>
        <v>152.10300000000001</v>
      </c>
      <c r="O132" s="5">
        <f>O133+O134</f>
        <v>0</v>
      </c>
      <c r="P132" s="5">
        <f t="shared" si="11"/>
        <v>152.10300000000001</v>
      </c>
      <c r="Q132" s="5">
        <f>Q133+Q134</f>
        <v>0</v>
      </c>
      <c r="R132" s="5">
        <f t="shared" si="12"/>
        <v>152.10300000000001</v>
      </c>
    </row>
    <row r="133" spans="1:18" ht="38.25">
      <c r="A133" s="4" t="s">
        <v>26</v>
      </c>
      <c r="B133" s="2" t="s">
        <v>232</v>
      </c>
      <c r="C133" s="2">
        <v>200</v>
      </c>
      <c r="D133" s="5">
        <v>80.102999999999994</v>
      </c>
      <c r="E133" s="5">
        <v>0</v>
      </c>
      <c r="F133" s="5">
        <f t="shared" si="13"/>
        <v>80.102999999999994</v>
      </c>
      <c r="G133" s="5"/>
      <c r="H133" s="5">
        <f t="shared" si="7"/>
        <v>80.102999999999994</v>
      </c>
      <c r="I133" s="5"/>
      <c r="J133" s="5">
        <f t="shared" si="8"/>
        <v>80.102999999999994</v>
      </c>
      <c r="K133" s="5"/>
      <c r="L133" s="5">
        <f t="shared" si="9"/>
        <v>80.102999999999994</v>
      </c>
      <c r="M133" s="5"/>
      <c r="N133" s="5">
        <f t="shared" si="10"/>
        <v>80.102999999999994</v>
      </c>
      <c r="O133" s="5"/>
      <c r="P133" s="5">
        <f t="shared" si="11"/>
        <v>80.102999999999994</v>
      </c>
      <c r="Q133" s="5"/>
      <c r="R133" s="5">
        <f t="shared" si="12"/>
        <v>80.102999999999994</v>
      </c>
    </row>
    <row r="134" spans="1:18" ht="25.5">
      <c r="A134" s="4" t="s">
        <v>189</v>
      </c>
      <c r="B134" s="2" t="s">
        <v>232</v>
      </c>
      <c r="C134" s="2">
        <v>300</v>
      </c>
      <c r="D134" s="5">
        <v>72</v>
      </c>
      <c r="E134" s="5">
        <v>0</v>
      </c>
      <c r="F134" s="5">
        <f t="shared" si="13"/>
        <v>72</v>
      </c>
      <c r="G134" s="5"/>
      <c r="H134" s="5">
        <f t="shared" si="7"/>
        <v>72</v>
      </c>
      <c r="I134" s="5"/>
      <c r="J134" s="5">
        <f t="shared" si="8"/>
        <v>72</v>
      </c>
      <c r="K134" s="5"/>
      <c r="L134" s="5">
        <f t="shared" si="9"/>
        <v>72</v>
      </c>
      <c r="M134" s="5"/>
      <c r="N134" s="5">
        <f t="shared" si="10"/>
        <v>72</v>
      </c>
      <c r="O134" s="5"/>
      <c r="P134" s="5">
        <f t="shared" si="11"/>
        <v>72</v>
      </c>
      <c r="Q134" s="5"/>
      <c r="R134" s="5">
        <f t="shared" si="12"/>
        <v>72</v>
      </c>
    </row>
    <row r="135" spans="1:18" ht="41.25" customHeight="1">
      <c r="A135" s="9" t="s">
        <v>275</v>
      </c>
      <c r="B135" s="8" t="s">
        <v>276</v>
      </c>
      <c r="C135" s="2"/>
      <c r="D135" s="5">
        <v>2830.1379999999999</v>
      </c>
      <c r="E135" s="5">
        <f t="shared" ref="E135:Q137" si="14">E136</f>
        <v>0</v>
      </c>
      <c r="F135" s="5">
        <f t="shared" si="13"/>
        <v>2830.1379999999999</v>
      </c>
      <c r="G135" s="5">
        <f t="shared" si="14"/>
        <v>0</v>
      </c>
      <c r="H135" s="5">
        <f t="shared" si="7"/>
        <v>2830.1379999999999</v>
      </c>
      <c r="I135" s="5">
        <f t="shared" si="14"/>
        <v>0</v>
      </c>
      <c r="J135" s="5">
        <f t="shared" si="8"/>
        <v>2830.1379999999999</v>
      </c>
      <c r="K135" s="5">
        <f t="shared" si="14"/>
        <v>0</v>
      </c>
      <c r="L135" s="5">
        <f t="shared" si="9"/>
        <v>2830.1379999999999</v>
      </c>
      <c r="M135" s="5">
        <f t="shared" si="14"/>
        <v>0</v>
      </c>
      <c r="N135" s="5">
        <f t="shared" si="10"/>
        <v>2830.1379999999999</v>
      </c>
      <c r="O135" s="5">
        <f t="shared" si="14"/>
        <v>0</v>
      </c>
      <c r="P135" s="5">
        <f t="shared" si="11"/>
        <v>2830.1379999999999</v>
      </c>
      <c r="Q135" s="5">
        <f t="shared" si="14"/>
        <v>0</v>
      </c>
      <c r="R135" s="5">
        <f t="shared" si="12"/>
        <v>2830.1379999999999</v>
      </c>
    </row>
    <row r="136" spans="1:18" ht="38.25">
      <c r="A136" s="4" t="s">
        <v>277</v>
      </c>
      <c r="B136" s="2" t="s">
        <v>279</v>
      </c>
      <c r="C136" s="2"/>
      <c r="D136" s="5">
        <v>2830.1379999999999</v>
      </c>
      <c r="E136" s="5">
        <f t="shared" si="14"/>
        <v>0</v>
      </c>
      <c r="F136" s="5">
        <f t="shared" si="13"/>
        <v>2830.1379999999999</v>
      </c>
      <c r="G136" s="5">
        <f t="shared" si="14"/>
        <v>0</v>
      </c>
      <c r="H136" s="5">
        <f t="shared" si="7"/>
        <v>2830.1379999999999</v>
      </c>
      <c r="I136" s="5">
        <f t="shared" si="14"/>
        <v>0</v>
      </c>
      <c r="J136" s="5">
        <f t="shared" si="8"/>
        <v>2830.1379999999999</v>
      </c>
      <c r="K136" s="5">
        <f t="shared" si="14"/>
        <v>0</v>
      </c>
      <c r="L136" s="5">
        <f t="shared" si="9"/>
        <v>2830.1379999999999</v>
      </c>
      <c r="M136" s="5">
        <f t="shared" si="14"/>
        <v>0</v>
      </c>
      <c r="N136" s="5">
        <f t="shared" si="10"/>
        <v>2830.1379999999999</v>
      </c>
      <c r="O136" s="5">
        <f t="shared" si="14"/>
        <v>0</v>
      </c>
      <c r="P136" s="5">
        <f t="shared" si="11"/>
        <v>2830.1379999999999</v>
      </c>
      <c r="Q136" s="5">
        <f t="shared" si="14"/>
        <v>0</v>
      </c>
      <c r="R136" s="5">
        <f t="shared" si="12"/>
        <v>2830.1379999999999</v>
      </c>
    </row>
    <row r="137" spans="1:18" ht="25.5">
      <c r="A137" s="4" t="s">
        <v>278</v>
      </c>
      <c r="B137" s="2" t="s">
        <v>280</v>
      </c>
      <c r="C137" s="2"/>
      <c r="D137" s="5">
        <v>2830.1379999999999</v>
      </c>
      <c r="E137" s="5">
        <f t="shared" si="14"/>
        <v>0</v>
      </c>
      <c r="F137" s="5">
        <f t="shared" si="13"/>
        <v>2830.1379999999999</v>
      </c>
      <c r="G137" s="5">
        <f t="shared" si="14"/>
        <v>0</v>
      </c>
      <c r="H137" s="5">
        <f t="shared" si="7"/>
        <v>2830.1379999999999</v>
      </c>
      <c r="I137" s="5">
        <f t="shared" si="14"/>
        <v>0</v>
      </c>
      <c r="J137" s="5">
        <f t="shared" si="8"/>
        <v>2830.1379999999999</v>
      </c>
      <c r="K137" s="5">
        <f t="shared" si="14"/>
        <v>0</v>
      </c>
      <c r="L137" s="5">
        <f t="shared" si="9"/>
        <v>2830.1379999999999</v>
      </c>
      <c r="M137" s="5">
        <f t="shared" si="14"/>
        <v>0</v>
      </c>
      <c r="N137" s="5">
        <f t="shared" si="10"/>
        <v>2830.1379999999999</v>
      </c>
      <c r="O137" s="5">
        <f t="shared" si="14"/>
        <v>0</v>
      </c>
      <c r="P137" s="5">
        <f t="shared" si="11"/>
        <v>2830.1379999999999</v>
      </c>
      <c r="Q137" s="5">
        <f t="shared" si="14"/>
        <v>0</v>
      </c>
      <c r="R137" s="5">
        <f t="shared" si="12"/>
        <v>2830.1379999999999</v>
      </c>
    </row>
    <row r="138" spans="1:18" ht="38.25">
      <c r="A138" s="4" t="s">
        <v>37</v>
      </c>
      <c r="B138" s="2" t="s">
        <v>280</v>
      </c>
      <c r="C138" s="2">
        <v>600</v>
      </c>
      <c r="D138" s="5">
        <v>2830.1379999999999</v>
      </c>
      <c r="E138" s="5">
        <v>0</v>
      </c>
      <c r="F138" s="5">
        <f t="shared" si="13"/>
        <v>2830.1379999999999</v>
      </c>
      <c r="G138" s="5"/>
      <c r="H138" s="5">
        <f t="shared" si="7"/>
        <v>2830.1379999999999</v>
      </c>
      <c r="I138" s="5"/>
      <c r="J138" s="5">
        <f t="shared" si="8"/>
        <v>2830.1379999999999</v>
      </c>
      <c r="K138" s="5"/>
      <c r="L138" s="5">
        <f t="shared" si="9"/>
        <v>2830.1379999999999</v>
      </c>
      <c r="M138" s="5"/>
      <c r="N138" s="5">
        <f t="shared" si="10"/>
        <v>2830.1379999999999</v>
      </c>
      <c r="O138" s="5"/>
      <c r="P138" s="5">
        <f t="shared" si="11"/>
        <v>2830.1379999999999</v>
      </c>
      <c r="Q138" s="5"/>
      <c r="R138" s="5">
        <f t="shared" si="12"/>
        <v>2830.1379999999999</v>
      </c>
    </row>
    <row r="139" spans="1:18" ht="118.5" customHeight="1">
      <c r="A139" s="7" t="s">
        <v>309</v>
      </c>
      <c r="B139" s="8" t="s">
        <v>53</v>
      </c>
      <c r="C139" s="2"/>
      <c r="D139" s="5">
        <v>1285.4495999999999</v>
      </c>
      <c r="E139" s="5">
        <f>E140+E144+E152+E156+E160+E167+E171</f>
        <v>-0.84</v>
      </c>
      <c r="F139" s="5">
        <f t="shared" si="13"/>
        <v>1284.6096</v>
      </c>
      <c r="G139" s="5">
        <f>G140+G144+G152+G156+G160+G167+G171</f>
        <v>0</v>
      </c>
      <c r="H139" s="5">
        <f t="shared" si="7"/>
        <v>1284.6096</v>
      </c>
      <c r="I139" s="5">
        <f>I140+I144+I152+I156+I160+I167+I171</f>
        <v>0</v>
      </c>
      <c r="J139" s="5">
        <f t="shared" si="8"/>
        <v>1284.6096</v>
      </c>
      <c r="K139" s="5">
        <f>K140+K144+K152+K156+K160+K167+K171</f>
        <v>0</v>
      </c>
      <c r="L139" s="5">
        <f t="shared" si="9"/>
        <v>1284.6096</v>
      </c>
      <c r="M139" s="5">
        <f>M140+M144+M152+M156+M160+M167+M171</f>
        <v>176.8614</v>
      </c>
      <c r="N139" s="5">
        <f t="shared" si="10"/>
        <v>1461.471</v>
      </c>
      <c r="O139" s="5">
        <f>O140+O144+O152+O156+O160+O167+O171</f>
        <v>30</v>
      </c>
      <c r="P139" s="5">
        <f t="shared" si="11"/>
        <v>1491.471</v>
      </c>
      <c r="Q139" s="5">
        <f>Q140+Q144+Q152+Q156+Q160+Q167+Q171</f>
        <v>181.01400000000001</v>
      </c>
      <c r="R139" s="5">
        <f t="shared" si="12"/>
        <v>1672.4850000000001</v>
      </c>
    </row>
    <row r="140" spans="1:18" ht="38.25">
      <c r="A140" s="9" t="s">
        <v>50</v>
      </c>
      <c r="B140" s="8" t="s">
        <v>54</v>
      </c>
      <c r="C140" s="2"/>
      <c r="D140" s="5">
        <v>484.17060000000004</v>
      </c>
      <c r="E140" s="5">
        <f t="shared" ref="E140:Q142" si="15">E141</f>
        <v>0</v>
      </c>
      <c r="F140" s="5">
        <f t="shared" si="13"/>
        <v>484.17060000000004</v>
      </c>
      <c r="G140" s="5">
        <f t="shared" si="15"/>
        <v>0</v>
      </c>
      <c r="H140" s="5">
        <f t="shared" si="7"/>
        <v>484.17060000000004</v>
      </c>
      <c r="I140" s="5">
        <f t="shared" si="15"/>
        <v>0</v>
      </c>
      <c r="J140" s="5">
        <f t="shared" si="8"/>
        <v>484.17060000000004</v>
      </c>
      <c r="K140" s="5">
        <f t="shared" si="15"/>
        <v>0</v>
      </c>
      <c r="L140" s="5">
        <f t="shared" si="9"/>
        <v>484.17060000000004</v>
      </c>
      <c r="M140" s="5">
        <f t="shared" si="15"/>
        <v>-0.1706</v>
      </c>
      <c r="N140" s="5">
        <f t="shared" si="10"/>
        <v>484.00000000000006</v>
      </c>
      <c r="O140" s="5">
        <f t="shared" si="15"/>
        <v>0</v>
      </c>
      <c r="P140" s="5">
        <f t="shared" si="11"/>
        <v>484.00000000000006</v>
      </c>
      <c r="Q140" s="5">
        <f t="shared" si="15"/>
        <v>0</v>
      </c>
      <c r="R140" s="5">
        <f t="shared" si="12"/>
        <v>484.00000000000006</v>
      </c>
    </row>
    <row r="141" spans="1:18" ht="38.25">
      <c r="A141" s="4" t="s">
        <v>51</v>
      </c>
      <c r="B141" s="2" t="s">
        <v>55</v>
      </c>
      <c r="C141" s="2"/>
      <c r="D141" s="5">
        <v>484.17060000000004</v>
      </c>
      <c r="E141" s="5">
        <f t="shared" si="15"/>
        <v>0</v>
      </c>
      <c r="F141" s="5">
        <f t="shared" si="13"/>
        <v>484.17060000000004</v>
      </c>
      <c r="G141" s="5">
        <f t="shared" si="15"/>
        <v>0</v>
      </c>
      <c r="H141" s="5">
        <f t="shared" si="7"/>
        <v>484.17060000000004</v>
      </c>
      <c r="I141" s="5">
        <f t="shared" si="15"/>
        <v>0</v>
      </c>
      <c r="J141" s="5">
        <f t="shared" si="8"/>
        <v>484.17060000000004</v>
      </c>
      <c r="K141" s="5">
        <f t="shared" si="15"/>
        <v>0</v>
      </c>
      <c r="L141" s="5">
        <f t="shared" si="9"/>
        <v>484.17060000000004</v>
      </c>
      <c r="M141" s="5">
        <f t="shared" si="15"/>
        <v>-0.1706</v>
      </c>
      <c r="N141" s="5">
        <f t="shared" si="10"/>
        <v>484.00000000000006</v>
      </c>
      <c r="O141" s="5">
        <f t="shared" si="15"/>
        <v>0</v>
      </c>
      <c r="P141" s="5">
        <f t="shared" si="11"/>
        <v>484.00000000000006</v>
      </c>
      <c r="Q141" s="5">
        <f t="shared" si="15"/>
        <v>0</v>
      </c>
      <c r="R141" s="5">
        <f t="shared" si="12"/>
        <v>484.00000000000006</v>
      </c>
    </row>
    <row r="142" spans="1:18" ht="25.5">
      <c r="A142" s="4" t="s">
        <v>52</v>
      </c>
      <c r="B142" s="6" t="s">
        <v>56</v>
      </c>
      <c r="C142" s="2"/>
      <c r="D142" s="5">
        <v>484.17060000000004</v>
      </c>
      <c r="E142" s="5">
        <f t="shared" si="15"/>
        <v>0</v>
      </c>
      <c r="F142" s="5">
        <f t="shared" si="13"/>
        <v>484.17060000000004</v>
      </c>
      <c r="G142" s="5">
        <f t="shared" si="15"/>
        <v>0</v>
      </c>
      <c r="H142" s="5">
        <f t="shared" si="7"/>
        <v>484.17060000000004</v>
      </c>
      <c r="I142" s="5">
        <f t="shared" si="15"/>
        <v>0</v>
      </c>
      <c r="J142" s="5">
        <f t="shared" si="8"/>
        <v>484.17060000000004</v>
      </c>
      <c r="K142" s="5">
        <f t="shared" si="15"/>
        <v>0</v>
      </c>
      <c r="L142" s="5">
        <f t="shared" si="9"/>
        <v>484.17060000000004</v>
      </c>
      <c r="M142" s="5">
        <f t="shared" si="15"/>
        <v>-0.1706</v>
      </c>
      <c r="N142" s="5">
        <f t="shared" si="10"/>
        <v>484.00000000000006</v>
      </c>
      <c r="O142" s="5">
        <f t="shared" si="15"/>
        <v>0</v>
      </c>
      <c r="P142" s="5">
        <f t="shared" si="11"/>
        <v>484.00000000000006</v>
      </c>
      <c r="Q142" s="5">
        <f t="shared" si="15"/>
        <v>0</v>
      </c>
      <c r="R142" s="5">
        <f t="shared" si="12"/>
        <v>484.00000000000006</v>
      </c>
    </row>
    <row r="143" spans="1:18" ht="38.25">
      <c r="A143" s="4" t="s">
        <v>37</v>
      </c>
      <c r="B143" s="6" t="s">
        <v>56</v>
      </c>
      <c r="C143" s="2">
        <v>600</v>
      </c>
      <c r="D143" s="5">
        <v>484.17060000000004</v>
      </c>
      <c r="E143" s="5">
        <v>0</v>
      </c>
      <c r="F143" s="5">
        <f t="shared" si="13"/>
        <v>484.17060000000004</v>
      </c>
      <c r="G143" s="5"/>
      <c r="H143" s="5">
        <f t="shared" si="7"/>
        <v>484.17060000000004</v>
      </c>
      <c r="I143" s="5"/>
      <c r="J143" s="5">
        <f t="shared" si="8"/>
        <v>484.17060000000004</v>
      </c>
      <c r="K143" s="5"/>
      <c r="L143" s="5">
        <f t="shared" si="9"/>
        <v>484.17060000000004</v>
      </c>
      <c r="M143" s="5">
        <v>-0.1706</v>
      </c>
      <c r="N143" s="5">
        <f t="shared" si="10"/>
        <v>484.00000000000006</v>
      </c>
      <c r="O143" s="5"/>
      <c r="P143" s="5">
        <f t="shared" si="11"/>
        <v>484.00000000000006</v>
      </c>
      <c r="Q143" s="5"/>
      <c r="R143" s="5">
        <f t="shared" si="12"/>
        <v>484.00000000000006</v>
      </c>
    </row>
    <row r="144" spans="1:18" ht="15.75">
      <c r="A144" s="9" t="s">
        <v>57</v>
      </c>
      <c r="B144" s="8" t="s">
        <v>60</v>
      </c>
      <c r="C144" s="2"/>
      <c r="D144" s="5">
        <v>255.84699999999998</v>
      </c>
      <c r="E144" s="5">
        <f>E145+E148</f>
        <v>0</v>
      </c>
      <c r="F144" s="5">
        <f t="shared" si="13"/>
        <v>255.84699999999998</v>
      </c>
      <c r="G144" s="5">
        <f>G145+G148</f>
        <v>0</v>
      </c>
      <c r="H144" s="5">
        <f t="shared" si="7"/>
        <v>255.84699999999998</v>
      </c>
      <c r="I144" s="5">
        <f>I145+I148</f>
        <v>0</v>
      </c>
      <c r="J144" s="5">
        <f t="shared" si="8"/>
        <v>255.84699999999998</v>
      </c>
      <c r="K144" s="5">
        <f>K145+K148</f>
        <v>0</v>
      </c>
      <c r="L144" s="5">
        <f t="shared" si="9"/>
        <v>255.84699999999998</v>
      </c>
      <c r="M144" s="5">
        <f>M145+M148</f>
        <v>177.03200000000001</v>
      </c>
      <c r="N144" s="5">
        <f t="shared" si="10"/>
        <v>432.87900000000002</v>
      </c>
      <c r="O144" s="5">
        <f>O145+O148</f>
        <v>0</v>
      </c>
      <c r="P144" s="5">
        <f t="shared" si="11"/>
        <v>432.87900000000002</v>
      </c>
      <c r="Q144" s="5">
        <f>Q145+Q148</f>
        <v>-1.84</v>
      </c>
      <c r="R144" s="5">
        <f t="shared" si="12"/>
        <v>431.03900000000004</v>
      </c>
    </row>
    <row r="145" spans="1:18" ht="51">
      <c r="A145" s="4" t="s">
        <v>58</v>
      </c>
      <c r="B145" s="2" t="s">
        <v>61</v>
      </c>
      <c r="C145" s="2"/>
      <c r="D145" s="5">
        <v>80.072999999999993</v>
      </c>
      <c r="E145" s="5">
        <f>E146</f>
        <v>0</v>
      </c>
      <c r="F145" s="5">
        <f t="shared" si="13"/>
        <v>80.072999999999993</v>
      </c>
      <c r="G145" s="5">
        <f>G146</f>
        <v>0</v>
      </c>
      <c r="H145" s="5">
        <f t="shared" si="7"/>
        <v>80.072999999999993</v>
      </c>
      <c r="I145" s="5">
        <f>I146</f>
        <v>0</v>
      </c>
      <c r="J145" s="5">
        <f t="shared" si="8"/>
        <v>80.072999999999993</v>
      </c>
      <c r="K145" s="5">
        <f>K146</f>
        <v>0</v>
      </c>
      <c r="L145" s="5">
        <f t="shared" si="9"/>
        <v>80.072999999999993</v>
      </c>
      <c r="M145" s="5">
        <f>M146</f>
        <v>0</v>
      </c>
      <c r="N145" s="5">
        <f t="shared" si="10"/>
        <v>80.072999999999993</v>
      </c>
      <c r="O145" s="5">
        <f>O146</f>
        <v>0</v>
      </c>
      <c r="P145" s="5">
        <f t="shared" ref="P145:P208" si="16">N145+O145</f>
        <v>80.072999999999993</v>
      </c>
      <c r="Q145" s="5">
        <f>Q146</f>
        <v>0</v>
      </c>
      <c r="R145" s="5">
        <f t="shared" ref="R145:R208" si="17">P145+Q145</f>
        <v>80.072999999999993</v>
      </c>
    </row>
    <row r="146" spans="1:18" ht="38.25">
      <c r="A146" s="4" t="s">
        <v>59</v>
      </c>
      <c r="B146" s="2" t="s">
        <v>62</v>
      </c>
      <c r="C146" s="2"/>
      <c r="D146" s="5">
        <v>80.072999999999993</v>
      </c>
      <c r="E146" s="5">
        <f>E147</f>
        <v>0</v>
      </c>
      <c r="F146" s="5">
        <f t="shared" si="13"/>
        <v>80.072999999999993</v>
      </c>
      <c r="G146" s="5">
        <f>G147</f>
        <v>0</v>
      </c>
      <c r="H146" s="5">
        <f t="shared" si="7"/>
        <v>80.072999999999993</v>
      </c>
      <c r="I146" s="5">
        <f>I147</f>
        <v>0</v>
      </c>
      <c r="J146" s="5">
        <f t="shared" si="8"/>
        <v>80.072999999999993</v>
      </c>
      <c r="K146" s="5">
        <f>K147</f>
        <v>0</v>
      </c>
      <c r="L146" s="5">
        <f t="shared" si="9"/>
        <v>80.072999999999993</v>
      </c>
      <c r="M146" s="5">
        <f>M147</f>
        <v>0</v>
      </c>
      <c r="N146" s="5">
        <f t="shared" si="10"/>
        <v>80.072999999999993</v>
      </c>
      <c r="O146" s="5">
        <f>O147</f>
        <v>0</v>
      </c>
      <c r="P146" s="5">
        <f t="shared" si="16"/>
        <v>80.072999999999993</v>
      </c>
      <c r="Q146" s="5">
        <f>Q147</f>
        <v>0</v>
      </c>
      <c r="R146" s="5">
        <f t="shared" si="17"/>
        <v>80.072999999999993</v>
      </c>
    </row>
    <row r="147" spans="1:18" ht="38.25">
      <c r="A147" s="4" t="s">
        <v>26</v>
      </c>
      <c r="B147" s="2" t="s">
        <v>62</v>
      </c>
      <c r="C147" s="2">
        <v>200</v>
      </c>
      <c r="D147" s="5">
        <v>80.072999999999993</v>
      </c>
      <c r="E147" s="5">
        <v>0</v>
      </c>
      <c r="F147" s="5">
        <f t="shared" si="13"/>
        <v>80.072999999999993</v>
      </c>
      <c r="G147" s="5"/>
      <c r="H147" s="5">
        <f t="shared" ref="H147:H210" si="18">F147+G147</f>
        <v>80.072999999999993</v>
      </c>
      <c r="I147" s="5"/>
      <c r="J147" s="5">
        <f t="shared" ref="J147:J210" si="19">H147+I147</f>
        <v>80.072999999999993</v>
      </c>
      <c r="K147" s="5"/>
      <c r="L147" s="5">
        <f t="shared" ref="L147:L210" si="20">J147+K147</f>
        <v>80.072999999999993</v>
      </c>
      <c r="M147" s="5"/>
      <c r="N147" s="5">
        <f t="shared" ref="N147:N210" si="21">L147+M147</f>
        <v>80.072999999999993</v>
      </c>
      <c r="O147" s="5"/>
      <c r="P147" s="5">
        <f t="shared" si="16"/>
        <v>80.072999999999993</v>
      </c>
      <c r="Q147" s="5"/>
      <c r="R147" s="5">
        <f t="shared" si="17"/>
        <v>80.072999999999993</v>
      </c>
    </row>
    <row r="148" spans="1:18" ht="38.25">
      <c r="A148" s="4" t="s">
        <v>63</v>
      </c>
      <c r="B148" s="2" t="s">
        <v>65</v>
      </c>
      <c r="C148" s="2"/>
      <c r="D148" s="5">
        <v>175.774</v>
      </c>
      <c r="E148" s="5">
        <f>E149</f>
        <v>0</v>
      </c>
      <c r="F148" s="5">
        <f t="shared" si="13"/>
        <v>175.774</v>
      </c>
      <c r="G148" s="5">
        <f>G149</f>
        <v>0</v>
      </c>
      <c r="H148" s="5">
        <f t="shared" si="18"/>
        <v>175.774</v>
      </c>
      <c r="I148" s="5">
        <f>I149</f>
        <v>0</v>
      </c>
      <c r="J148" s="5">
        <f t="shared" si="19"/>
        <v>175.774</v>
      </c>
      <c r="K148" s="5">
        <f>K149</f>
        <v>0</v>
      </c>
      <c r="L148" s="5">
        <f t="shared" si="20"/>
        <v>175.774</v>
      </c>
      <c r="M148" s="5">
        <f>M149</f>
        <v>177.03200000000001</v>
      </c>
      <c r="N148" s="5">
        <f t="shared" si="21"/>
        <v>352.80600000000004</v>
      </c>
      <c r="O148" s="5">
        <f>O149</f>
        <v>0</v>
      </c>
      <c r="P148" s="5">
        <f t="shared" si="16"/>
        <v>352.80600000000004</v>
      </c>
      <c r="Q148" s="5">
        <f>Q149</f>
        <v>-1.84</v>
      </c>
      <c r="R148" s="5">
        <f t="shared" si="17"/>
        <v>350.96600000000007</v>
      </c>
    </row>
    <row r="149" spans="1:18" ht="38.25">
      <c r="A149" s="4" t="s">
        <v>64</v>
      </c>
      <c r="B149" s="2" t="s">
        <v>66</v>
      </c>
      <c r="C149" s="2"/>
      <c r="D149" s="5">
        <v>175.774</v>
      </c>
      <c r="E149" s="5">
        <f>E150+E151</f>
        <v>0</v>
      </c>
      <c r="F149" s="5">
        <f t="shared" si="13"/>
        <v>175.774</v>
      </c>
      <c r="G149" s="5">
        <f>G150+G151</f>
        <v>0</v>
      </c>
      <c r="H149" s="5">
        <f t="shared" si="18"/>
        <v>175.774</v>
      </c>
      <c r="I149" s="5">
        <f>I150+I151</f>
        <v>0</v>
      </c>
      <c r="J149" s="5">
        <f t="shared" si="19"/>
        <v>175.774</v>
      </c>
      <c r="K149" s="5">
        <f>K150+K151</f>
        <v>0</v>
      </c>
      <c r="L149" s="5">
        <f t="shared" si="20"/>
        <v>175.774</v>
      </c>
      <c r="M149" s="5">
        <f>M150+M151</f>
        <v>177.03200000000001</v>
      </c>
      <c r="N149" s="5">
        <f t="shared" si="21"/>
        <v>352.80600000000004</v>
      </c>
      <c r="O149" s="5">
        <f>O150+O151</f>
        <v>0</v>
      </c>
      <c r="P149" s="5">
        <f t="shared" si="16"/>
        <v>352.80600000000004</v>
      </c>
      <c r="Q149" s="5">
        <f>Q150+Q151</f>
        <v>-1.84</v>
      </c>
      <c r="R149" s="5">
        <f t="shared" si="17"/>
        <v>350.96600000000007</v>
      </c>
    </row>
    <row r="150" spans="1:18" ht="38.25">
      <c r="A150" s="4" t="s">
        <v>26</v>
      </c>
      <c r="B150" s="2" t="s">
        <v>66</v>
      </c>
      <c r="C150" s="2">
        <v>200</v>
      </c>
      <c r="D150" s="5">
        <v>175.774</v>
      </c>
      <c r="E150" s="5">
        <v>-50.134</v>
      </c>
      <c r="F150" s="5">
        <f t="shared" si="13"/>
        <v>125.64</v>
      </c>
      <c r="G150" s="5"/>
      <c r="H150" s="5">
        <f t="shared" si="18"/>
        <v>125.64</v>
      </c>
      <c r="I150" s="5"/>
      <c r="J150" s="5">
        <f t="shared" si="19"/>
        <v>125.64</v>
      </c>
      <c r="K150" s="5"/>
      <c r="L150" s="5">
        <f t="shared" si="20"/>
        <v>125.64</v>
      </c>
      <c r="M150" s="5">
        <f>150+27.032</f>
        <v>177.03200000000001</v>
      </c>
      <c r="N150" s="5">
        <f t="shared" si="21"/>
        <v>302.67200000000003</v>
      </c>
      <c r="O150" s="5"/>
      <c r="P150" s="5">
        <f t="shared" si="16"/>
        <v>302.67200000000003</v>
      </c>
      <c r="Q150" s="5">
        <v>-1.84</v>
      </c>
      <c r="R150" s="5">
        <f t="shared" si="17"/>
        <v>300.83200000000005</v>
      </c>
    </row>
    <row r="151" spans="1:18" ht="25.5">
      <c r="A151" s="4" t="s">
        <v>189</v>
      </c>
      <c r="B151" s="2" t="s">
        <v>66</v>
      </c>
      <c r="C151" s="2">
        <v>300</v>
      </c>
      <c r="D151" s="5">
        <v>0</v>
      </c>
      <c r="E151" s="5">
        <v>50.134</v>
      </c>
      <c r="F151" s="5">
        <f t="shared" si="13"/>
        <v>50.134</v>
      </c>
      <c r="G151" s="5"/>
      <c r="H151" s="5">
        <f t="shared" si="18"/>
        <v>50.134</v>
      </c>
      <c r="I151" s="5"/>
      <c r="J151" s="5">
        <f t="shared" si="19"/>
        <v>50.134</v>
      </c>
      <c r="K151" s="5"/>
      <c r="L151" s="5">
        <f t="shared" si="20"/>
        <v>50.134</v>
      </c>
      <c r="M151" s="5"/>
      <c r="N151" s="5">
        <f t="shared" si="21"/>
        <v>50.134</v>
      </c>
      <c r="O151" s="5"/>
      <c r="P151" s="5">
        <f t="shared" si="16"/>
        <v>50.134</v>
      </c>
      <c r="Q151" s="5"/>
      <c r="R151" s="5">
        <f t="shared" si="17"/>
        <v>50.134</v>
      </c>
    </row>
    <row r="152" spans="1:18" ht="63.75">
      <c r="A152" s="9" t="s">
        <v>310</v>
      </c>
      <c r="B152" s="8" t="s">
        <v>69</v>
      </c>
      <c r="C152" s="2"/>
      <c r="D152" s="5">
        <v>158.58799999999999</v>
      </c>
      <c r="E152" s="5">
        <f t="shared" ref="E152:Q154" si="22">E153</f>
        <v>0</v>
      </c>
      <c r="F152" s="5">
        <f t="shared" si="13"/>
        <v>158.58799999999999</v>
      </c>
      <c r="G152" s="5">
        <f t="shared" si="22"/>
        <v>0</v>
      </c>
      <c r="H152" s="5">
        <f t="shared" si="18"/>
        <v>158.58799999999999</v>
      </c>
      <c r="I152" s="5">
        <f t="shared" si="22"/>
        <v>0</v>
      </c>
      <c r="J152" s="5">
        <f t="shared" si="19"/>
        <v>158.58799999999999</v>
      </c>
      <c r="K152" s="5">
        <f t="shared" si="22"/>
        <v>0</v>
      </c>
      <c r="L152" s="5">
        <f t="shared" si="20"/>
        <v>158.58799999999999</v>
      </c>
      <c r="M152" s="5">
        <f t="shared" si="22"/>
        <v>0</v>
      </c>
      <c r="N152" s="5">
        <f t="shared" si="21"/>
        <v>158.58799999999999</v>
      </c>
      <c r="O152" s="5">
        <f t="shared" si="22"/>
        <v>0</v>
      </c>
      <c r="P152" s="5">
        <f t="shared" si="16"/>
        <v>158.58799999999999</v>
      </c>
      <c r="Q152" s="5">
        <f t="shared" si="22"/>
        <v>82.054000000000002</v>
      </c>
      <c r="R152" s="5">
        <f t="shared" si="17"/>
        <v>240.642</v>
      </c>
    </row>
    <row r="153" spans="1:18" ht="38.25">
      <c r="A153" s="4" t="s">
        <v>67</v>
      </c>
      <c r="B153" s="2" t="s">
        <v>70</v>
      </c>
      <c r="C153" s="2"/>
      <c r="D153" s="5">
        <v>158.58799999999999</v>
      </c>
      <c r="E153" s="5">
        <f t="shared" si="22"/>
        <v>0</v>
      </c>
      <c r="F153" s="5">
        <f t="shared" si="13"/>
        <v>158.58799999999999</v>
      </c>
      <c r="G153" s="5">
        <f t="shared" si="22"/>
        <v>0</v>
      </c>
      <c r="H153" s="5">
        <f t="shared" si="18"/>
        <v>158.58799999999999</v>
      </c>
      <c r="I153" s="5">
        <f t="shared" si="22"/>
        <v>0</v>
      </c>
      <c r="J153" s="5">
        <f t="shared" si="19"/>
        <v>158.58799999999999</v>
      </c>
      <c r="K153" s="5">
        <f t="shared" si="22"/>
        <v>0</v>
      </c>
      <c r="L153" s="5">
        <f t="shared" si="20"/>
        <v>158.58799999999999</v>
      </c>
      <c r="M153" s="5">
        <f t="shared" si="22"/>
        <v>0</v>
      </c>
      <c r="N153" s="5">
        <f t="shared" si="21"/>
        <v>158.58799999999999</v>
      </c>
      <c r="O153" s="5">
        <f t="shared" si="22"/>
        <v>0</v>
      </c>
      <c r="P153" s="5">
        <f t="shared" si="16"/>
        <v>158.58799999999999</v>
      </c>
      <c r="Q153" s="5">
        <f t="shared" si="22"/>
        <v>82.054000000000002</v>
      </c>
      <c r="R153" s="5">
        <f t="shared" si="17"/>
        <v>240.642</v>
      </c>
    </row>
    <row r="154" spans="1:18" ht="38.25">
      <c r="A154" s="4" t="s">
        <v>68</v>
      </c>
      <c r="B154" s="6" t="s">
        <v>202</v>
      </c>
      <c r="C154" s="2"/>
      <c r="D154" s="5">
        <v>158.58799999999999</v>
      </c>
      <c r="E154" s="5">
        <f t="shared" si="22"/>
        <v>0</v>
      </c>
      <c r="F154" s="5">
        <f t="shared" si="13"/>
        <v>158.58799999999999</v>
      </c>
      <c r="G154" s="5">
        <f t="shared" si="22"/>
        <v>0</v>
      </c>
      <c r="H154" s="5">
        <f t="shared" si="18"/>
        <v>158.58799999999999</v>
      </c>
      <c r="I154" s="5">
        <f t="shared" si="22"/>
        <v>0</v>
      </c>
      <c r="J154" s="5">
        <f t="shared" si="19"/>
        <v>158.58799999999999</v>
      </c>
      <c r="K154" s="5">
        <f t="shared" si="22"/>
        <v>0</v>
      </c>
      <c r="L154" s="5">
        <f t="shared" si="20"/>
        <v>158.58799999999999</v>
      </c>
      <c r="M154" s="5">
        <f t="shared" si="22"/>
        <v>0</v>
      </c>
      <c r="N154" s="5">
        <f t="shared" si="21"/>
        <v>158.58799999999999</v>
      </c>
      <c r="O154" s="5">
        <f t="shared" si="22"/>
        <v>0</v>
      </c>
      <c r="P154" s="5">
        <f t="shared" si="16"/>
        <v>158.58799999999999</v>
      </c>
      <c r="Q154" s="5">
        <f t="shared" si="22"/>
        <v>82.054000000000002</v>
      </c>
      <c r="R154" s="5">
        <f t="shared" si="17"/>
        <v>240.642</v>
      </c>
    </row>
    <row r="155" spans="1:18" ht="25.5">
      <c r="A155" s="4" t="s">
        <v>189</v>
      </c>
      <c r="B155" s="6" t="s">
        <v>202</v>
      </c>
      <c r="C155" s="2">
        <v>300</v>
      </c>
      <c r="D155" s="5">
        <v>158.58799999999999</v>
      </c>
      <c r="E155" s="5">
        <v>0</v>
      </c>
      <c r="F155" s="5">
        <f t="shared" si="13"/>
        <v>158.58799999999999</v>
      </c>
      <c r="G155" s="5"/>
      <c r="H155" s="5">
        <f t="shared" si="18"/>
        <v>158.58799999999999</v>
      </c>
      <c r="I155" s="5"/>
      <c r="J155" s="5">
        <f t="shared" si="19"/>
        <v>158.58799999999999</v>
      </c>
      <c r="K155" s="5"/>
      <c r="L155" s="5">
        <f t="shared" si="20"/>
        <v>158.58799999999999</v>
      </c>
      <c r="M155" s="5"/>
      <c r="N155" s="5">
        <f t="shared" si="21"/>
        <v>158.58799999999999</v>
      </c>
      <c r="O155" s="5"/>
      <c r="P155" s="5">
        <f t="shared" si="16"/>
        <v>158.58799999999999</v>
      </c>
      <c r="Q155" s="5">
        <v>82.054000000000002</v>
      </c>
      <c r="R155" s="5">
        <f t="shared" si="17"/>
        <v>240.642</v>
      </c>
    </row>
    <row r="156" spans="1:18" ht="44.25" customHeight="1">
      <c r="A156" s="9" t="s">
        <v>71</v>
      </c>
      <c r="B156" s="8" t="s">
        <v>72</v>
      </c>
      <c r="C156" s="2"/>
      <c r="D156" s="5">
        <v>2.4729999999999999</v>
      </c>
      <c r="E156" s="5">
        <f t="shared" ref="E156:Q158" si="23">E157</f>
        <v>0</v>
      </c>
      <c r="F156" s="5">
        <f t="shared" si="13"/>
        <v>2.4729999999999999</v>
      </c>
      <c r="G156" s="5">
        <f t="shared" si="23"/>
        <v>0</v>
      </c>
      <c r="H156" s="5">
        <f t="shared" si="18"/>
        <v>2.4729999999999999</v>
      </c>
      <c r="I156" s="5">
        <f t="shared" si="23"/>
        <v>0</v>
      </c>
      <c r="J156" s="5">
        <f t="shared" si="19"/>
        <v>2.4729999999999999</v>
      </c>
      <c r="K156" s="5">
        <f t="shared" si="23"/>
        <v>0</v>
      </c>
      <c r="L156" s="5">
        <f t="shared" si="20"/>
        <v>2.4729999999999999</v>
      </c>
      <c r="M156" s="5">
        <f t="shared" si="23"/>
        <v>0</v>
      </c>
      <c r="N156" s="5">
        <f t="shared" si="21"/>
        <v>2.4729999999999999</v>
      </c>
      <c r="O156" s="5">
        <f t="shared" si="23"/>
        <v>0</v>
      </c>
      <c r="P156" s="5">
        <f t="shared" si="16"/>
        <v>2.4729999999999999</v>
      </c>
      <c r="Q156" s="5">
        <f t="shared" si="23"/>
        <v>0</v>
      </c>
      <c r="R156" s="5">
        <f t="shared" si="17"/>
        <v>2.4729999999999999</v>
      </c>
    </row>
    <row r="157" spans="1:18" ht="63.75">
      <c r="A157" s="4" t="s">
        <v>213</v>
      </c>
      <c r="B157" s="2" t="s">
        <v>339</v>
      </c>
      <c r="C157" s="2"/>
      <c r="D157" s="5">
        <v>2.4729999999999999</v>
      </c>
      <c r="E157" s="5">
        <f t="shared" si="23"/>
        <v>0</v>
      </c>
      <c r="F157" s="5">
        <f t="shared" si="13"/>
        <v>2.4729999999999999</v>
      </c>
      <c r="G157" s="5">
        <f t="shared" si="23"/>
        <v>0</v>
      </c>
      <c r="H157" s="5">
        <f t="shared" si="18"/>
        <v>2.4729999999999999</v>
      </c>
      <c r="I157" s="5">
        <f t="shared" si="23"/>
        <v>0</v>
      </c>
      <c r="J157" s="5">
        <f t="shared" si="19"/>
        <v>2.4729999999999999</v>
      </c>
      <c r="K157" s="5">
        <f t="shared" si="23"/>
        <v>0</v>
      </c>
      <c r="L157" s="5">
        <f t="shared" si="20"/>
        <v>2.4729999999999999</v>
      </c>
      <c r="M157" s="5">
        <f t="shared" si="23"/>
        <v>0</v>
      </c>
      <c r="N157" s="5">
        <f t="shared" si="21"/>
        <v>2.4729999999999999</v>
      </c>
      <c r="O157" s="5">
        <f t="shared" si="23"/>
        <v>0</v>
      </c>
      <c r="P157" s="5">
        <f t="shared" si="16"/>
        <v>2.4729999999999999</v>
      </c>
      <c r="Q157" s="5">
        <f t="shared" si="23"/>
        <v>0</v>
      </c>
      <c r="R157" s="5">
        <f t="shared" si="17"/>
        <v>2.4729999999999999</v>
      </c>
    </row>
    <row r="158" spans="1:18" ht="51">
      <c r="A158" s="4" t="s">
        <v>214</v>
      </c>
      <c r="B158" s="2" t="s">
        <v>340</v>
      </c>
      <c r="C158" s="2"/>
      <c r="D158" s="5">
        <v>2.4729999999999999</v>
      </c>
      <c r="E158" s="5">
        <f t="shared" si="23"/>
        <v>0</v>
      </c>
      <c r="F158" s="5">
        <f t="shared" si="13"/>
        <v>2.4729999999999999</v>
      </c>
      <c r="G158" s="5">
        <f t="shared" si="23"/>
        <v>0</v>
      </c>
      <c r="H158" s="5">
        <f t="shared" si="18"/>
        <v>2.4729999999999999</v>
      </c>
      <c r="I158" s="5">
        <f t="shared" si="23"/>
        <v>0</v>
      </c>
      <c r="J158" s="5">
        <f t="shared" si="19"/>
        <v>2.4729999999999999</v>
      </c>
      <c r="K158" s="5">
        <f t="shared" si="23"/>
        <v>0</v>
      </c>
      <c r="L158" s="5">
        <f t="shared" si="20"/>
        <v>2.4729999999999999</v>
      </c>
      <c r="M158" s="5">
        <f t="shared" si="23"/>
        <v>0</v>
      </c>
      <c r="N158" s="5">
        <f t="shared" si="21"/>
        <v>2.4729999999999999</v>
      </c>
      <c r="O158" s="5">
        <f t="shared" si="23"/>
        <v>0</v>
      </c>
      <c r="P158" s="5">
        <f t="shared" si="16"/>
        <v>2.4729999999999999</v>
      </c>
      <c r="Q158" s="5">
        <f t="shared" si="23"/>
        <v>0</v>
      </c>
      <c r="R158" s="5">
        <f t="shared" si="17"/>
        <v>2.4729999999999999</v>
      </c>
    </row>
    <row r="159" spans="1:18" ht="38.25">
      <c r="A159" s="4" t="s">
        <v>26</v>
      </c>
      <c r="B159" s="2" t="s">
        <v>340</v>
      </c>
      <c r="C159" s="2">
        <v>200</v>
      </c>
      <c r="D159" s="5">
        <v>2.4729999999999999</v>
      </c>
      <c r="E159" s="5">
        <v>0</v>
      </c>
      <c r="F159" s="5">
        <f t="shared" si="13"/>
        <v>2.4729999999999999</v>
      </c>
      <c r="G159" s="5"/>
      <c r="H159" s="5">
        <f t="shared" si="18"/>
        <v>2.4729999999999999</v>
      </c>
      <c r="I159" s="5"/>
      <c r="J159" s="5">
        <f t="shared" si="19"/>
        <v>2.4729999999999999</v>
      </c>
      <c r="K159" s="5"/>
      <c r="L159" s="5">
        <f t="shared" si="20"/>
        <v>2.4729999999999999</v>
      </c>
      <c r="M159" s="5"/>
      <c r="N159" s="5">
        <f t="shared" si="21"/>
        <v>2.4729999999999999</v>
      </c>
      <c r="O159" s="5"/>
      <c r="P159" s="5">
        <f t="shared" si="16"/>
        <v>2.4729999999999999</v>
      </c>
      <c r="Q159" s="5"/>
      <c r="R159" s="5">
        <f t="shared" si="17"/>
        <v>2.4729999999999999</v>
      </c>
    </row>
    <row r="160" spans="1:18" ht="51">
      <c r="A160" s="9" t="s">
        <v>311</v>
      </c>
      <c r="B160" s="8" t="s">
        <v>75</v>
      </c>
      <c r="C160" s="2"/>
      <c r="D160" s="5">
        <v>58.692</v>
      </c>
      <c r="E160" s="5">
        <f>E161+E164</f>
        <v>0</v>
      </c>
      <c r="F160" s="5">
        <f t="shared" si="13"/>
        <v>58.692</v>
      </c>
      <c r="G160" s="5">
        <f>G161+G164</f>
        <v>0</v>
      </c>
      <c r="H160" s="5">
        <f t="shared" si="18"/>
        <v>58.692</v>
      </c>
      <c r="I160" s="5">
        <f>I161+I164</f>
        <v>0</v>
      </c>
      <c r="J160" s="5">
        <f t="shared" si="19"/>
        <v>58.692</v>
      </c>
      <c r="K160" s="5">
        <f>K161+K164</f>
        <v>0</v>
      </c>
      <c r="L160" s="5">
        <f t="shared" si="20"/>
        <v>58.692</v>
      </c>
      <c r="M160" s="5">
        <f>M161+M164</f>
        <v>0</v>
      </c>
      <c r="N160" s="5">
        <f t="shared" si="21"/>
        <v>58.692</v>
      </c>
      <c r="O160" s="5">
        <f>O161+O164</f>
        <v>30</v>
      </c>
      <c r="P160" s="5">
        <f t="shared" si="16"/>
        <v>88.692000000000007</v>
      </c>
      <c r="Q160" s="5">
        <f>Q161+Q164</f>
        <v>0</v>
      </c>
      <c r="R160" s="5">
        <f t="shared" si="17"/>
        <v>88.692000000000007</v>
      </c>
    </row>
    <row r="161" spans="1:18" ht="38.25">
      <c r="A161" s="4" t="s">
        <v>73</v>
      </c>
      <c r="B161" s="2" t="s">
        <v>76</v>
      </c>
      <c r="C161" s="2"/>
      <c r="D161" s="5">
        <v>40.692</v>
      </c>
      <c r="E161" s="5">
        <f>E162</f>
        <v>0</v>
      </c>
      <c r="F161" s="5">
        <f t="shared" si="13"/>
        <v>40.692</v>
      </c>
      <c r="G161" s="5">
        <f>G162</f>
        <v>0</v>
      </c>
      <c r="H161" s="5">
        <f t="shared" si="18"/>
        <v>40.692</v>
      </c>
      <c r="I161" s="5">
        <f>I162</f>
        <v>0</v>
      </c>
      <c r="J161" s="5">
        <f t="shared" si="19"/>
        <v>40.692</v>
      </c>
      <c r="K161" s="5">
        <f>K162</f>
        <v>0</v>
      </c>
      <c r="L161" s="5">
        <f t="shared" si="20"/>
        <v>40.692</v>
      </c>
      <c r="M161" s="5">
        <f>M162</f>
        <v>0</v>
      </c>
      <c r="N161" s="5">
        <f t="shared" si="21"/>
        <v>40.692</v>
      </c>
      <c r="O161" s="5">
        <f>O162</f>
        <v>30</v>
      </c>
      <c r="P161" s="5">
        <f t="shared" si="16"/>
        <v>70.692000000000007</v>
      </c>
      <c r="Q161" s="5">
        <f>Q162</f>
        <v>0</v>
      </c>
      <c r="R161" s="5">
        <f t="shared" si="17"/>
        <v>70.692000000000007</v>
      </c>
    </row>
    <row r="162" spans="1:18" ht="27.75" customHeight="1">
      <c r="A162" s="4" t="s">
        <v>74</v>
      </c>
      <c r="B162" s="2" t="s">
        <v>77</v>
      </c>
      <c r="C162" s="2"/>
      <c r="D162" s="5">
        <v>40.692</v>
      </c>
      <c r="E162" s="5">
        <f>E163</f>
        <v>0</v>
      </c>
      <c r="F162" s="5">
        <f t="shared" ref="F162:F225" si="24">D162+E162</f>
        <v>40.692</v>
      </c>
      <c r="G162" s="5">
        <f>G163</f>
        <v>0</v>
      </c>
      <c r="H162" s="5">
        <f t="shared" si="18"/>
        <v>40.692</v>
      </c>
      <c r="I162" s="5">
        <f>I163</f>
        <v>0</v>
      </c>
      <c r="J162" s="5">
        <f t="shared" si="19"/>
        <v>40.692</v>
      </c>
      <c r="K162" s="5">
        <f>K163</f>
        <v>0</v>
      </c>
      <c r="L162" s="5">
        <f t="shared" si="20"/>
        <v>40.692</v>
      </c>
      <c r="M162" s="5">
        <f>M163</f>
        <v>0</v>
      </c>
      <c r="N162" s="5">
        <f t="shared" si="21"/>
        <v>40.692</v>
      </c>
      <c r="O162" s="5">
        <f>O163</f>
        <v>30</v>
      </c>
      <c r="P162" s="5">
        <f t="shared" si="16"/>
        <v>70.692000000000007</v>
      </c>
      <c r="Q162" s="5">
        <f>Q163</f>
        <v>0</v>
      </c>
      <c r="R162" s="5">
        <f t="shared" si="17"/>
        <v>70.692000000000007</v>
      </c>
    </row>
    <row r="163" spans="1:18" ht="38.25">
      <c r="A163" s="4" t="s">
        <v>26</v>
      </c>
      <c r="B163" s="2" t="s">
        <v>77</v>
      </c>
      <c r="C163" s="2">
        <v>200</v>
      </c>
      <c r="D163" s="5">
        <v>40.692</v>
      </c>
      <c r="E163" s="5">
        <v>0</v>
      </c>
      <c r="F163" s="5">
        <f t="shared" si="24"/>
        <v>40.692</v>
      </c>
      <c r="G163" s="5"/>
      <c r="H163" s="5">
        <f t="shared" si="18"/>
        <v>40.692</v>
      </c>
      <c r="I163" s="5"/>
      <c r="J163" s="5">
        <f t="shared" si="19"/>
        <v>40.692</v>
      </c>
      <c r="K163" s="5"/>
      <c r="L163" s="5">
        <f t="shared" si="20"/>
        <v>40.692</v>
      </c>
      <c r="M163" s="5"/>
      <c r="N163" s="5">
        <f t="shared" si="21"/>
        <v>40.692</v>
      </c>
      <c r="O163" s="5">
        <v>30</v>
      </c>
      <c r="P163" s="5">
        <f t="shared" si="16"/>
        <v>70.692000000000007</v>
      </c>
      <c r="Q163" s="5"/>
      <c r="R163" s="5">
        <f t="shared" si="17"/>
        <v>70.692000000000007</v>
      </c>
    </row>
    <row r="164" spans="1:18" ht="51">
      <c r="A164" s="4" t="s">
        <v>78</v>
      </c>
      <c r="B164" s="2" t="s">
        <v>341</v>
      </c>
      <c r="C164" s="2"/>
      <c r="D164" s="5">
        <v>18</v>
      </c>
      <c r="E164" s="5">
        <f>E165</f>
        <v>0</v>
      </c>
      <c r="F164" s="5">
        <f t="shared" si="24"/>
        <v>18</v>
      </c>
      <c r="G164" s="5">
        <f>G165</f>
        <v>0</v>
      </c>
      <c r="H164" s="5">
        <f t="shared" si="18"/>
        <v>18</v>
      </c>
      <c r="I164" s="5">
        <f>I165</f>
        <v>0</v>
      </c>
      <c r="J164" s="5">
        <f t="shared" si="19"/>
        <v>18</v>
      </c>
      <c r="K164" s="5">
        <f>K165</f>
        <v>0</v>
      </c>
      <c r="L164" s="5">
        <f t="shared" si="20"/>
        <v>18</v>
      </c>
      <c r="M164" s="5">
        <f>M165</f>
        <v>0</v>
      </c>
      <c r="N164" s="5">
        <f t="shared" si="21"/>
        <v>18</v>
      </c>
      <c r="O164" s="5">
        <f>O165</f>
        <v>0</v>
      </c>
      <c r="P164" s="5">
        <f t="shared" si="16"/>
        <v>18</v>
      </c>
      <c r="Q164" s="5">
        <f>Q165</f>
        <v>0</v>
      </c>
      <c r="R164" s="5">
        <f t="shared" si="17"/>
        <v>18</v>
      </c>
    </row>
    <row r="165" spans="1:18" ht="38.25">
      <c r="A165" s="4" t="s">
        <v>79</v>
      </c>
      <c r="B165" s="2" t="s">
        <v>342</v>
      </c>
      <c r="C165" s="2"/>
      <c r="D165" s="5">
        <v>18</v>
      </c>
      <c r="E165" s="5">
        <f>E166</f>
        <v>0</v>
      </c>
      <c r="F165" s="5">
        <f t="shared" si="24"/>
        <v>18</v>
      </c>
      <c r="G165" s="5">
        <f>G166</f>
        <v>0</v>
      </c>
      <c r="H165" s="5">
        <f t="shared" si="18"/>
        <v>18</v>
      </c>
      <c r="I165" s="5">
        <f>I166</f>
        <v>0</v>
      </c>
      <c r="J165" s="5">
        <f t="shared" si="19"/>
        <v>18</v>
      </c>
      <c r="K165" s="5">
        <f>K166</f>
        <v>0</v>
      </c>
      <c r="L165" s="5">
        <f t="shared" si="20"/>
        <v>18</v>
      </c>
      <c r="M165" s="5">
        <f>M166</f>
        <v>0</v>
      </c>
      <c r="N165" s="5">
        <f t="shared" si="21"/>
        <v>18</v>
      </c>
      <c r="O165" s="5">
        <f>O166</f>
        <v>0</v>
      </c>
      <c r="P165" s="5">
        <f t="shared" si="16"/>
        <v>18</v>
      </c>
      <c r="Q165" s="5">
        <f>Q166</f>
        <v>0</v>
      </c>
      <c r="R165" s="5">
        <f t="shared" si="17"/>
        <v>18</v>
      </c>
    </row>
    <row r="166" spans="1:18" ht="38.25">
      <c r="A166" s="4" t="s">
        <v>26</v>
      </c>
      <c r="B166" s="2" t="s">
        <v>342</v>
      </c>
      <c r="C166" s="2">
        <v>200</v>
      </c>
      <c r="D166" s="5">
        <v>18</v>
      </c>
      <c r="E166" s="5">
        <v>0</v>
      </c>
      <c r="F166" s="5">
        <f t="shared" si="24"/>
        <v>18</v>
      </c>
      <c r="G166" s="5"/>
      <c r="H166" s="5">
        <f t="shared" si="18"/>
        <v>18</v>
      </c>
      <c r="I166" s="5"/>
      <c r="J166" s="5">
        <f t="shared" si="19"/>
        <v>18</v>
      </c>
      <c r="K166" s="5"/>
      <c r="L166" s="5">
        <f t="shared" si="20"/>
        <v>18</v>
      </c>
      <c r="M166" s="5"/>
      <c r="N166" s="5">
        <f t="shared" si="21"/>
        <v>18</v>
      </c>
      <c r="O166" s="5"/>
      <c r="P166" s="5">
        <f t="shared" si="16"/>
        <v>18</v>
      </c>
      <c r="Q166" s="5"/>
      <c r="R166" s="5">
        <f t="shared" si="17"/>
        <v>18</v>
      </c>
    </row>
    <row r="167" spans="1:18" ht="52.5" customHeight="1">
      <c r="A167" s="9" t="s">
        <v>312</v>
      </c>
      <c r="B167" s="8" t="s">
        <v>82</v>
      </c>
      <c r="C167" s="2"/>
      <c r="D167" s="5">
        <v>94.869</v>
      </c>
      <c r="E167" s="5">
        <f t="shared" ref="E167:Q169" si="25">E168</f>
        <v>-0.84</v>
      </c>
      <c r="F167" s="5">
        <f t="shared" si="24"/>
        <v>94.028999999999996</v>
      </c>
      <c r="G167" s="5">
        <f t="shared" si="25"/>
        <v>0</v>
      </c>
      <c r="H167" s="5">
        <f t="shared" si="18"/>
        <v>94.028999999999996</v>
      </c>
      <c r="I167" s="5">
        <f t="shared" si="25"/>
        <v>0</v>
      </c>
      <c r="J167" s="5">
        <f t="shared" si="19"/>
        <v>94.028999999999996</v>
      </c>
      <c r="K167" s="5">
        <f t="shared" si="25"/>
        <v>0</v>
      </c>
      <c r="L167" s="5">
        <f t="shared" si="20"/>
        <v>94.028999999999996</v>
      </c>
      <c r="M167" s="5">
        <f t="shared" si="25"/>
        <v>0</v>
      </c>
      <c r="N167" s="5">
        <f t="shared" si="21"/>
        <v>94.028999999999996</v>
      </c>
      <c r="O167" s="5">
        <f t="shared" si="25"/>
        <v>0</v>
      </c>
      <c r="P167" s="5">
        <f t="shared" si="16"/>
        <v>94.028999999999996</v>
      </c>
      <c r="Q167" s="5">
        <f t="shared" si="25"/>
        <v>0</v>
      </c>
      <c r="R167" s="5">
        <f t="shared" si="17"/>
        <v>94.028999999999996</v>
      </c>
    </row>
    <row r="168" spans="1:18" ht="38.25">
      <c r="A168" s="4" t="s">
        <v>80</v>
      </c>
      <c r="B168" s="2" t="s">
        <v>83</v>
      </c>
      <c r="C168" s="2"/>
      <c r="D168" s="5">
        <v>94.869</v>
      </c>
      <c r="E168" s="5">
        <f t="shared" si="25"/>
        <v>-0.84</v>
      </c>
      <c r="F168" s="5">
        <f t="shared" si="24"/>
        <v>94.028999999999996</v>
      </c>
      <c r="G168" s="5">
        <f t="shared" si="25"/>
        <v>0</v>
      </c>
      <c r="H168" s="5">
        <f t="shared" si="18"/>
        <v>94.028999999999996</v>
      </c>
      <c r="I168" s="5">
        <f t="shared" si="25"/>
        <v>0</v>
      </c>
      <c r="J168" s="5">
        <f t="shared" si="19"/>
        <v>94.028999999999996</v>
      </c>
      <c r="K168" s="5">
        <f t="shared" si="25"/>
        <v>0</v>
      </c>
      <c r="L168" s="5">
        <f t="shared" si="20"/>
        <v>94.028999999999996</v>
      </c>
      <c r="M168" s="5">
        <f t="shared" si="25"/>
        <v>0</v>
      </c>
      <c r="N168" s="5">
        <f t="shared" si="21"/>
        <v>94.028999999999996</v>
      </c>
      <c r="O168" s="5">
        <f t="shared" si="25"/>
        <v>0</v>
      </c>
      <c r="P168" s="5">
        <f t="shared" si="16"/>
        <v>94.028999999999996</v>
      </c>
      <c r="Q168" s="5">
        <f t="shared" si="25"/>
        <v>0</v>
      </c>
      <c r="R168" s="5">
        <f t="shared" si="17"/>
        <v>94.028999999999996</v>
      </c>
    </row>
    <row r="169" spans="1:18" ht="38.25">
      <c r="A169" s="4" t="s">
        <v>81</v>
      </c>
      <c r="B169" s="2" t="s">
        <v>84</v>
      </c>
      <c r="C169" s="2"/>
      <c r="D169" s="5">
        <v>94.869</v>
      </c>
      <c r="E169" s="5">
        <f t="shared" si="25"/>
        <v>-0.84</v>
      </c>
      <c r="F169" s="5">
        <f t="shared" si="24"/>
        <v>94.028999999999996</v>
      </c>
      <c r="G169" s="5">
        <f t="shared" si="25"/>
        <v>0</v>
      </c>
      <c r="H169" s="5">
        <f t="shared" si="18"/>
        <v>94.028999999999996</v>
      </c>
      <c r="I169" s="5">
        <f t="shared" si="25"/>
        <v>0</v>
      </c>
      <c r="J169" s="5">
        <f t="shared" si="19"/>
        <v>94.028999999999996</v>
      </c>
      <c r="K169" s="5">
        <f t="shared" si="25"/>
        <v>0</v>
      </c>
      <c r="L169" s="5">
        <f t="shared" si="20"/>
        <v>94.028999999999996</v>
      </c>
      <c r="M169" s="5">
        <f t="shared" si="25"/>
        <v>0</v>
      </c>
      <c r="N169" s="5">
        <f t="shared" si="21"/>
        <v>94.028999999999996</v>
      </c>
      <c r="O169" s="5">
        <f t="shared" si="25"/>
        <v>0</v>
      </c>
      <c r="P169" s="5">
        <f t="shared" si="16"/>
        <v>94.028999999999996</v>
      </c>
      <c r="Q169" s="5">
        <f t="shared" si="25"/>
        <v>0</v>
      </c>
      <c r="R169" s="5">
        <f t="shared" si="17"/>
        <v>94.028999999999996</v>
      </c>
    </row>
    <row r="170" spans="1:18" ht="15.75">
      <c r="A170" s="4" t="s">
        <v>116</v>
      </c>
      <c r="B170" s="2" t="s">
        <v>84</v>
      </c>
      <c r="C170" s="2">
        <v>800</v>
      </c>
      <c r="D170" s="5">
        <v>94.869</v>
      </c>
      <c r="E170" s="5">
        <v>-0.84</v>
      </c>
      <c r="F170" s="5">
        <f t="shared" si="24"/>
        <v>94.028999999999996</v>
      </c>
      <c r="G170" s="5"/>
      <c r="H170" s="5">
        <f t="shared" si="18"/>
        <v>94.028999999999996</v>
      </c>
      <c r="I170" s="5"/>
      <c r="J170" s="5">
        <f t="shared" si="19"/>
        <v>94.028999999999996</v>
      </c>
      <c r="K170" s="5"/>
      <c r="L170" s="5">
        <f t="shared" si="20"/>
        <v>94.028999999999996</v>
      </c>
      <c r="M170" s="5"/>
      <c r="N170" s="5">
        <f t="shared" si="21"/>
        <v>94.028999999999996</v>
      </c>
      <c r="O170" s="5"/>
      <c r="P170" s="5">
        <f t="shared" si="16"/>
        <v>94.028999999999996</v>
      </c>
      <c r="Q170" s="5"/>
      <c r="R170" s="5">
        <f t="shared" si="17"/>
        <v>94.028999999999996</v>
      </c>
    </row>
    <row r="171" spans="1:18" ht="54" customHeight="1">
      <c r="A171" s="9" t="s">
        <v>313</v>
      </c>
      <c r="B171" s="8" t="s">
        <v>334</v>
      </c>
      <c r="C171" s="2"/>
      <c r="D171" s="5">
        <v>230.81</v>
      </c>
      <c r="E171" s="5">
        <f t="shared" ref="E171:Q173" si="26">E172</f>
        <v>0</v>
      </c>
      <c r="F171" s="5">
        <f t="shared" si="24"/>
        <v>230.81</v>
      </c>
      <c r="G171" s="5">
        <f t="shared" si="26"/>
        <v>0</v>
      </c>
      <c r="H171" s="5">
        <f t="shared" si="18"/>
        <v>230.81</v>
      </c>
      <c r="I171" s="5">
        <f t="shared" si="26"/>
        <v>0</v>
      </c>
      <c r="J171" s="5">
        <f t="shared" si="19"/>
        <v>230.81</v>
      </c>
      <c r="K171" s="5">
        <f t="shared" si="26"/>
        <v>0</v>
      </c>
      <c r="L171" s="5">
        <f t="shared" si="20"/>
        <v>230.81</v>
      </c>
      <c r="M171" s="5">
        <f t="shared" si="26"/>
        <v>0</v>
      </c>
      <c r="N171" s="5">
        <f t="shared" si="21"/>
        <v>230.81</v>
      </c>
      <c r="O171" s="5">
        <f t="shared" si="26"/>
        <v>0</v>
      </c>
      <c r="P171" s="5">
        <f t="shared" si="16"/>
        <v>230.81</v>
      </c>
      <c r="Q171" s="5">
        <f t="shared" si="26"/>
        <v>100.8</v>
      </c>
      <c r="R171" s="5">
        <f t="shared" si="17"/>
        <v>331.61</v>
      </c>
    </row>
    <row r="172" spans="1:18" ht="51">
      <c r="A172" s="4" t="s">
        <v>337</v>
      </c>
      <c r="B172" s="2" t="s">
        <v>335</v>
      </c>
      <c r="C172" s="2"/>
      <c r="D172" s="5">
        <v>230.81</v>
      </c>
      <c r="E172" s="5">
        <f t="shared" si="26"/>
        <v>0</v>
      </c>
      <c r="F172" s="5">
        <f t="shared" si="24"/>
        <v>230.81</v>
      </c>
      <c r="G172" s="5">
        <f t="shared" si="26"/>
        <v>0</v>
      </c>
      <c r="H172" s="5">
        <f t="shared" si="18"/>
        <v>230.81</v>
      </c>
      <c r="I172" s="5">
        <f t="shared" si="26"/>
        <v>0</v>
      </c>
      <c r="J172" s="5">
        <f t="shared" si="19"/>
        <v>230.81</v>
      </c>
      <c r="K172" s="5">
        <f t="shared" si="26"/>
        <v>0</v>
      </c>
      <c r="L172" s="5">
        <f t="shared" si="20"/>
        <v>230.81</v>
      </c>
      <c r="M172" s="5">
        <f t="shared" si="26"/>
        <v>0</v>
      </c>
      <c r="N172" s="5">
        <f t="shared" si="21"/>
        <v>230.81</v>
      </c>
      <c r="O172" s="5">
        <f t="shared" si="26"/>
        <v>0</v>
      </c>
      <c r="P172" s="5">
        <f t="shared" si="16"/>
        <v>230.81</v>
      </c>
      <c r="Q172" s="5">
        <f t="shared" si="26"/>
        <v>100.8</v>
      </c>
      <c r="R172" s="5">
        <f t="shared" si="17"/>
        <v>331.61</v>
      </c>
    </row>
    <row r="173" spans="1:18" ht="38.25">
      <c r="A173" s="4" t="s">
        <v>338</v>
      </c>
      <c r="B173" s="2" t="s">
        <v>336</v>
      </c>
      <c r="C173" s="2"/>
      <c r="D173" s="5">
        <v>230.81</v>
      </c>
      <c r="E173" s="5">
        <f t="shared" si="26"/>
        <v>0</v>
      </c>
      <c r="F173" s="5">
        <f t="shared" si="24"/>
        <v>230.81</v>
      </c>
      <c r="G173" s="5">
        <f t="shared" si="26"/>
        <v>0</v>
      </c>
      <c r="H173" s="5">
        <f t="shared" si="18"/>
        <v>230.81</v>
      </c>
      <c r="I173" s="5">
        <f t="shared" si="26"/>
        <v>0</v>
      </c>
      <c r="J173" s="5">
        <f t="shared" si="19"/>
        <v>230.81</v>
      </c>
      <c r="K173" s="5">
        <f t="shared" si="26"/>
        <v>0</v>
      </c>
      <c r="L173" s="5">
        <f t="shared" si="20"/>
        <v>230.81</v>
      </c>
      <c r="M173" s="5">
        <f t="shared" si="26"/>
        <v>0</v>
      </c>
      <c r="N173" s="5">
        <f t="shared" si="21"/>
        <v>230.81</v>
      </c>
      <c r="O173" s="5">
        <f t="shared" si="26"/>
        <v>0</v>
      </c>
      <c r="P173" s="5">
        <f t="shared" si="16"/>
        <v>230.81</v>
      </c>
      <c r="Q173" s="5">
        <f t="shared" si="26"/>
        <v>100.8</v>
      </c>
      <c r="R173" s="5">
        <f t="shared" si="17"/>
        <v>331.61</v>
      </c>
    </row>
    <row r="174" spans="1:18" ht="38.25">
      <c r="A174" s="4" t="s">
        <v>26</v>
      </c>
      <c r="B174" s="2" t="s">
        <v>336</v>
      </c>
      <c r="C174" s="2">
        <v>200</v>
      </c>
      <c r="D174" s="5">
        <v>230.81</v>
      </c>
      <c r="E174" s="5">
        <v>0</v>
      </c>
      <c r="F174" s="5">
        <f t="shared" si="24"/>
        <v>230.81</v>
      </c>
      <c r="G174" s="5"/>
      <c r="H174" s="5">
        <f t="shared" si="18"/>
        <v>230.81</v>
      </c>
      <c r="I174" s="5"/>
      <c r="J174" s="5">
        <f t="shared" si="19"/>
        <v>230.81</v>
      </c>
      <c r="K174" s="5"/>
      <c r="L174" s="5">
        <f t="shared" si="20"/>
        <v>230.81</v>
      </c>
      <c r="M174" s="5"/>
      <c r="N174" s="5">
        <f t="shared" si="21"/>
        <v>230.81</v>
      </c>
      <c r="O174" s="5"/>
      <c r="P174" s="5">
        <f t="shared" si="16"/>
        <v>230.81</v>
      </c>
      <c r="Q174" s="5">
        <v>100.8</v>
      </c>
      <c r="R174" s="5">
        <f t="shared" si="17"/>
        <v>331.61</v>
      </c>
    </row>
    <row r="175" spans="1:18" ht="78.75">
      <c r="A175" s="7" t="s">
        <v>314</v>
      </c>
      <c r="B175" s="8" t="s">
        <v>90</v>
      </c>
      <c r="C175" s="2"/>
      <c r="D175" s="5">
        <v>34289.331270000002</v>
      </c>
      <c r="E175" s="5">
        <f>E176+E187+E198+E213+E218+E222+E232+E236</f>
        <v>31852.48805</v>
      </c>
      <c r="F175" s="5">
        <f t="shared" si="24"/>
        <v>66141.81932000001</v>
      </c>
      <c r="G175" s="5">
        <f>G176+G187+G198+G213+G218+G222+G232+G236</f>
        <v>2023.5560800000001</v>
      </c>
      <c r="H175" s="5">
        <f t="shared" si="18"/>
        <v>68165.375400000004</v>
      </c>
      <c r="I175" s="5">
        <f>I176+I187+I198+I213+I218+I222+I232+I236</f>
        <v>1800</v>
      </c>
      <c r="J175" s="5">
        <f t="shared" si="19"/>
        <v>69965.375400000004</v>
      </c>
      <c r="K175" s="5">
        <f>K176+K187+K198+K213+K218+K222+K232+K236</f>
        <v>-348.42944</v>
      </c>
      <c r="L175" s="5">
        <f t="shared" si="20"/>
        <v>69616.945959999997</v>
      </c>
      <c r="M175" s="5">
        <f>M176+M187+M198+M213+M218+M222+M232+M236</f>
        <v>200</v>
      </c>
      <c r="N175" s="5">
        <f t="shared" si="21"/>
        <v>69816.945959999997</v>
      </c>
      <c r="O175" s="5">
        <f>O176+O187+O198+O213+O218+O222+O232+O236</f>
        <v>1254.8678399999999</v>
      </c>
      <c r="P175" s="5">
        <f t="shared" si="16"/>
        <v>71071.813800000004</v>
      </c>
      <c r="Q175" s="5">
        <f>Q176+Q187+Q198+Q213+Q218+Q222+Q232+Q236</f>
        <v>1280.33</v>
      </c>
      <c r="R175" s="5">
        <f t="shared" si="17"/>
        <v>72352.143800000005</v>
      </c>
    </row>
    <row r="176" spans="1:18" ht="38.25">
      <c r="A176" s="9" t="s">
        <v>85</v>
      </c>
      <c r="B176" s="8" t="s">
        <v>91</v>
      </c>
      <c r="C176" s="2"/>
      <c r="D176" s="5">
        <v>13935.816580000001</v>
      </c>
      <c r="E176" s="5">
        <f>E177+E184</f>
        <v>0</v>
      </c>
      <c r="F176" s="5">
        <f t="shared" si="24"/>
        <v>13935.816580000001</v>
      </c>
      <c r="G176" s="5">
        <f>G177+G184</f>
        <v>0</v>
      </c>
      <c r="H176" s="5">
        <f t="shared" si="18"/>
        <v>13935.816580000001</v>
      </c>
      <c r="I176" s="5">
        <f>I177+I184</f>
        <v>0</v>
      </c>
      <c r="J176" s="5">
        <f t="shared" si="19"/>
        <v>13935.816580000001</v>
      </c>
      <c r="K176" s="5">
        <f>K177+K184</f>
        <v>0</v>
      </c>
      <c r="L176" s="5">
        <f t="shared" si="20"/>
        <v>13935.816580000001</v>
      </c>
      <c r="M176" s="5">
        <f>M177+M184</f>
        <v>0</v>
      </c>
      <c r="N176" s="5">
        <f t="shared" si="21"/>
        <v>13935.816580000001</v>
      </c>
      <c r="O176" s="5">
        <f>O177+O184</f>
        <v>375.54683999999997</v>
      </c>
      <c r="P176" s="5">
        <f t="shared" si="16"/>
        <v>14311.363420000001</v>
      </c>
      <c r="Q176" s="5">
        <f>Q177+Q184</f>
        <v>149.19400000000002</v>
      </c>
      <c r="R176" s="5">
        <f t="shared" si="17"/>
        <v>14460.557420000001</v>
      </c>
    </row>
    <row r="177" spans="1:18" ht="38.25">
      <c r="A177" s="4" t="s">
        <v>86</v>
      </c>
      <c r="B177" s="2" t="s">
        <v>92</v>
      </c>
      <c r="C177" s="2"/>
      <c r="D177" s="5">
        <v>13935.816580000001</v>
      </c>
      <c r="E177" s="5">
        <f>E178+E180+E182</f>
        <v>0</v>
      </c>
      <c r="F177" s="5">
        <f t="shared" si="24"/>
        <v>13935.816580000001</v>
      </c>
      <c r="G177" s="5">
        <f>G178+G180+G182</f>
        <v>0</v>
      </c>
      <c r="H177" s="5">
        <f t="shared" si="18"/>
        <v>13935.816580000001</v>
      </c>
      <c r="I177" s="5">
        <f>I178+I180+I182</f>
        <v>0</v>
      </c>
      <c r="J177" s="5">
        <f t="shared" si="19"/>
        <v>13935.816580000001</v>
      </c>
      <c r="K177" s="5">
        <f>K178+K180+K182</f>
        <v>0</v>
      </c>
      <c r="L177" s="5">
        <f t="shared" si="20"/>
        <v>13935.816580000001</v>
      </c>
      <c r="M177" s="5">
        <f>M178+M180+M182</f>
        <v>0</v>
      </c>
      <c r="N177" s="5">
        <f t="shared" si="21"/>
        <v>13935.816580000001</v>
      </c>
      <c r="O177" s="5">
        <f>O178+O180+O182</f>
        <v>0</v>
      </c>
      <c r="P177" s="5">
        <f t="shared" si="16"/>
        <v>13935.816580000001</v>
      </c>
      <c r="Q177" s="5">
        <f>Q178+Q180+Q182</f>
        <v>123.194</v>
      </c>
      <c r="R177" s="5">
        <f t="shared" si="17"/>
        <v>14059.01058</v>
      </c>
    </row>
    <row r="178" spans="1:18" ht="25.5">
      <c r="A178" s="4" t="s">
        <v>87</v>
      </c>
      <c r="B178" s="2" t="s">
        <v>93</v>
      </c>
      <c r="C178" s="2"/>
      <c r="D178" s="5">
        <v>11314.905519999998</v>
      </c>
      <c r="E178" s="5">
        <f>E179</f>
        <v>0</v>
      </c>
      <c r="F178" s="5">
        <f t="shared" si="24"/>
        <v>11314.905519999998</v>
      </c>
      <c r="G178" s="5">
        <f>G179</f>
        <v>0</v>
      </c>
      <c r="H178" s="5">
        <f t="shared" si="18"/>
        <v>11314.905519999998</v>
      </c>
      <c r="I178" s="5">
        <f>I179</f>
        <v>0</v>
      </c>
      <c r="J178" s="5">
        <f t="shared" si="19"/>
        <v>11314.905519999998</v>
      </c>
      <c r="K178" s="5">
        <f>K179</f>
        <v>0</v>
      </c>
      <c r="L178" s="5">
        <f t="shared" si="20"/>
        <v>11314.905519999998</v>
      </c>
      <c r="M178" s="5">
        <f>M179</f>
        <v>0</v>
      </c>
      <c r="N178" s="5">
        <f t="shared" si="21"/>
        <v>11314.905519999998</v>
      </c>
      <c r="O178" s="5">
        <f>O179</f>
        <v>0</v>
      </c>
      <c r="P178" s="5">
        <f t="shared" si="16"/>
        <v>11314.905519999998</v>
      </c>
      <c r="Q178" s="5">
        <f>Q179</f>
        <v>123.194</v>
      </c>
      <c r="R178" s="5">
        <f t="shared" si="17"/>
        <v>11438.099519999998</v>
      </c>
    </row>
    <row r="179" spans="1:18" ht="38.25">
      <c r="A179" s="4" t="s">
        <v>37</v>
      </c>
      <c r="B179" s="2" t="s">
        <v>93</v>
      </c>
      <c r="C179" s="2">
        <v>600</v>
      </c>
      <c r="D179" s="5">
        <v>11314.905519999998</v>
      </c>
      <c r="E179" s="5">
        <v>0</v>
      </c>
      <c r="F179" s="5">
        <f t="shared" si="24"/>
        <v>11314.905519999998</v>
      </c>
      <c r="G179" s="5"/>
      <c r="H179" s="5">
        <f t="shared" si="18"/>
        <v>11314.905519999998</v>
      </c>
      <c r="I179" s="5"/>
      <c r="J179" s="5">
        <f t="shared" si="19"/>
        <v>11314.905519999998</v>
      </c>
      <c r="K179" s="5"/>
      <c r="L179" s="5">
        <f t="shared" si="20"/>
        <v>11314.905519999998</v>
      </c>
      <c r="M179" s="5"/>
      <c r="N179" s="5">
        <f t="shared" si="21"/>
        <v>11314.905519999998</v>
      </c>
      <c r="O179" s="5"/>
      <c r="P179" s="5">
        <f t="shared" si="16"/>
        <v>11314.905519999998</v>
      </c>
      <c r="Q179" s="5">
        <v>123.194</v>
      </c>
      <c r="R179" s="5">
        <f t="shared" si="17"/>
        <v>11438.099519999998</v>
      </c>
    </row>
    <row r="180" spans="1:18" ht="63.75">
      <c r="A180" s="4" t="s">
        <v>88</v>
      </c>
      <c r="B180" s="6" t="s">
        <v>287</v>
      </c>
      <c r="C180" s="2"/>
      <c r="D180" s="5">
        <v>131.04655</v>
      </c>
      <c r="E180" s="5">
        <f>E181</f>
        <v>0</v>
      </c>
      <c r="F180" s="5">
        <f t="shared" si="24"/>
        <v>131.04655</v>
      </c>
      <c r="G180" s="5">
        <f>G181</f>
        <v>0</v>
      </c>
      <c r="H180" s="5">
        <f t="shared" si="18"/>
        <v>131.04655</v>
      </c>
      <c r="I180" s="5">
        <f>I181</f>
        <v>0</v>
      </c>
      <c r="J180" s="5">
        <f t="shared" si="19"/>
        <v>131.04655</v>
      </c>
      <c r="K180" s="5">
        <f>K181</f>
        <v>0</v>
      </c>
      <c r="L180" s="5">
        <f t="shared" si="20"/>
        <v>131.04655</v>
      </c>
      <c r="M180" s="5">
        <f>M181</f>
        <v>0</v>
      </c>
      <c r="N180" s="5">
        <f t="shared" si="21"/>
        <v>131.04655</v>
      </c>
      <c r="O180" s="5">
        <f>O181</f>
        <v>0</v>
      </c>
      <c r="P180" s="5">
        <f t="shared" si="16"/>
        <v>131.04655</v>
      </c>
      <c r="Q180" s="5">
        <f>Q181</f>
        <v>0</v>
      </c>
      <c r="R180" s="5">
        <f t="shared" si="17"/>
        <v>131.04655</v>
      </c>
    </row>
    <row r="181" spans="1:18" ht="38.25">
      <c r="A181" s="4" t="s">
        <v>37</v>
      </c>
      <c r="B181" s="6" t="s">
        <v>287</v>
      </c>
      <c r="C181" s="2">
        <v>600</v>
      </c>
      <c r="D181" s="5">
        <v>131.04655</v>
      </c>
      <c r="E181" s="5">
        <v>0</v>
      </c>
      <c r="F181" s="5">
        <f t="shared" si="24"/>
        <v>131.04655</v>
      </c>
      <c r="G181" s="5"/>
      <c r="H181" s="5">
        <f t="shared" si="18"/>
        <v>131.04655</v>
      </c>
      <c r="I181" s="5"/>
      <c r="J181" s="5">
        <f t="shared" si="19"/>
        <v>131.04655</v>
      </c>
      <c r="K181" s="5"/>
      <c r="L181" s="5">
        <f t="shared" si="20"/>
        <v>131.04655</v>
      </c>
      <c r="M181" s="5"/>
      <c r="N181" s="5">
        <f t="shared" si="21"/>
        <v>131.04655</v>
      </c>
      <c r="O181" s="5"/>
      <c r="P181" s="5">
        <f t="shared" si="16"/>
        <v>131.04655</v>
      </c>
      <c r="Q181" s="5"/>
      <c r="R181" s="5">
        <f t="shared" si="17"/>
        <v>131.04655</v>
      </c>
    </row>
    <row r="182" spans="1:18" ht="76.5">
      <c r="A182" s="4" t="s">
        <v>89</v>
      </c>
      <c r="B182" s="6" t="s">
        <v>94</v>
      </c>
      <c r="C182" s="2"/>
      <c r="D182" s="5">
        <v>2489.8645100000003</v>
      </c>
      <c r="E182" s="5">
        <f>E183</f>
        <v>0</v>
      </c>
      <c r="F182" s="5">
        <f t="shared" si="24"/>
        <v>2489.8645100000003</v>
      </c>
      <c r="G182" s="5">
        <f>G183</f>
        <v>0</v>
      </c>
      <c r="H182" s="5">
        <f t="shared" si="18"/>
        <v>2489.8645100000003</v>
      </c>
      <c r="I182" s="5">
        <f>I183</f>
        <v>0</v>
      </c>
      <c r="J182" s="5">
        <f t="shared" si="19"/>
        <v>2489.8645100000003</v>
      </c>
      <c r="K182" s="5">
        <f>K183</f>
        <v>0</v>
      </c>
      <c r="L182" s="5">
        <f t="shared" si="20"/>
        <v>2489.8645100000003</v>
      </c>
      <c r="M182" s="5">
        <f>M183</f>
        <v>0</v>
      </c>
      <c r="N182" s="5">
        <f t="shared" si="21"/>
        <v>2489.8645100000003</v>
      </c>
      <c r="O182" s="5">
        <f>O183</f>
        <v>0</v>
      </c>
      <c r="P182" s="5">
        <f t="shared" si="16"/>
        <v>2489.8645100000003</v>
      </c>
      <c r="Q182" s="5">
        <f>Q183</f>
        <v>0</v>
      </c>
      <c r="R182" s="5">
        <f t="shared" si="17"/>
        <v>2489.8645100000003</v>
      </c>
    </row>
    <row r="183" spans="1:18" ht="38.25">
      <c r="A183" s="4" t="s">
        <v>37</v>
      </c>
      <c r="B183" s="6" t="s">
        <v>94</v>
      </c>
      <c r="C183" s="2">
        <v>600</v>
      </c>
      <c r="D183" s="5">
        <v>2489.8645100000003</v>
      </c>
      <c r="E183" s="5">
        <v>0</v>
      </c>
      <c r="F183" s="5">
        <f t="shared" si="24"/>
        <v>2489.8645100000003</v>
      </c>
      <c r="G183" s="5"/>
      <c r="H183" s="5">
        <f t="shared" si="18"/>
        <v>2489.8645100000003</v>
      </c>
      <c r="I183" s="5"/>
      <c r="J183" s="5">
        <f t="shared" si="19"/>
        <v>2489.8645100000003</v>
      </c>
      <c r="K183" s="5"/>
      <c r="L183" s="5">
        <f t="shared" si="20"/>
        <v>2489.8645100000003</v>
      </c>
      <c r="M183" s="5"/>
      <c r="N183" s="5">
        <f t="shared" si="21"/>
        <v>2489.8645100000003</v>
      </c>
      <c r="O183" s="5"/>
      <c r="P183" s="5">
        <f t="shared" si="16"/>
        <v>2489.8645100000003</v>
      </c>
      <c r="Q183" s="5"/>
      <c r="R183" s="5">
        <f t="shared" si="17"/>
        <v>2489.8645100000003</v>
      </c>
    </row>
    <row r="184" spans="1:18" ht="102">
      <c r="A184" s="4" t="s">
        <v>96</v>
      </c>
      <c r="B184" s="2" t="s">
        <v>95</v>
      </c>
      <c r="C184" s="2"/>
      <c r="D184" s="5">
        <v>0</v>
      </c>
      <c r="E184" s="5">
        <f>E185</f>
        <v>0</v>
      </c>
      <c r="F184" s="5">
        <f t="shared" si="24"/>
        <v>0</v>
      </c>
      <c r="G184" s="5">
        <f>G185</f>
        <v>0</v>
      </c>
      <c r="H184" s="5">
        <f t="shared" si="18"/>
        <v>0</v>
      </c>
      <c r="I184" s="5">
        <f>I185</f>
        <v>0</v>
      </c>
      <c r="J184" s="5">
        <f t="shared" si="19"/>
        <v>0</v>
      </c>
      <c r="K184" s="5">
        <f>K185</f>
        <v>0</v>
      </c>
      <c r="L184" s="5">
        <f t="shared" si="20"/>
        <v>0</v>
      </c>
      <c r="M184" s="5">
        <f>M185</f>
        <v>0</v>
      </c>
      <c r="N184" s="5">
        <f t="shared" si="21"/>
        <v>0</v>
      </c>
      <c r="O184" s="5">
        <f>O185</f>
        <v>375.54683999999997</v>
      </c>
      <c r="P184" s="5">
        <f t="shared" si="16"/>
        <v>375.54683999999997</v>
      </c>
      <c r="Q184" s="5">
        <f>Q185</f>
        <v>26</v>
      </c>
      <c r="R184" s="5">
        <f t="shared" si="17"/>
        <v>401.54683999999997</v>
      </c>
    </row>
    <row r="185" spans="1:18" ht="89.25">
      <c r="A185" s="4" t="s">
        <v>97</v>
      </c>
      <c r="B185" s="2" t="s">
        <v>343</v>
      </c>
      <c r="C185" s="2"/>
      <c r="D185" s="5">
        <v>0</v>
      </c>
      <c r="E185" s="5">
        <f>E186</f>
        <v>0</v>
      </c>
      <c r="F185" s="5">
        <f t="shared" si="24"/>
        <v>0</v>
      </c>
      <c r="G185" s="5">
        <f>G186</f>
        <v>0</v>
      </c>
      <c r="H185" s="5">
        <f t="shared" si="18"/>
        <v>0</v>
      </c>
      <c r="I185" s="5">
        <f>I186</f>
        <v>0</v>
      </c>
      <c r="J185" s="5">
        <f t="shared" si="19"/>
        <v>0</v>
      </c>
      <c r="K185" s="5">
        <f>K186</f>
        <v>0</v>
      </c>
      <c r="L185" s="5">
        <f t="shared" si="20"/>
        <v>0</v>
      </c>
      <c r="M185" s="5">
        <f>M186</f>
        <v>0</v>
      </c>
      <c r="N185" s="5">
        <f t="shared" si="21"/>
        <v>0</v>
      </c>
      <c r="O185" s="5">
        <f>O186</f>
        <v>375.54683999999997</v>
      </c>
      <c r="P185" s="5">
        <f t="shared" si="16"/>
        <v>375.54683999999997</v>
      </c>
      <c r="Q185" s="5">
        <f>Q186</f>
        <v>26</v>
      </c>
      <c r="R185" s="5">
        <f t="shared" si="17"/>
        <v>401.54683999999997</v>
      </c>
    </row>
    <row r="186" spans="1:18" ht="38.25">
      <c r="A186" s="4" t="s">
        <v>37</v>
      </c>
      <c r="B186" s="2" t="s">
        <v>343</v>
      </c>
      <c r="C186" s="2">
        <v>600</v>
      </c>
      <c r="D186" s="5">
        <v>0</v>
      </c>
      <c r="E186" s="5">
        <v>0</v>
      </c>
      <c r="F186" s="5">
        <f t="shared" si="24"/>
        <v>0</v>
      </c>
      <c r="G186" s="5"/>
      <c r="H186" s="5">
        <f t="shared" si="18"/>
        <v>0</v>
      </c>
      <c r="I186" s="5"/>
      <c r="J186" s="5">
        <f t="shared" si="19"/>
        <v>0</v>
      </c>
      <c r="K186" s="5"/>
      <c r="L186" s="5">
        <f t="shared" si="20"/>
        <v>0</v>
      </c>
      <c r="M186" s="5"/>
      <c r="N186" s="5">
        <f t="shared" si="21"/>
        <v>0</v>
      </c>
      <c r="O186" s="5">
        <v>375.54683999999997</v>
      </c>
      <c r="P186" s="5">
        <f t="shared" si="16"/>
        <v>375.54683999999997</v>
      </c>
      <c r="Q186" s="5">
        <v>26</v>
      </c>
      <c r="R186" s="5">
        <f t="shared" si="17"/>
        <v>401.54683999999997</v>
      </c>
    </row>
    <row r="187" spans="1:18" ht="25.5">
      <c r="A187" s="9" t="s">
        <v>249</v>
      </c>
      <c r="B187" s="8" t="s">
        <v>250</v>
      </c>
      <c r="C187" s="2"/>
      <c r="D187" s="5">
        <v>2305.9629999999997</v>
      </c>
      <c r="E187" s="5">
        <f>E188+E195</f>
        <v>0</v>
      </c>
      <c r="F187" s="5">
        <f t="shared" si="24"/>
        <v>2305.9629999999997</v>
      </c>
      <c r="G187" s="5">
        <f>G188+G195</f>
        <v>0</v>
      </c>
      <c r="H187" s="5">
        <f t="shared" si="18"/>
        <v>2305.9629999999997</v>
      </c>
      <c r="I187" s="5">
        <f>I188+I195</f>
        <v>0</v>
      </c>
      <c r="J187" s="5">
        <f t="shared" si="19"/>
        <v>2305.9629999999997</v>
      </c>
      <c r="K187" s="5">
        <f>K188+K195</f>
        <v>0</v>
      </c>
      <c r="L187" s="5">
        <f t="shared" si="20"/>
        <v>2305.9629999999997</v>
      </c>
      <c r="M187" s="5">
        <f>M188+M195</f>
        <v>0</v>
      </c>
      <c r="N187" s="5">
        <f t="shared" si="21"/>
        <v>2305.9629999999997</v>
      </c>
      <c r="O187" s="5">
        <f>O188+O195</f>
        <v>0</v>
      </c>
      <c r="P187" s="5">
        <f t="shared" si="16"/>
        <v>2305.9629999999997</v>
      </c>
      <c r="Q187" s="5">
        <f>Q188+Q195</f>
        <v>0</v>
      </c>
      <c r="R187" s="5">
        <f t="shared" si="17"/>
        <v>2305.9629999999997</v>
      </c>
    </row>
    <row r="188" spans="1:18" ht="25.5">
      <c r="A188" s="4" t="s">
        <v>251</v>
      </c>
      <c r="B188" s="2" t="s">
        <v>252</v>
      </c>
      <c r="C188" s="2"/>
      <c r="D188" s="5">
        <v>2305.9629999999997</v>
      </c>
      <c r="E188" s="5">
        <f>E189+E193+E191</f>
        <v>0</v>
      </c>
      <c r="F188" s="5">
        <f t="shared" si="24"/>
        <v>2305.9629999999997</v>
      </c>
      <c r="G188" s="5">
        <f>G189+G193+G191</f>
        <v>0</v>
      </c>
      <c r="H188" s="5">
        <f t="shared" si="18"/>
        <v>2305.9629999999997</v>
      </c>
      <c r="I188" s="5">
        <f>I189+I193+I191</f>
        <v>0</v>
      </c>
      <c r="J188" s="5">
        <f t="shared" si="19"/>
        <v>2305.9629999999997</v>
      </c>
      <c r="K188" s="5">
        <f>K189+K193+K191</f>
        <v>0</v>
      </c>
      <c r="L188" s="5">
        <f t="shared" si="20"/>
        <v>2305.9629999999997</v>
      </c>
      <c r="M188" s="5">
        <f>M189+M193+M191</f>
        <v>0</v>
      </c>
      <c r="N188" s="5">
        <f t="shared" si="21"/>
        <v>2305.9629999999997</v>
      </c>
      <c r="O188" s="5">
        <f>O189+O193+O191</f>
        <v>0</v>
      </c>
      <c r="P188" s="5">
        <f t="shared" si="16"/>
        <v>2305.9629999999997</v>
      </c>
      <c r="Q188" s="5">
        <f>Q189+Q193+Q191</f>
        <v>0</v>
      </c>
      <c r="R188" s="5">
        <f t="shared" si="17"/>
        <v>2305.9629999999997</v>
      </c>
    </row>
    <row r="189" spans="1:18" ht="15.75">
      <c r="A189" s="4" t="s">
        <v>253</v>
      </c>
      <c r="B189" s="2" t="s">
        <v>254</v>
      </c>
      <c r="C189" s="2"/>
      <c r="D189" s="5">
        <v>2000.4981799999998</v>
      </c>
      <c r="E189" s="5">
        <f>E190</f>
        <v>0</v>
      </c>
      <c r="F189" s="5">
        <f t="shared" si="24"/>
        <v>2000.4981799999998</v>
      </c>
      <c r="G189" s="5">
        <f>G190</f>
        <v>0</v>
      </c>
      <c r="H189" s="5">
        <f t="shared" si="18"/>
        <v>2000.4981799999998</v>
      </c>
      <c r="I189" s="5">
        <f>I190</f>
        <v>0</v>
      </c>
      <c r="J189" s="5">
        <f t="shared" si="19"/>
        <v>2000.4981799999998</v>
      </c>
      <c r="K189" s="5">
        <f>K190</f>
        <v>0</v>
      </c>
      <c r="L189" s="5">
        <f t="shared" si="20"/>
        <v>2000.4981799999998</v>
      </c>
      <c r="M189" s="5">
        <f>M190</f>
        <v>0</v>
      </c>
      <c r="N189" s="5">
        <f t="shared" si="21"/>
        <v>2000.4981799999998</v>
      </c>
      <c r="O189" s="5">
        <f>O190</f>
        <v>0</v>
      </c>
      <c r="P189" s="5">
        <f t="shared" si="16"/>
        <v>2000.4981799999998</v>
      </c>
      <c r="Q189" s="5">
        <f>Q190</f>
        <v>0</v>
      </c>
      <c r="R189" s="5">
        <f t="shared" si="17"/>
        <v>2000.4981799999998</v>
      </c>
    </row>
    <row r="190" spans="1:18" ht="38.25">
      <c r="A190" s="4" t="s">
        <v>37</v>
      </c>
      <c r="B190" s="2" t="s">
        <v>254</v>
      </c>
      <c r="C190" s="2">
        <v>600</v>
      </c>
      <c r="D190" s="5">
        <v>2000.4981799999998</v>
      </c>
      <c r="E190" s="5">
        <v>0</v>
      </c>
      <c r="F190" s="5">
        <f t="shared" si="24"/>
        <v>2000.4981799999998</v>
      </c>
      <c r="G190" s="5"/>
      <c r="H190" s="5">
        <f t="shared" si="18"/>
        <v>2000.4981799999998</v>
      </c>
      <c r="I190" s="5"/>
      <c r="J190" s="5">
        <f t="shared" si="19"/>
        <v>2000.4981799999998</v>
      </c>
      <c r="K190" s="5"/>
      <c r="L190" s="5">
        <f t="shared" si="20"/>
        <v>2000.4981799999998</v>
      </c>
      <c r="M190" s="5"/>
      <c r="N190" s="5">
        <f t="shared" si="21"/>
        <v>2000.4981799999998</v>
      </c>
      <c r="O190" s="5"/>
      <c r="P190" s="5">
        <f t="shared" si="16"/>
        <v>2000.4981799999998</v>
      </c>
      <c r="Q190" s="5"/>
      <c r="R190" s="5">
        <f t="shared" si="17"/>
        <v>2000.4981799999998</v>
      </c>
    </row>
    <row r="191" spans="1:18" ht="63.75">
      <c r="A191" s="4" t="s">
        <v>103</v>
      </c>
      <c r="B191" s="6" t="s">
        <v>491</v>
      </c>
      <c r="C191" s="2"/>
      <c r="D191" s="5">
        <v>15.273239999999999</v>
      </c>
      <c r="E191" s="5">
        <f>E192</f>
        <v>0</v>
      </c>
      <c r="F191" s="5">
        <f t="shared" si="24"/>
        <v>15.273239999999999</v>
      </c>
      <c r="G191" s="5">
        <f>G192</f>
        <v>0</v>
      </c>
      <c r="H191" s="5">
        <f t="shared" si="18"/>
        <v>15.273239999999999</v>
      </c>
      <c r="I191" s="5">
        <f>I192</f>
        <v>0</v>
      </c>
      <c r="J191" s="5">
        <f t="shared" si="19"/>
        <v>15.273239999999999</v>
      </c>
      <c r="K191" s="5">
        <f>K192</f>
        <v>0</v>
      </c>
      <c r="L191" s="5">
        <f t="shared" si="20"/>
        <v>15.273239999999999</v>
      </c>
      <c r="M191" s="5">
        <f>M192</f>
        <v>0</v>
      </c>
      <c r="N191" s="5">
        <f t="shared" si="21"/>
        <v>15.273239999999999</v>
      </c>
      <c r="O191" s="5">
        <f>O192</f>
        <v>0</v>
      </c>
      <c r="P191" s="5">
        <f t="shared" si="16"/>
        <v>15.273239999999999</v>
      </c>
      <c r="Q191" s="5">
        <f>Q192</f>
        <v>0</v>
      </c>
      <c r="R191" s="5">
        <f t="shared" si="17"/>
        <v>15.273239999999999</v>
      </c>
    </row>
    <row r="192" spans="1:18" ht="38.25">
      <c r="A192" s="4" t="s">
        <v>37</v>
      </c>
      <c r="B192" s="2" t="s">
        <v>491</v>
      </c>
      <c r="C192" s="2">
        <v>600</v>
      </c>
      <c r="D192" s="5">
        <v>15.273239999999999</v>
      </c>
      <c r="E192" s="5">
        <v>0</v>
      </c>
      <c r="F192" s="5">
        <f t="shared" si="24"/>
        <v>15.273239999999999</v>
      </c>
      <c r="G192" s="5"/>
      <c r="H192" s="5">
        <f t="shared" si="18"/>
        <v>15.273239999999999</v>
      </c>
      <c r="I192" s="5"/>
      <c r="J192" s="5">
        <f t="shared" si="19"/>
        <v>15.273239999999999</v>
      </c>
      <c r="K192" s="5"/>
      <c r="L192" s="5">
        <f t="shared" si="20"/>
        <v>15.273239999999999</v>
      </c>
      <c r="M192" s="5"/>
      <c r="N192" s="5">
        <f t="shared" si="21"/>
        <v>15.273239999999999</v>
      </c>
      <c r="O192" s="5"/>
      <c r="P192" s="5">
        <f t="shared" si="16"/>
        <v>15.273239999999999</v>
      </c>
      <c r="Q192" s="5"/>
      <c r="R192" s="5">
        <f t="shared" si="17"/>
        <v>15.273239999999999</v>
      </c>
    </row>
    <row r="193" spans="1:18" ht="76.5">
      <c r="A193" s="4" t="s">
        <v>89</v>
      </c>
      <c r="B193" s="2" t="s">
        <v>261</v>
      </c>
      <c r="C193" s="2"/>
      <c r="D193" s="5">
        <v>290.19157999999999</v>
      </c>
      <c r="E193" s="5">
        <f>E194</f>
        <v>0</v>
      </c>
      <c r="F193" s="5">
        <f t="shared" si="24"/>
        <v>290.19157999999999</v>
      </c>
      <c r="G193" s="5">
        <f>G194</f>
        <v>0</v>
      </c>
      <c r="H193" s="5">
        <f t="shared" si="18"/>
        <v>290.19157999999999</v>
      </c>
      <c r="I193" s="5">
        <f>I194</f>
        <v>0</v>
      </c>
      <c r="J193" s="5">
        <f t="shared" si="19"/>
        <v>290.19157999999999</v>
      </c>
      <c r="K193" s="5">
        <f>K194</f>
        <v>0</v>
      </c>
      <c r="L193" s="5">
        <f t="shared" si="20"/>
        <v>290.19157999999999</v>
      </c>
      <c r="M193" s="5">
        <f>M194</f>
        <v>0</v>
      </c>
      <c r="N193" s="5">
        <f t="shared" si="21"/>
        <v>290.19157999999999</v>
      </c>
      <c r="O193" s="5">
        <f>O194</f>
        <v>0</v>
      </c>
      <c r="P193" s="5">
        <f t="shared" si="16"/>
        <v>290.19157999999999</v>
      </c>
      <c r="Q193" s="5">
        <f>Q194</f>
        <v>0</v>
      </c>
      <c r="R193" s="5">
        <f t="shared" si="17"/>
        <v>290.19157999999999</v>
      </c>
    </row>
    <row r="194" spans="1:18" ht="38.25">
      <c r="A194" s="4" t="s">
        <v>37</v>
      </c>
      <c r="B194" s="2" t="s">
        <v>261</v>
      </c>
      <c r="C194" s="2">
        <v>600</v>
      </c>
      <c r="D194" s="5">
        <v>290.19157999999999</v>
      </c>
      <c r="E194" s="5">
        <v>0</v>
      </c>
      <c r="F194" s="5">
        <f t="shared" si="24"/>
        <v>290.19157999999999</v>
      </c>
      <c r="G194" s="5"/>
      <c r="H194" s="5">
        <f t="shared" si="18"/>
        <v>290.19157999999999</v>
      </c>
      <c r="I194" s="5"/>
      <c r="J194" s="5">
        <f t="shared" si="19"/>
        <v>290.19157999999999</v>
      </c>
      <c r="K194" s="5"/>
      <c r="L194" s="5">
        <f t="shared" si="20"/>
        <v>290.19157999999999</v>
      </c>
      <c r="M194" s="5"/>
      <c r="N194" s="5">
        <f t="shared" si="21"/>
        <v>290.19157999999999</v>
      </c>
      <c r="O194" s="5"/>
      <c r="P194" s="5">
        <f t="shared" si="16"/>
        <v>290.19157999999999</v>
      </c>
      <c r="Q194" s="5"/>
      <c r="R194" s="5">
        <f t="shared" si="17"/>
        <v>290.19157999999999</v>
      </c>
    </row>
    <row r="195" spans="1:18" ht="102">
      <c r="A195" s="4" t="s">
        <v>96</v>
      </c>
      <c r="B195" s="2" t="s">
        <v>262</v>
      </c>
      <c r="C195" s="2"/>
      <c r="D195" s="5">
        <v>0</v>
      </c>
      <c r="E195" s="5">
        <f>E196</f>
        <v>0</v>
      </c>
      <c r="F195" s="5">
        <f t="shared" si="24"/>
        <v>0</v>
      </c>
      <c r="G195" s="5">
        <f>G196</f>
        <v>0</v>
      </c>
      <c r="H195" s="5">
        <f t="shared" si="18"/>
        <v>0</v>
      </c>
      <c r="I195" s="5">
        <f>I196</f>
        <v>0</v>
      </c>
      <c r="J195" s="5">
        <f t="shared" si="19"/>
        <v>0</v>
      </c>
      <c r="K195" s="5">
        <f>K196</f>
        <v>0</v>
      </c>
      <c r="L195" s="5">
        <f t="shared" si="20"/>
        <v>0</v>
      </c>
      <c r="M195" s="5">
        <f>M196</f>
        <v>0</v>
      </c>
      <c r="N195" s="5">
        <f t="shared" si="21"/>
        <v>0</v>
      </c>
      <c r="O195" s="5">
        <f>O196</f>
        <v>0</v>
      </c>
      <c r="P195" s="5">
        <f t="shared" si="16"/>
        <v>0</v>
      </c>
      <c r="Q195" s="5">
        <f>Q196</f>
        <v>0</v>
      </c>
      <c r="R195" s="5">
        <f t="shared" si="17"/>
        <v>0</v>
      </c>
    </row>
    <row r="196" spans="1:18" ht="89.25">
      <c r="A196" s="4" t="s">
        <v>97</v>
      </c>
      <c r="B196" s="2" t="s">
        <v>263</v>
      </c>
      <c r="C196" s="2"/>
      <c r="D196" s="5">
        <v>0</v>
      </c>
      <c r="E196" s="5">
        <f>E197</f>
        <v>0</v>
      </c>
      <c r="F196" s="5">
        <f t="shared" si="24"/>
        <v>0</v>
      </c>
      <c r="G196" s="5">
        <f>G197</f>
        <v>0</v>
      </c>
      <c r="H196" s="5">
        <f t="shared" si="18"/>
        <v>0</v>
      </c>
      <c r="I196" s="5">
        <f>I197</f>
        <v>0</v>
      </c>
      <c r="J196" s="5">
        <f t="shared" si="19"/>
        <v>0</v>
      </c>
      <c r="K196" s="5">
        <f>K197</f>
        <v>0</v>
      </c>
      <c r="L196" s="5">
        <f t="shared" si="20"/>
        <v>0</v>
      </c>
      <c r="M196" s="5">
        <f>M197</f>
        <v>0</v>
      </c>
      <c r="N196" s="5">
        <f t="shared" si="21"/>
        <v>0</v>
      </c>
      <c r="O196" s="5">
        <f>O197</f>
        <v>0</v>
      </c>
      <c r="P196" s="5">
        <f t="shared" si="16"/>
        <v>0</v>
      </c>
      <c r="Q196" s="5">
        <f>Q197</f>
        <v>0</v>
      </c>
      <c r="R196" s="5">
        <f t="shared" si="17"/>
        <v>0</v>
      </c>
    </row>
    <row r="197" spans="1:18" ht="38.25">
      <c r="A197" s="4" t="s">
        <v>37</v>
      </c>
      <c r="B197" s="2" t="s">
        <v>263</v>
      </c>
      <c r="C197" s="2">
        <v>600</v>
      </c>
      <c r="D197" s="5">
        <v>0</v>
      </c>
      <c r="E197" s="5">
        <v>0</v>
      </c>
      <c r="F197" s="5">
        <f t="shared" si="24"/>
        <v>0</v>
      </c>
      <c r="G197" s="5"/>
      <c r="H197" s="5">
        <f t="shared" si="18"/>
        <v>0</v>
      </c>
      <c r="I197" s="5"/>
      <c r="J197" s="5">
        <f t="shared" si="19"/>
        <v>0</v>
      </c>
      <c r="K197" s="5"/>
      <c r="L197" s="5">
        <f t="shared" si="20"/>
        <v>0</v>
      </c>
      <c r="M197" s="5"/>
      <c r="N197" s="5">
        <f t="shared" si="21"/>
        <v>0</v>
      </c>
      <c r="O197" s="5"/>
      <c r="P197" s="5">
        <f t="shared" si="16"/>
        <v>0</v>
      </c>
      <c r="Q197" s="5"/>
      <c r="R197" s="5">
        <f t="shared" si="17"/>
        <v>0</v>
      </c>
    </row>
    <row r="198" spans="1:18" ht="25.5">
      <c r="A198" s="9" t="s">
        <v>205</v>
      </c>
      <c r="B198" s="8" t="s">
        <v>100</v>
      </c>
      <c r="C198" s="2"/>
      <c r="D198" s="5">
        <v>6285.19985</v>
      </c>
      <c r="E198" s="5">
        <f>E199+E210</f>
        <v>0</v>
      </c>
      <c r="F198" s="5">
        <f t="shared" si="24"/>
        <v>6285.19985</v>
      </c>
      <c r="G198" s="5">
        <f>G199+G210</f>
        <v>0</v>
      </c>
      <c r="H198" s="5">
        <f t="shared" si="18"/>
        <v>6285.19985</v>
      </c>
      <c r="I198" s="5">
        <f>I199+I210</f>
        <v>0</v>
      </c>
      <c r="J198" s="5">
        <f t="shared" si="19"/>
        <v>6285.19985</v>
      </c>
      <c r="K198" s="5">
        <f>K199+K210</f>
        <v>0</v>
      </c>
      <c r="L198" s="5">
        <f t="shared" si="20"/>
        <v>6285.19985</v>
      </c>
      <c r="M198" s="5">
        <f>M199+M210</f>
        <v>0</v>
      </c>
      <c r="N198" s="5">
        <f t="shared" si="21"/>
        <v>6285.19985</v>
      </c>
      <c r="O198" s="5">
        <f>O199+O210</f>
        <v>0</v>
      </c>
      <c r="P198" s="5">
        <f t="shared" si="16"/>
        <v>6285.19985</v>
      </c>
      <c r="Q198" s="5">
        <f>Q199+Q210</f>
        <v>0</v>
      </c>
      <c r="R198" s="5">
        <f t="shared" si="17"/>
        <v>6285.19985</v>
      </c>
    </row>
    <row r="199" spans="1:18" ht="51">
      <c r="A199" s="4" t="s">
        <v>98</v>
      </c>
      <c r="B199" s="2" t="s">
        <v>101</v>
      </c>
      <c r="C199" s="2"/>
      <c r="D199" s="5">
        <v>5897.4198500000002</v>
      </c>
      <c r="E199" s="5">
        <f>E200+E202+E204+E206+E208</f>
        <v>0</v>
      </c>
      <c r="F199" s="5">
        <f t="shared" si="24"/>
        <v>5897.4198500000002</v>
      </c>
      <c r="G199" s="5">
        <f>G200+G202+G204+G206+G208</f>
        <v>0</v>
      </c>
      <c r="H199" s="5">
        <f t="shared" si="18"/>
        <v>5897.4198500000002</v>
      </c>
      <c r="I199" s="5">
        <f>I200+I202+I204+I206+I208</f>
        <v>0</v>
      </c>
      <c r="J199" s="5">
        <f t="shared" si="19"/>
        <v>5897.4198500000002</v>
      </c>
      <c r="K199" s="5">
        <f>K200+K202+K204+K206+K208</f>
        <v>0</v>
      </c>
      <c r="L199" s="5">
        <f t="shared" si="20"/>
        <v>5897.4198500000002</v>
      </c>
      <c r="M199" s="5">
        <f>M200+M202+M204+M206+M208</f>
        <v>0</v>
      </c>
      <c r="N199" s="5">
        <f t="shared" si="21"/>
        <v>5897.4198500000002</v>
      </c>
      <c r="O199" s="5">
        <f>O200+O202+O204+O206+O208</f>
        <v>0</v>
      </c>
      <c r="P199" s="5">
        <f t="shared" si="16"/>
        <v>5897.4198500000002</v>
      </c>
      <c r="Q199" s="5">
        <f>Q200+Q202+Q204+Q206+Q208</f>
        <v>0</v>
      </c>
      <c r="R199" s="5">
        <f t="shared" si="17"/>
        <v>5897.4198500000002</v>
      </c>
    </row>
    <row r="200" spans="1:18" ht="38.25">
      <c r="A200" s="4" t="s">
        <v>99</v>
      </c>
      <c r="B200" s="2" t="s">
        <v>102</v>
      </c>
      <c r="C200" s="2"/>
      <c r="D200" s="5">
        <v>4021.6776199999995</v>
      </c>
      <c r="E200" s="5">
        <f>E201</f>
        <v>0</v>
      </c>
      <c r="F200" s="5">
        <f t="shared" si="24"/>
        <v>4021.6776199999995</v>
      </c>
      <c r="G200" s="5">
        <f>G201</f>
        <v>0</v>
      </c>
      <c r="H200" s="5">
        <f t="shared" si="18"/>
        <v>4021.6776199999995</v>
      </c>
      <c r="I200" s="5">
        <f>I201</f>
        <v>0</v>
      </c>
      <c r="J200" s="5">
        <f t="shared" si="19"/>
        <v>4021.6776199999995</v>
      </c>
      <c r="K200" s="5">
        <f>K201</f>
        <v>0</v>
      </c>
      <c r="L200" s="5">
        <f t="shared" si="20"/>
        <v>4021.6776199999995</v>
      </c>
      <c r="M200" s="5">
        <f>M201</f>
        <v>0</v>
      </c>
      <c r="N200" s="5">
        <f t="shared" si="21"/>
        <v>4021.6776199999995</v>
      </c>
      <c r="O200" s="5">
        <f>O201</f>
        <v>0</v>
      </c>
      <c r="P200" s="5">
        <f t="shared" si="16"/>
        <v>4021.6776199999995</v>
      </c>
      <c r="Q200" s="5">
        <f>Q201</f>
        <v>0</v>
      </c>
      <c r="R200" s="5">
        <f t="shared" si="17"/>
        <v>4021.6776199999995</v>
      </c>
    </row>
    <row r="201" spans="1:18" ht="38.25">
      <c r="A201" s="4" t="s">
        <v>37</v>
      </c>
      <c r="B201" s="2" t="s">
        <v>102</v>
      </c>
      <c r="C201" s="2">
        <v>600</v>
      </c>
      <c r="D201" s="5">
        <v>4021.6776199999995</v>
      </c>
      <c r="E201" s="5">
        <v>0</v>
      </c>
      <c r="F201" s="5">
        <f t="shared" si="24"/>
        <v>4021.6776199999995</v>
      </c>
      <c r="G201" s="5"/>
      <c r="H201" s="5">
        <f t="shared" si="18"/>
        <v>4021.6776199999995</v>
      </c>
      <c r="I201" s="5"/>
      <c r="J201" s="5">
        <f t="shared" si="19"/>
        <v>4021.6776199999995</v>
      </c>
      <c r="K201" s="5"/>
      <c r="L201" s="5">
        <f t="shared" si="20"/>
        <v>4021.6776199999995</v>
      </c>
      <c r="M201" s="5"/>
      <c r="N201" s="5">
        <f t="shared" si="21"/>
        <v>4021.6776199999995</v>
      </c>
      <c r="O201" s="5"/>
      <c r="P201" s="5">
        <f t="shared" si="16"/>
        <v>4021.6776199999995</v>
      </c>
      <c r="Q201" s="5"/>
      <c r="R201" s="5">
        <f t="shared" si="17"/>
        <v>4021.6776199999995</v>
      </c>
    </row>
    <row r="202" spans="1:18" ht="38.25">
      <c r="A202" s="4" t="s">
        <v>378</v>
      </c>
      <c r="B202" s="6" t="s">
        <v>273</v>
      </c>
      <c r="C202" s="2"/>
      <c r="D202" s="5">
        <v>225.66499999999999</v>
      </c>
      <c r="E202" s="5">
        <f>E203</f>
        <v>0</v>
      </c>
      <c r="F202" s="5">
        <f t="shared" si="24"/>
        <v>225.66499999999999</v>
      </c>
      <c r="G202" s="5">
        <f>G203</f>
        <v>0</v>
      </c>
      <c r="H202" s="5">
        <f t="shared" si="18"/>
        <v>225.66499999999999</v>
      </c>
      <c r="I202" s="5">
        <f>I203</f>
        <v>0</v>
      </c>
      <c r="J202" s="5">
        <f t="shared" si="19"/>
        <v>225.66499999999999</v>
      </c>
      <c r="K202" s="5">
        <f>K203</f>
        <v>0</v>
      </c>
      <c r="L202" s="5">
        <f t="shared" si="20"/>
        <v>225.66499999999999</v>
      </c>
      <c r="M202" s="5">
        <f>M203</f>
        <v>0</v>
      </c>
      <c r="N202" s="5">
        <f t="shared" si="21"/>
        <v>225.66499999999999</v>
      </c>
      <c r="O202" s="5">
        <f>O203</f>
        <v>0</v>
      </c>
      <c r="P202" s="5">
        <f t="shared" si="16"/>
        <v>225.66499999999999</v>
      </c>
      <c r="Q202" s="5">
        <f>Q203</f>
        <v>0</v>
      </c>
      <c r="R202" s="5">
        <f t="shared" si="17"/>
        <v>225.66499999999999</v>
      </c>
    </row>
    <row r="203" spans="1:18" ht="38.25">
      <c r="A203" s="4" t="s">
        <v>37</v>
      </c>
      <c r="B203" s="6" t="s">
        <v>273</v>
      </c>
      <c r="C203" s="2">
        <v>600</v>
      </c>
      <c r="D203" s="5">
        <v>225.66499999999999</v>
      </c>
      <c r="E203" s="5">
        <v>0</v>
      </c>
      <c r="F203" s="5">
        <f t="shared" si="24"/>
        <v>225.66499999999999</v>
      </c>
      <c r="G203" s="5"/>
      <c r="H203" s="5">
        <f t="shared" si="18"/>
        <v>225.66499999999999</v>
      </c>
      <c r="I203" s="5"/>
      <c r="J203" s="5">
        <f t="shared" si="19"/>
        <v>225.66499999999999</v>
      </c>
      <c r="K203" s="5"/>
      <c r="L203" s="5">
        <f t="shared" si="20"/>
        <v>225.66499999999999</v>
      </c>
      <c r="M203" s="5"/>
      <c r="N203" s="5">
        <f t="shared" si="21"/>
        <v>225.66499999999999</v>
      </c>
      <c r="O203" s="5"/>
      <c r="P203" s="5">
        <f t="shared" si="16"/>
        <v>225.66499999999999</v>
      </c>
      <c r="Q203" s="5"/>
      <c r="R203" s="5">
        <f t="shared" si="17"/>
        <v>225.66499999999999</v>
      </c>
    </row>
    <row r="204" spans="1:18" ht="63.75">
      <c r="A204" s="4" t="s">
        <v>306</v>
      </c>
      <c r="B204" s="6" t="s">
        <v>300</v>
      </c>
      <c r="C204" s="2"/>
      <c r="D204" s="5">
        <v>122.75311000000001</v>
      </c>
      <c r="E204" s="5">
        <f>E205</f>
        <v>0</v>
      </c>
      <c r="F204" s="5">
        <f t="shared" si="24"/>
        <v>122.75311000000001</v>
      </c>
      <c r="G204" s="5">
        <f>G205</f>
        <v>0</v>
      </c>
      <c r="H204" s="5">
        <f t="shared" si="18"/>
        <v>122.75311000000001</v>
      </c>
      <c r="I204" s="5">
        <f>I205</f>
        <v>0</v>
      </c>
      <c r="J204" s="5">
        <f t="shared" si="19"/>
        <v>122.75311000000001</v>
      </c>
      <c r="K204" s="5">
        <f>K205</f>
        <v>0</v>
      </c>
      <c r="L204" s="5">
        <f t="shared" si="20"/>
        <v>122.75311000000001</v>
      </c>
      <c r="M204" s="5">
        <f>M205</f>
        <v>0</v>
      </c>
      <c r="N204" s="5">
        <f t="shared" si="21"/>
        <v>122.75311000000001</v>
      </c>
      <c r="O204" s="5">
        <f>O205</f>
        <v>0</v>
      </c>
      <c r="P204" s="5">
        <f t="shared" si="16"/>
        <v>122.75311000000001</v>
      </c>
      <c r="Q204" s="5">
        <f>Q205</f>
        <v>0</v>
      </c>
      <c r="R204" s="5">
        <f t="shared" si="17"/>
        <v>122.75311000000001</v>
      </c>
    </row>
    <row r="205" spans="1:18" ht="38.25">
      <c r="A205" s="4" t="s">
        <v>37</v>
      </c>
      <c r="B205" s="6" t="s">
        <v>300</v>
      </c>
      <c r="C205" s="2">
        <v>600</v>
      </c>
      <c r="D205" s="5">
        <v>122.75311000000001</v>
      </c>
      <c r="E205" s="5">
        <v>0</v>
      </c>
      <c r="F205" s="5">
        <f t="shared" si="24"/>
        <v>122.75311000000001</v>
      </c>
      <c r="G205" s="5"/>
      <c r="H205" s="5">
        <f t="shared" si="18"/>
        <v>122.75311000000001</v>
      </c>
      <c r="I205" s="5"/>
      <c r="J205" s="5">
        <f t="shared" si="19"/>
        <v>122.75311000000001</v>
      </c>
      <c r="K205" s="5"/>
      <c r="L205" s="5">
        <f t="shared" si="20"/>
        <v>122.75311000000001</v>
      </c>
      <c r="M205" s="5"/>
      <c r="N205" s="5">
        <f t="shared" si="21"/>
        <v>122.75311000000001</v>
      </c>
      <c r="O205" s="5"/>
      <c r="P205" s="5">
        <f t="shared" si="16"/>
        <v>122.75311000000001</v>
      </c>
      <c r="Q205" s="5"/>
      <c r="R205" s="5">
        <f t="shared" si="17"/>
        <v>122.75311000000001</v>
      </c>
    </row>
    <row r="206" spans="1:18" ht="63.75">
      <c r="A206" s="4" t="s">
        <v>103</v>
      </c>
      <c r="B206" s="6" t="s">
        <v>288</v>
      </c>
      <c r="C206" s="2"/>
      <c r="D206" s="5">
        <v>76.366209999999995</v>
      </c>
      <c r="E206" s="5">
        <f>E207</f>
        <v>0</v>
      </c>
      <c r="F206" s="5">
        <f t="shared" si="24"/>
        <v>76.366209999999995</v>
      </c>
      <c r="G206" s="5">
        <f>G207</f>
        <v>0</v>
      </c>
      <c r="H206" s="5">
        <f t="shared" si="18"/>
        <v>76.366209999999995</v>
      </c>
      <c r="I206" s="5">
        <f>I207</f>
        <v>0</v>
      </c>
      <c r="J206" s="5">
        <f t="shared" si="19"/>
        <v>76.366209999999995</v>
      </c>
      <c r="K206" s="5">
        <f>K207</f>
        <v>0</v>
      </c>
      <c r="L206" s="5">
        <f t="shared" si="20"/>
        <v>76.366209999999995</v>
      </c>
      <c r="M206" s="5">
        <f>M207</f>
        <v>0</v>
      </c>
      <c r="N206" s="5">
        <f t="shared" si="21"/>
        <v>76.366209999999995</v>
      </c>
      <c r="O206" s="5">
        <f>O207</f>
        <v>0</v>
      </c>
      <c r="P206" s="5">
        <f t="shared" si="16"/>
        <v>76.366209999999995</v>
      </c>
      <c r="Q206" s="5">
        <f>Q207</f>
        <v>0</v>
      </c>
      <c r="R206" s="5">
        <f t="shared" si="17"/>
        <v>76.366209999999995</v>
      </c>
    </row>
    <row r="207" spans="1:18" ht="38.25">
      <c r="A207" s="4" t="s">
        <v>37</v>
      </c>
      <c r="B207" s="6" t="s">
        <v>288</v>
      </c>
      <c r="C207" s="2">
        <v>600</v>
      </c>
      <c r="D207" s="5">
        <v>76.366209999999995</v>
      </c>
      <c r="E207" s="5">
        <v>0</v>
      </c>
      <c r="F207" s="5">
        <f t="shared" si="24"/>
        <v>76.366209999999995</v>
      </c>
      <c r="G207" s="5"/>
      <c r="H207" s="5">
        <f t="shared" si="18"/>
        <v>76.366209999999995</v>
      </c>
      <c r="I207" s="5"/>
      <c r="J207" s="5">
        <f t="shared" si="19"/>
        <v>76.366209999999995</v>
      </c>
      <c r="K207" s="5"/>
      <c r="L207" s="5">
        <f t="shared" si="20"/>
        <v>76.366209999999995</v>
      </c>
      <c r="M207" s="5"/>
      <c r="N207" s="5">
        <f t="shared" si="21"/>
        <v>76.366209999999995</v>
      </c>
      <c r="O207" s="5"/>
      <c r="P207" s="5">
        <f t="shared" si="16"/>
        <v>76.366209999999995</v>
      </c>
      <c r="Q207" s="5"/>
      <c r="R207" s="5">
        <f t="shared" si="17"/>
        <v>76.366209999999995</v>
      </c>
    </row>
    <row r="208" spans="1:18" ht="76.5">
      <c r="A208" s="4" t="s">
        <v>89</v>
      </c>
      <c r="B208" s="2" t="s">
        <v>104</v>
      </c>
      <c r="C208" s="2"/>
      <c r="D208" s="5">
        <v>1450.9579100000001</v>
      </c>
      <c r="E208" s="5">
        <f>E209</f>
        <v>0</v>
      </c>
      <c r="F208" s="5">
        <f t="shared" si="24"/>
        <v>1450.9579100000001</v>
      </c>
      <c r="G208" s="5">
        <f>G209</f>
        <v>0</v>
      </c>
      <c r="H208" s="5">
        <f t="shared" si="18"/>
        <v>1450.9579100000001</v>
      </c>
      <c r="I208" s="5">
        <f>I209</f>
        <v>0</v>
      </c>
      <c r="J208" s="5">
        <f t="shared" si="19"/>
        <v>1450.9579100000001</v>
      </c>
      <c r="K208" s="5">
        <f>K209</f>
        <v>0</v>
      </c>
      <c r="L208" s="5">
        <f t="shared" si="20"/>
        <v>1450.9579100000001</v>
      </c>
      <c r="M208" s="5">
        <f>M209</f>
        <v>0</v>
      </c>
      <c r="N208" s="5">
        <f t="shared" si="21"/>
        <v>1450.9579100000001</v>
      </c>
      <c r="O208" s="5">
        <f>O209</f>
        <v>0</v>
      </c>
      <c r="P208" s="5">
        <f t="shared" si="16"/>
        <v>1450.9579100000001</v>
      </c>
      <c r="Q208" s="5">
        <f>Q209</f>
        <v>0</v>
      </c>
      <c r="R208" s="5">
        <f t="shared" si="17"/>
        <v>1450.9579100000001</v>
      </c>
    </row>
    <row r="209" spans="1:18" ht="38.25">
      <c r="A209" s="4" t="s">
        <v>37</v>
      </c>
      <c r="B209" s="2" t="s">
        <v>104</v>
      </c>
      <c r="C209" s="2">
        <v>600</v>
      </c>
      <c r="D209" s="5">
        <v>1450.9579100000001</v>
      </c>
      <c r="E209" s="5">
        <v>0</v>
      </c>
      <c r="F209" s="5">
        <f t="shared" si="24"/>
        <v>1450.9579100000001</v>
      </c>
      <c r="G209" s="5"/>
      <c r="H209" s="5">
        <f t="shared" si="18"/>
        <v>1450.9579100000001</v>
      </c>
      <c r="I209" s="5"/>
      <c r="J209" s="5">
        <f t="shared" si="19"/>
        <v>1450.9579100000001</v>
      </c>
      <c r="K209" s="5"/>
      <c r="L209" s="5">
        <f t="shared" si="20"/>
        <v>1450.9579100000001</v>
      </c>
      <c r="M209" s="5"/>
      <c r="N209" s="5">
        <f t="shared" si="21"/>
        <v>1450.9579100000001</v>
      </c>
      <c r="O209" s="5"/>
      <c r="P209" s="5">
        <f t="shared" ref="P209:P274" si="27">N209+O209</f>
        <v>1450.9579100000001</v>
      </c>
      <c r="Q209" s="5"/>
      <c r="R209" s="5">
        <f t="shared" ref="R209:R272" si="28">P209+Q209</f>
        <v>1450.9579100000001</v>
      </c>
    </row>
    <row r="210" spans="1:18" ht="102">
      <c r="A210" s="4" t="s">
        <v>105</v>
      </c>
      <c r="B210" s="2" t="s">
        <v>106</v>
      </c>
      <c r="C210" s="2"/>
      <c r="D210" s="5">
        <v>387.78</v>
      </c>
      <c r="E210" s="5">
        <f>E211</f>
        <v>0</v>
      </c>
      <c r="F210" s="5">
        <f t="shared" si="24"/>
        <v>387.78</v>
      </c>
      <c r="G210" s="5">
        <f>G211</f>
        <v>0</v>
      </c>
      <c r="H210" s="5">
        <f t="shared" si="18"/>
        <v>387.78</v>
      </c>
      <c r="I210" s="5">
        <f>I211</f>
        <v>0</v>
      </c>
      <c r="J210" s="5">
        <f t="shared" si="19"/>
        <v>387.78</v>
      </c>
      <c r="K210" s="5">
        <f>K211</f>
        <v>0</v>
      </c>
      <c r="L210" s="5">
        <f t="shared" si="20"/>
        <v>387.78</v>
      </c>
      <c r="M210" s="5">
        <f>M211</f>
        <v>0</v>
      </c>
      <c r="N210" s="5">
        <f t="shared" si="21"/>
        <v>387.78</v>
      </c>
      <c r="O210" s="5">
        <f>O211</f>
        <v>0</v>
      </c>
      <c r="P210" s="5">
        <f t="shared" si="27"/>
        <v>387.78</v>
      </c>
      <c r="Q210" s="5">
        <f>Q211</f>
        <v>0</v>
      </c>
      <c r="R210" s="5">
        <f t="shared" si="28"/>
        <v>387.78</v>
      </c>
    </row>
    <row r="211" spans="1:18" ht="89.25">
      <c r="A211" s="4" t="s">
        <v>97</v>
      </c>
      <c r="B211" s="2" t="s">
        <v>107</v>
      </c>
      <c r="C211" s="2"/>
      <c r="D211" s="5">
        <v>387.78</v>
      </c>
      <c r="E211" s="5">
        <f>E212</f>
        <v>0</v>
      </c>
      <c r="F211" s="5">
        <f t="shared" si="24"/>
        <v>387.78</v>
      </c>
      <c r="G211" s="5">
        <f>G212</f>
        <v>0</v>
      </c>
      <c r="H211" s="5">
        <f t="shared" ref="H211:H276" si="29">F211+G211</f>
        <v>387.78</v>
      </c>
      <c r="I211" s="5">
        <f>I212</f>
        <v>0</v>
      </c>
      <c r="J211" s="5">
        <f t="shared" ref="J211:J276" si="30">H211+I211</f>
        <v>387.78</v>
      </c>
      <c r="K211" s="5">
        <f>K212</f>
        <v>0</v>
      </c>
      <c r="L211" s="5">
        <f t="shared" ref="L211:L276" si="31">J211+K211</f>
        <v>387.78</v>
      </c>
      <c r="M211" s="5">
        <f>M212</f>
        <v>0</v>
      </c>
      <c r="N211" s="5">
        <f t="shared" ref="N211:N276" si="32">L211+M211</f>
        <v>387.78</v>
      </c>
      <c r="O211" s="5">
        <f>O212</f>
        <v>0</v>
      </c>
      <c r="P211" s="5">
        <f t="shared" si="27"/>
        <v>387.78</v>
      </c>
      <c r="Q211" s="5">
        <f>Q212</f>
        <v>0</v>
      </c>
      <c r="R211" s="5">
        <f t="shared" si="28"/>
        <v>387.78</v>
      </c>
    </row>
    <row r="212" spans="1:18" ht="38.25">
      <c r="A212" s="4" t="s">
        <v>37</v>
      </c>
      <c r="B212" s="2" t="s">
        <v>107</v>
      </c>
      <c r="C212" s="2">
        <v>600</v>
      </c>
      <c r="D212" s="5">
        <v>387.78</v>
      </c>
      <c r="E212" s="5">
        <v>0</v>
      </c>
      <c r="F212" s="5">
        <f t="shared" si="24"/>
        <v>387.78</v>
      </c>
      <c r="G212" s="5"/>
      <c r="H212" s="5">
        <f t="shared" si="29"/>
        <v>387.78</v>
      </c>
      <c r="I212" s="5"/>
      <c r="J212" s="5">
        <f t="shared" si="30"/>
        <v>387.78</v>
      </c>
      <c r="K212" s="5"/>
      <c r="L212" s="5">
        <f t="shared" si="31"/>
        <v>387.78</v>
      </c>
      <c r="M212" s="5"/>
      <c r="N212" s="5">
        <f t="shared" si="32"/>
        <v>387.78</v>
      </c>
      <c r="O212" s="5"/>
      <c r="P212" s="5">
        <f t="shared" si="27"/>
        <v>387.78</v>
      </c>
      <c r="Q212" s="5"/>
      <c r="R212" s="5">
        <f t="shared" si="28"/>
        <v>387.78</v>
      </c>
    </row>
    <row r="213" spans="1:18" ht="38.25">
      <c r="A213" s="9" t="s">
        <v>315</v>
      </c>
      <c r="B213" s="8" t="s">
        <v>110</v>
      </c>
      <c r="C213" s="2"/>
      <c r="D213" s="5">
        <v>1045.4715699999999</v>
      </c>
      <c r="E213" s="5">
        <f>E214</f>
        <v>0</v>
      </c>
      <c r="F213" s="5">
        <f t="shared" si="24"/>
        <v>1045.4715699999999</v>
      </c>
      <c r="G213" s="5">
        <f>G214</f>
        <v>0</v>
      </c>
      <c r="H213" s="5">
        <f t="shared" si="29"/>
        <v>1045.4715699999999</v>
      </c>
      <c r="I213" s="5">
        <f>I214</f>
        <v>0</v>
      </c>
      <c r="J213" s="5">
        <f t="shared" si="30"/>
        <v>1045.4715699999999</v>
      </c>
      <c r="K213" s="5">
        <f>K214</f>
        <v>0</v>
      </c>
      <c r="L213" s="5">
        <f t="shared" si="31"/>
        <v>1045.4715699999999</v>
      </c>
      <c r="M213" s="5">
        <f>M214</f>
        <v>200</v>
      </c>
      <c r="N213" s="5">
        <f t="shared" si="32"/>
        <v>1245.4715699999999</v>
      </c>
      <c r="O213" s="5">
        <f>O214</f>
        <v>-144.267</v>
      </c>
      <c r="P213" s="5">
        <f t="shared" si="27"/>
        <v>1101.2045699999999</v>
      </c>
      <c r="Q213" s="5">
        <f>Q214</f>
        <v>974</v>
      </c>
      <c r="R213" s="5">
        <f t="shared" si="28"/>
        <v>2075.2045699999999</v>
      </c>
    </row>
    <row r="214" spans="1:18" ht="51">
      <c r="A214" s="4" t="s">
        <v>108</v>
      </c>
      <c r="B214" s="2" t="s">
        <v>111</v>
      </c>
      <c r="C214" s="2"/>
      <c r="D214" s="5">
        <v>1045.4715699999999</v>
      </c>
      <c r="E214" s="5">
        <f>E215</f>
        <v>0</v>
      </c>
      <c r="F214" s="5">
        <f t="shared" si="24"/>
        <v>1045.4715699999999</v>
      </c>
      <c r="G214" s="5">
        <f>G215</f>
        <v>0</v>
      </c>
      <c r="H214" s="5">
        <f t="shared" si="29"/>
        <v>1045.4715699999999</v>
      </c>
      <c r="I214" s="5">
        <f>I215</f>
        <v>0</v>
      </c>
      <c r="J214" s="5">
        <f t="shared" si="30"/>
        <v>1045.4715699999999</v>
      </c>
      <c r="K214" s="5">
        <f>K215</f>
        <v>0</v>
      </c>
      <c r="L214" s="5">
        <f t="shared" si="31"/>
        <v>1045.4715699999999</v>
      </c>
      <c r="M214" s="5">
        <f>M215</f>
        <v>200</v>
      </c>
      <c r="N214" s="5">
        <f t="shared" si="32"/>
        <v>1245.4715699999999</v>
      </c>
      <c r="O214" s="5">
        <f>O215</f>
        <v>-144.267</v>
      </c>
      <c r="P214" s="5">
        <f t="shared" si="27"/>
        <v>1101.2045699999999</v>
      </c>
      <c r="Q214" s="5">
        <f>Q215</f>
        <v>974</v>
      </c>
      <c r="R214" s="5">
        <f t="shared" si="28"/>
        <v>2075.2045699999999</v>
      </c>
    </row>
    <row r="215" spans="1:18" ht="38.25">
      <c r="A215" s="4" t="s">
        <v>109</v>
      </c>
      <c r="B215" s="2" t="s">
        <v>112</v>
      </c>
      <c r="C215" s="2"/>
      <c r="D215" s="5">
        <v>1045.4715699999999</v>
      </c>
      <c r="E215" s="5">
        <f>E216+E217</f>
        <v>0</v>
      </c>
      <c r="F215" s="5">
        <f t="shared" si="24"/>
        <v>1045.4715699999999</v>
      </c>
      <c r="G215" s="5">
        <f>G216+G217</f>
        <v>0</v>
      </c>
      <c r="H215" s="5">
        <f t="shared" si="29"/>
        <v>1045.4715699999999</v>
      </c>
      <c r="I215" s="5">
        <f>I216+I217</f>
        <v>0</v>
      </c>
      <c r="J215" s="5">
        <f t="shared" si="30"/>
        <v>1045.4715699999999</v>
      </c>
      <c r="K215" s="5">
        <f>K216+K217</f>
        <v>0</v>
      </c>
      <c r="L215" s="5">
        <f t="shared" si="31"/>
        <v>1045.4715699999999</v>
      </c>
      <c r="M215" s="5">
        <f>M216+M217</f>
        <v>200</v>
      </c>
      <c r="N215" s="5">
        <f t="shared" si="32"/>
        <v>1245.4715699999999</v>
      </c>
      <c r="O215" s="5">
        <f>O216+O217</f>
        <v>-144.267</v>
      </c>
      <c r="P215" s="5">
        <f t="shared" si="27"/>
        <v>1101.2045699999999</v>
      </c>
      <c r="Q215" s="5">
        <f>Q216+Q217</f>
        <v>974</v>
      </c>
      <c r="R215" s="5">
        <f t="shared" si="28"/>
        <v>2075.2045699999999</v>
      </c>
    </row>
    <row r="216" spans="1:18" ht="38.25">
      <c r="A216" s="4" t="s">
        <v>26</v>
      </c>
      <c r="B216" s="2" t="s">
        <v>112</v>
      </c>
      <c r="C216" s="2">
        <v>200</v>
      </c>
      <c r="D216" s="5">
        <v>1002.37789</v>
      </c>
      <c r="E216" s="5">
        <v>0</v>
      </c>
      <c r="F216" s="5">
        <f t="shared" si="24"/>
        <v>1002.37789</v>
      </c>
      <c r="G216" s="5"/>
      <c r="H216" s="5">
        <f t="shared" si="29"/>
        <v>1002.37789</v>
      </c>
      <c r="I216" s="5"/>
      <c r="J216" s="5">
        <f t="shared" si="30"/>
        <v>1002.37789</v>
      </c>
      <c r="K216" s="5"/>
      <c r="L216" s="5">
        <f t="shared" si="31"/>
        <v>1002.37789</v>
      </c>
      <c r="M216" s="5">
        <v>200</v>
      </c>
      <c r="N216" s="5">
        <f t="shared" si="32"/>
        <v>1202.37789</v>
      </c>
      <c r="O216" s="5">
        <v>-144.267</v>
      </c>
      <c r="P216" s="5">
        <f t="shared" si="27"/>
        <v>1058.1108899999999</v>
      </c>
      <c r="Q216" s="5">
        <v>474</v>
      </c>
      <c r="R216" s="5">
        <f t="shared" si="28"/>
        <v>1532.1108899999999</v>
      </c>
    </row>
    <row r="217" spans="1:18" ht="38.25">
      <c r="A217" s="4" t="s">
        <v>37</v>
      </c>
      <c r="B217" s="2" t="s">
        <v>112</v>
      </c>
      <c r="C217" s="2">
        <v>600</v>
      </c>
      <c r="D217" s="5">
        <v>43.093679999999999</v>
      </c>
      <c r="E217" s="5">
        <v>0</v>
      </c>
      <c r="F217" s="5">
        <f t="shared" si="24"/>
        <v>43.093679999999999</v>
      </c>
      <c r="G217" s="5"/>
      <c r="H217" s="5">
        <f t="shared" si="29"/>
        <v>43.093679999999999</v>
      </c>
      <c r="I217" s="5"/>
      <c r="J217" s="5">
        <f t="shared" si="30"/>
        <v>43.093679999999999</v>
      </c>
      <c r="K217" s="5"/>
      <c r="L217" s="5">
        <f t="shared" si="31"/>
        <v>43.093679999999999</v>
      </c>
      <c r="M217" s="5"/>
      <c r="N217" s="5">
        <f t="shared" si="32"/>
        <v>43.093679999999999</v>
      </c>
      <c r="O217" s="5"/>
      <c r="P217" s="5">
        <f t="shared" si="27"/>
        <v>43.093679999999999</v>
      </c>
      <c r="Q217" s="5">
        <v>500</v>
      </c>
      <c r="R217" s="5">
        <f t="shared" si="28"/>
        <v>543.09367999999995</v>
      </c>
    </row>
    <row r="218" spans="1:18" ht="53.25" customHeight="1">
      <c r="A218" s="9" t="s">
        <v>316</v>
      </c>
      <c r="B218" s="8" t="s">
        <v>113</v>
      </c>
      <c r="C218" s="2"/>
      <c r="D218" s="5">
        <v>1934.3787299999999</v>
      </c>
      <c r="E218" s="5">
        <f t="shared" ref="E218:Q220" si="33">E219</f>
        <v>0</v>
      </c>
      <c r="F218" s="5">
        <f t="shared" si="24"/>
        <v>1934.3787299999999</v>
      </c>
      <c r="G218" s="5">
        <f t="shared" si="33"/>
        <v>0</v>
      </c>
      <c r="H218" s="5">
        <f t="shared" si="29"/>
        <v>1934.3787299999999</v>
      </c>
      <c r="I218" s="5">
        <f t="shared" si="33"/>
        <v>0</v>
      </c>
      <c r="J218" s="5">
        <f t="shared" si="30"/>
        <v>1934.3787299999999</v>
      </c>
      <c r="K218" s="5">
        <f t="shared" si="33"/>
        <v>0</v>
      </c>
      <c r="L218" s="5">
        <f t="shared" si="31"/>
        <v>1934.3787299999999</v>
      </c>
      <c r="M218" s="5">
        <f t="shared" si="33"/>
        <v>0</v>
      </c>
      <c r="N218" s="5">
        <f t="shared" si="32"/>
        <v>1934.3787299999999</v>
      </c>
      <c r="O218" s="5">
        <f t="shared" si="33"/>
        <v>0</v>
      </c>
      <c r="P218" s="5">
        <f t="shared" si="27"/>
        <v>1934.3787299999999</v>
      </c>
      <c r="Q218" s="5">
        <f t="shared" si="33"/>
        <v>0</v>
      </c>
      <c r="R218" s="5">
        <f t="shared" si="28"/>
        <v>1934.3787299999999</v>
      </c>
    </row>
    <row r="219" spans="1:18" ht="38.25">
      <c r="A219" s="4" t="s">
        <v>379</v>
      </c>
      <c r="B219" s="2" t="s">
        <v>114</v>
      </c>
      <c r="C219" s="2"/>
      <c r="D219" s="5">
        <v>1934.3787299999999</v>
      </c>
      <c r="E219" s="5">
        <f t="shared" si="33"/>
        <v>0</v>
      </c>
      <c r="F219" s="5">
        <f t="shared" si="24"/>
        <v>1934.3787299999999</v>
      </c>
      <c r="G219" s="5">
        <f t="shared" si="33"/>
        <v>0</v>
      </c>
      <c r="H219" s="5">
        <f t="shared" si="29"/>
        <v>1934.3787299999999</v>
      </c>
      <c r="I219" s="5">
        <f t="shared" si="33"/>
        <v>0</v>
      </c>
      <c r="J219" s="5">
        <f t="shared" si="30"/>
        <v>1934.3787299999999</v>
      </c>
      <c r="K219" s="5">
        <f t="shared" si="33"/>
        <v>0</v>
      </c>
      <c r="L219" s="5">
        <f t="shared" si="31"/>
        <v>1934.3787299999999</v>
      </c>
      <c r="M219" s="5">
        <f t="shared" si="33"/>
        <v>0</v>
      </c>
      <c r="N219" s="5">
        <f t="shared" si="32"/>
        <v>1934.3787299999999</v>
      </c>
      <c r="O219" s="5">
        <f t="shared" si="33"/>
        <v>0</v>
      </c>
      <c r="P219" s="5">
        <f t="shared" si="27"/>
        <v>1934.3787299999999</v>
      </c>
      <c r="Q219" s="5">
        <f t="shared" si="33"/>
        <v>0</v>
      </c>
      <c r="R219" s="5">
        <f t="shared" si="28"/>
        <v>1934.3787299999999</v>
      </c>
    </row>
    <row r="220" spans="1:18" ht="38.25">
      <c r="A220" s="4" t="s">
        <v>380</v>
      </c>
      <c r="B220" s="2" t="s">
        <v>115</v>
      </c>
      <c r="C220" s="2"/>
      <c r="D220" s="5">
        <v>1934.3787299999999</v>
      </c>
      <c r="E220" s="5">
        <f t="shared" si="33"/>
        <v>0</v>
      </c>
      <c r="F220" s="5">
        <f t="shared" si="24"/>
        <v>1934.3787299999999</v>
      </c>
      <c r="G220" s="5">
        <f t="shared" si="33"/>
        <v>0</v>
      </c>
      <c r="H220" s="5">
        <f t="shared" si="29"/>
        <v>1934.3787299999999</v>
      </c>
      <c r="I220" s="5">
        <f t="shared" si="33"/>
        <v>0</v>
      </c>
      <c r="J220" s="5">
        <f t="shared" si="30"/>
        <v>1934.3787299999999</v>
      </c>
      <c r="K220" s="5">
        <f t="shared" si="33"/>
        <v>0</v>
      </c>
      <c r="L220" s="5">
        <f t="shared" si="31"/>
        <v>1934.3787299999999</v>
      </c>
      <c r="M220" s="5">
        <f t="shared" si="33"/>
        <v>0</v>
      </c>
      <c r="N220" s="5">
        <f t="shared" si="32"/>
        <v>1934.3787299999999</v>
      </c>
      <c r="O220" s="5">
        <f t="shared" si="33"/>
        <v>0</v>
      </c>
      <c r="P220" s="5">
        <f t="shared" si="27"/>
        <v>1934.3787299999999</v>
      </c>
      <c r="Q220" s="5">
        <f t="shared" si="33"/>
        <v>0</v>
      </c>
      <c r="R220" s="5">
        <f t="shared" si="28"/>
        <v>1934.3787299999999</v>
      </c>
    </row>
    <row r="221" spans="1:18" ht="38.25">
      <c r="A221" s="4" t="s">
        <v>37</v>
      </c>
      <c r="B221" s="2" t="s">
        <v>115</v>
      </c>
      <c r="C221" s="2">
        <v>600</v>
      </c>
      <c r="D221" s="5">
        <v>1934.3787299999999</v>
      </c>
      <c r="E221" s="5">
        <v>0</v>
      </c>
      <c r="F221" s="5">
        <f t="shared" si="24"/>
        <v>1934.3787299999999</v>
      </c>
      <c r="G221" s="5"/>
      <c r="H221" s="5">
        <f t="shared" si="29"/>
        <v>1934.3787299999999</v>
      </c>
      <c r="I221" s="5"/>
      <c r="J221" s="5">
        <f t="shared" si="30"/>
        <v>1934.3787299999999</v>
      </c>
      <c r="K221" s="5"/>
      <c r="L221" s="5">
        <f t="shared" si="31"/>
        <v>1934.3787299999999</v>
      </c>
      <c r="M221" s="5"/>
      <c r="N221" s="5">
        <f t="shared" si="32"/>
        <v>1934.3787299999999</v>
      </c>
      <c r="O221" s="5"/>
      <c r="P221" s="5">
        <f t="shared" si="27"/>
        <v>1934.3787299999999</v>
      </c>
      <c r="Q221" s="5"/>
      <c r="R221" s="5">
        <f t="shared" si="28"/>
        <v>1934.3787299999999</v>
      </c>
    </row>
    <row r="222" spans="1:18" ht="40.5" customHeight="1">
      <c r="A222" s="9" t="s">
        <v>209</v>
      </c>
      <c r="B222" s="8" t="s">
        <v>344</v>
      </c>
      <c r="C222" s="2"/>
      <c r="D222" s="5">
        <v>8630.1015399999997</v>
      </c>
      <c r="E222" s="5">
        <f>E223</f>
        <v>0</v>
      </c>
      <c r="F222" s="5">
        <f t="shared" si="24"/>
        <v>8630.1015399999997</v>
      </c>
      <c r="G222" s="5">
        <f>G223</f>
        <v>0</v>
      </c>
      <c r="H222" s="5">
        <f t="shared" si="29"/>
        <v>8630.1015399999997</v>
      </c>
      <c r="I222" s="5">
        <f>I223</f>
        <v>0</v>
      </c>
      <c r="J222" s="5">
        <f t="shared" si="30"/>
        <v>8630.1015399999997</v>
      </c>
      <c r="K222" s="5">
        <f>K223</f>
        <v>0</v>
      </c>
      <c r="L222" s="5">
        <f t="shared" si="31"/>
        <v>8630.1015399999997</v>
      </c>
      <c r="M222" s="5">
        <f>M223</f>
        <v>0</v>
      </c>
      <c r="N222" s="5">
        <f t="shared" si="32"/>
        <v>8630.1015399999997</v>
      </c>
      <c r="O222" s="5">
        <f>O223</f>
        <v>18.5</v>
      </c>
      <c r="P222" s="5">
        <f t="shared" si="27"/>
        <v>8648.6015399999997</v>
      </c>
      <c r="Q222" s="5">
        <f>Q223</f>
        <v>157.136</v>
      </c>
      <c r="R222" s="5">
        <f t="shared" si="28"/>
        <v>8805.7375400000001</v>
      </c>
    </row>
    <row r="223" spans="1:18" ht="38.25">
      <c r="A223" s="9" t="s">
        <v>211</v>
      </c>
      <c r="B223" s="8" t="s">
        <v>345</v>
      </c>
      <c r="C223" s="2"/>
      <c r="D223" s="5">
        <v>8630.1015399999997</v>
      </c>
      <c r="E223" s="5">
        <f>E224+E226+E228+E230</f>
        <v>0</v>
      </c>
      <c r="F223" s="5">
        <f t="shared" si="24"/>
        <v>8630.1015399999997</v>
      </c>
      <c r="G223" s="5">
        <f>G224+G226+G228+G230</f>
        <v>0</v>
      </c>
      <c r="H223" s="5">
        <f t="shared" si="29"/>
        <v>8630.1015399999997</v>
      </c>
      <c r="I223" s="5">
        <f>I224+I226+I228+I230</f>
        <v>0</v>
      </c>
      <c r="J223" s="5">
        <f t="shared" si="30"/>
        <v>8630.1015399999997</v>
      </c>
      <c r="K223" s="5">
        <f>K224+K226+K228+K230</f>
        <v>0</v>
      </c>
      <c r="L223" s="5">
        <f t="shared" si="31"/>
        <v>8630.1015399999997</v>
      </c>
      <c r="M223" s="5">
        <f>M224+M226+M228+M230</f>
        <v>0</v>
      </c>
      <c r="N223" s="5">
        <f t="shared" si="32"/>
        <v>8630.1015399999997</v>
      </c>
      <c r="O223" s="5">
        <f>O224+O226+O228+O230</f>
        <v>18.5</v>
      </c>
      <c r="P223" s="5">
        <f t="shared" si="27"/>
        <v>8648.6015399999997</v>
      </c>
      <c r="Q223" s="5">
        <f>Q224+Q226+Q228+Q230</f>
        <v>157.136</v>
      </c>
      <c r="R223" s="5">
        <f t="shared" si="28"/>
        <v>8805.7375400000001</v>
      </c>
    </row>
    <row r="224" spans="1:18" ht="25.5">
      <c r="A224" s="4" t="s">
        <v>156</v>
      </c>
      <c r="B224" s="2" t="s">
        <v>346</v>
      </c>
      <c r="C224" s="2"/>
      <c r="D224" s="5">
        <v>6390.0255399999996</v>
      </c>
      <c r="E224" s="5">
        <f>E225</f>
        <v>0</v>
      </c>
      <c r="F224" s="5">
        <f t="shared" si="24"/>
        <v>6390.0255399999996</v>
      </c>
      <c r="G224" s="5">
        <f>G225</f>
        <v>0</v>
      </c>
      <c r="H224" s="5">
        <f t="shared" si="29"/>
        <v>6390.0255399999996</v>
      </c>
      <c r="I224" s="5">
        <f>I225</f>
        <v>0</v>
      </c>
      <c r="J224" s="5">
        <f t="shared" si="30"/>
        <v>6390.0255399999996</v>
      </c>
      <c r="K224" s="5">
        <f>K225</f>
        <v>0</v>
      </c>
      <c r="L224" s="5">
        <f t="shared" si="31"/>
        <v>6390.0255399999996</v>
      </c>
      <c r="M224" s="5">
        <f>M225</f>
        <v>0</v>
      </c>
      <c r="N224" s="5">
        <f t="shared" si="32"/>
        <v>6390.0255399999996</v>
      </c>
      <c r="O224" s="5">
        <f>O225</f>
        <v>18.5</v>
      </c>
      <c r="P224" s="5">
        <f t="shared" si="27"/>
        <v>6408.5255399999996</v>
      </c>
      <c r="Q224" s="5">
        <f>Q225</f>
        <v>157.136</v>
      </c>
      <c r="R224" s="5">
        <f t="shared" si="28"/>
        <v>6565.6615400000001</v>
      </c>
    </row>
    <row r="225" spans="1:18" ht="38.25">
      <c r="A225" s="4" t="s">
        <v>37</v>
      </c>
      <c r="B225" s="2" t="s">
        <v>346</v>
      </c>
      <c r="C225" s="2">
        <v>600</v>
      </c>
      <c r="D225" s="5">
        <v>6390.0255399999996</v>
      </c>
      <c r="E225" s="5">
        <v>0</v>
      </c>
      <c r="F225" s="5">
        <f t="shared" si="24"/>
        <v>6390.0255399999996</v>
      </c>
      <c r="G225" s="5"/>
      <c r="H225" s="5">
        <f t="shared" si="29"/>
        <v>6390.0255399999996</v>
      </c>
      <c r="I225" s="5"/>
      <c r="J225" s="5">
        <f t="shared" si="30"/>
        <v>6390.0255399999996</v>
      </c>
      <c r="K225" s="5"/>
      <c r="L225" s="5">
        <f t="shared" si="31"/>
        <v>6390.0255399999996</v>
      </c>
      <c r="M225" s="5"/>
      <c r="N225" s="5">
        <f t="shared" si="32"/>
        <v>6390.0255399999996</v>
      </c>
      <c r="O225" s="5">
        <v>18.5</v>
      </c>
      <c r="P225" s="5">
        <f t="shared" si="27"/>
        <v>6408.5255399999996</v>
      </c>
      <c r="Q225" s="5">
        <v>157.136</v>
      </c>
      <c r="R225" s="5">
        <f t="shared" si="28"/>
        <v>6565.6615400000001</v>
      </c>
    </row>
    <row r="226" spans="1:18" ht="76.5">
      <c r="A226" s="4" t="s">
        <v>162</v>
      </c>
      <c r="B226" s="6" t="s">
        <v>347</v>
      </c>
      <c r="C226" s="2"/>
      <c r="D226" s="5">
        <v>112.004</v>
      </c>
      <c r="E226" s="5">
        <f>E227</f>
        <v>0</v>
      </c>
      <c r="F226" s="5">
        <f t="shared" ref="F226:F301" si="34">D226+E226</f>
        <v>112.004</v>
      </c>
      <c r="G226" s="5">
        <f>G227</f>
        <v>0</v>
      </c>
      <c r="H226" s="5">
        <f t="shared" si="29"/>
        <v>112.004</v>
      </c>
      <c r="I226" s="5">
        <f>I227</f>
        <v>0</v>
      </c>
      <c r="J226" s="5">
        <f t="shared" si="30"/>
        <v>112.004</v>
      </c>
      <c r="K226" s="5">
        <f>K227</f>
        <v>0</v>
      </c>
      <c r="L226" s="5">
        <f t="shared" si="31"/>
        <v>112.004</v>
      </c>
      <c r="M226" s="5">
        <f>M227</f>
        <v>0</v>
      </c>
      <c r="N226" s="5">
        <f t="shared" si="32"/>
        <v>112.004</v>
      </c>
      <c r="O226" s="5">
        <f>O227</f>
        <v>0</v>
      </c>
      <c r="P226" s="5">
        <f t="shared" si="27"/>
        <v>112.004</v>
      </c>
      <c r="Q226" s="5">
        <f>Q227</f>
        <v>0</v>
      </c>
      <c r="R226" s="5">
        <f t="shared" si="28"/>
        <v>112.004</v>
      </c>
    </row>
    <row r="227" spans="1:18" ht="38.25">
      <c r="A227" s="4" t="s">
        <v>37</v>
      </c>
      <c r="B227" s="6" t="s">
        <v>347</v>
      </c>
      <c r="C227" s="2">
        <v>600</v>
      </c>
      <c r="D227" s="5">
        <v>112.004</v>
      </c>
      <c r="E227" s="5">
        <v>0</v>
      </c>
      <c r="F227" s="5">
        <f t="shared" si="34"/>
        <v>112.004</v>
      </c>
      <c r="G227" s="5"/>
      <c r="H227" s="5">
        <f t="shared" si="29"/>
        <v>112.004</v>
      </c>
      <c r="I227" s="5"/>
      <c r="J227" s="5">
        <f t="shared" si="30"/>
        <v>112.004</v>
      </c>
      <c r="K227" s="5"/>
      <c r="L227" s="5">
        <f t="shared" si="31"/>
        <v>112.004</v>
      </c>
      <c r="M227" s="5"/>
      <c r="N227" s="5">
        <f t="shared" si="32"/>
        <v>112.004</v>
      </c>
      <c r="O227" s="5"/>
      <c r="P227" s="5">
        <f t="shared" si="27"/>
        <v>112.004</v>
      </c>
      <c r="Q227" s="5"/>
      <c r="R227" s="5">
        <f t="shared" si="28"/>
        <v>112.004</v>
      </c>
    </row>
    <row r="228" spans="1:18" ht="89.25">
      <c r="A228" s="4" t="s">
        <v>298</v>
      </c>
      <c r="B228" s="6" t="s">
        <v>348</v>
      </c>
      <c r="C228" s="2"/>
      <c r="D228" s="5">
        <v>2128.0720000000001</v>
      </c>
      <c r="E228" s="5">
        <f>E229</f>
        <v>0</v>
      </c>
      <c r="F228" s="5">
        <f t="shared" si="34"/>
        <v>2128.0720000000001</v>
      </c>
      <c r="G228" s="5">
        <f>G229</f>
        <v>0</v>
      </c>
      <c r="H228" s="5">
        <f t="shared" si="29"/>
        <v>2128.0720000000001</v>
      </c>
      <c r="I228" s="5">
        <f>I229</f>
        <v>0</v>
      </c>
      <c r="J228" s="5">
        <f t="shared" si="30"/>
        <v>2128.0720000000001</v>
      </c>
      <c r="K228" s="5">
        <f>K229</f>
        <v>0</v>
      </c>
      <c r="L228" s="5">
        <f t="shared" si="31"/>
        <v>2128.0720000000001</v>
      </c>
      <c r="M228" s="5">
        <f>M229</f>
        <v>0</v>
      </c>
      <c r="N228" s="5">
        <f t="shared" si="32"/>
        <v>2128.0720000000001</v>
      </c>
      <c r="O228" s="5">
        <f>O229</f>
        <v>0</v>
      </c>
      <c r="P228" s="5">
        <f t="shared" si="27"/>
        <v>2128.0720000000001</v>
      </c>
      <c r="Q228" s="5">
        <f>Q229</f>
        <v>0</v>
      </c>
      <c r="R228" s="5">
        <f t="shared" si="28"/>
        <v>2128.0720000000001</v>
      </c>
    </row>
    <row r="229" spans="1:18" ht="38.25">
      <c r="A229" s="4" t="s">
        <v>37</v>
      </c>
      <c r="B229" s="6" t="s">
        <v>348</v>
      </c>
      <c r="C229" s="2">
        <v>600</v>
      </c>
      <c r="D229" s="5">
        <v>2128.0720000000001</v>
      </c>
      <c r="E229" s="5">
        <v>0</v>
      </c>
      <c r="F229" s="5">
        <f t="shared" si="34"/>
        <v>2128.0720000000001</v>
      </c>
      <c r="G229" s="5"/>
      <c r="H229" s="5">
        <f t="shared" si="29"/>
        <v>2128.0720000000001</v>
      </c>
      <c r="I229" s="5"/>
      <c r="J229" s="5">
        <f t="shared" si="30"/>
        <v>2128.0720000000001</v>
      </c>
      <c r="K229" s="5"/>
      <c r="L229" s="5">
        <f t="shared" si="31"/>
        <v>2128.0720000000001</v>
      </c>
      <c r="M229" s="5"/>
      <c r="N229" s="5">
        <f t="shared" si="32"/>
        <v>2128.0720000000001</v>
      </c>
      <c r="O229" s="5"/>
      <c r="P229" s="5">
        <f t="shared" si="27"/>
        <v>2128.0720000000001</v>
      </c>
      <c r="Q229" s="5"/>
      <c r="R229" s="5">
        <f t="shared" si="28"/>
        <v>2128.0720000000001</v>
      </c>
    </row>
    <row r="230" spans="1:18" ht="102" customHeight="1">
      <c r="A230" s="4" t="s">
        <v>239</v>
      </c>
      <c r="B230" s="2" t="s">
        <v>349</v>
      </c>
      <c r="C230" s="2"/>
      <c r="D230" s="5">
        <v>0</v>
      </c>
      <c r="E230" s="5">
        <f>E231</f>
        <v>0</v>
      </c>
      <c r="F230" s="5">
        <f t="shared" si="34"/>
        <v>0</v>
      </c>
      <c r="G230" s="5">
        <f>G231</f>
        <v>0</v>
      </c>
      <c r="H230" s="5">
        <f t="shared" si="29"/>
        <v>0</v>
      </c>
      <c r="I230" s="5">
        <f>I231</f>
        <v>0</v>
      </c>
      <c r="J230" s="5">
        <f t="shared" si="30"/>
        <v>0</v>
      </c>
      <c r="K230" s="5">
        <f>K231</f>
        <v>0</v>
      </c>
      <c r="L230" s="5">
        <f t="shared" si="31"/>
        <v>0</v>
      </c>
      <c r="M230" s="5">
        <f>M231</f>
        <v>0</v>
      </c>
      <c r="N230" s="5">
        <f t="shared" si="32"/>
        <v>0</v>
      </c>
      <c r="O230" s="5">
        <f>O231</f>
        <v>0</v>
      </c>
      <c r="P230" s="5">
        <f t="shared" si="27"/>
        <v>0</v>
      </c>
      <c r="Q230" s="5">
        <f>Q231</f>
        <v>0</v>
      </c>
      <c r="R230" s="5">
        <f t="shared" si="28"/>
        <v>0</v>
      </c>
    </row>
    <row r="231" spans="1:18" ht="38.25">
      <c r="A231" s="4" t="s">
        <v>37</v>
      </c>
      <c r="B231" s="2" t="s">
        <v>349</v>
      </c>
      <c r="C231" s="2">
        <v>600</v>
      </c>
      <c r="D231" s="5">
        <v>0</v>
      </c>
      <c r="E231" s="5">
        <v>0</v>
      </c>
      <c r="F231" s="5">
        <f t="shared" si="34"/>
        <v>0</v>
      </c>
      <c r="G231" s="5"/>
      <c r="H231" s="5">
        <f t="shared" si="29"/>
        <v>0</v>
      </c>
      <c r="I231" s="5"/>
      <c r="J231" s="5">
        <f t="shared" si="30"/>
        <v>0</v>
      </c>
      <c r="K231" s="5"/>
      <c r="L231" s="5">
        <f t="shared" si="31"/>
        <v>0</v>
      </c>
      <c r="M231" s="5"/>
      <c r="N231" s="5">
        <f t="shared" si="32"/>
        <v>0</v>
      </c>
      <c r="O231" s="5"/>
      <c r="P231" s="5">
        <f t="shared" si="27"/>
        <v>0</v>
      </c>
      <c r="Q231" s="5"/>
      <c r="R231" s="5">
        <f t="shared" si="28"/>
        <v>0</v>
      </c>
    </row>
    <row r="232" spans="1:18" ht="42" customHeight="1">
      <c r="A232" s="9" t="s">
        <v>275</v>
      </c>
      <c r="B232" s="8" t="s">
        <v>210</v>
      </c>
      <c r="C232" s="2"/>
      <c r="D232" s="5">
        <v>152.4</v>
      </c>
      <c r="E232" s="5">
        <f t="shared" ref="E232:Q234" si="35">E233</f>
        <v>0</v>
      </c>
      <c r="F232" s="5">
        <f t="shared" si="34"/>
        <v>152.4</v>
      </c>
      <c r="G232" s="5">
        <f t="shared" si="35"/>
        <v>0</v>
      </c>
      <c r="H232" s="5">
        <f t="shared" si="29"/>
        <v>152.4</v>
      </c>
      <c r="I232" s="5">
        <f t="shared" si="35"/>
        <v>0</v>
      </c>
      <c r="J232" s="5">
        <f t="shared" si="30"/>
        <v>152.4</v>
      </c>
      <c r="K232" s="5">
        <f t="shared" si="35"/>
        <v>0</v>
      </c>
      <c r="L232" s="5">
        <f t="shared" si="31"/>
        <v>152.4</v>
      </c>
      <c r="M232" s="5">
        <f t="shared" si="35"/>
        <v>0</v>
      </c>
      <c r="N232" s="5">
        <f t="shared" si="32"/>
        <v>152.4</v>
      </c>
      <c r="O232" s="5">
        <f t="shared" si="35"/>
        <v>5.0880000000000001</v>
      </c>
      <c r="P232" s="5">
        <f t="shared" si="27"/>
        <v>157.488</v>
      </c>
      <c r="Q232" s="5">
        <f t="shared" si="35"/>
        <v>0</v>
      </c>
      <c r="R232" s="5">
        <f t="shared" si="28"/>
        <v>157.488</v>
      </c>
    </row>
    <row r="233" spans="1:18" ht="38.25">
      <c r="A233" s="4" t="s">
        <v>277</v>
      </c>
      <c r="B233" s="2" t="s">
        <v>212</v>
      </c>
      <c r="C233" s="2"/>
      <c r="D233" s="5">
        <v>152.4</v>
      </c>
      <c r="E233" s="5">
        <f t="shared" si="35"/>
        <v>0</v>
      </c>
      <c r="F233" s="5">
        <f t="shared" si="34"/>
        <v>152.4</v>
      </c>
      <c r="G233" s="5">
        <f t="shared" si="35"/>
        <v>0</v>
      </c>
      <c r="H233" s="5">
        <f t="shared" si="29"/>
        <v>152.4</v>
      </c>
      <c r="I233" s="5">
        <f t="shared" si="35"/>
        <v>0</v>
      </c>
      <c r="J233" s="5">
        <f t="shared" si="30"/>
        <v>152.4</v>
      </c>
      <c r="K233" s="5">
        <f t="shared" si="35"/>
        <v>0</v>
      </c>
      <c r="L233" s="5">
        <f t="shared" si="31"/>
        <v>152.4</v>
      </c>
      <c r="M233" s="5">
        <f t="shared" si="35"/>
        <v>0</v>
      </c>
      <c r="N233" s="5">
        <f t="shared" si="32"/>
        <v>152.4</v>
      </c>
      <c r="O233" s="5">
        <f t="shared" si="35"/>
        <v>5.0880000000000001</v>
      </c>
      <c r="P233" s="5">
        <f t="shared" si="27"/>
        <v>157.488</v>
      </c>
      <c r="Q233" s="5">
        <f t="shared" si="35"/>
        <v>0</v>
      </c>
      <c r="R233" s="5">
        <f t="shared" si="28"/>
        <v>157.488</v>
      </c>
    </row>
    <row r="234" spans="1:18" ht="30.75" customHeight="1">
      <c r="A234" s="4" t="s">
        <v>278</v>
      </c>
      <c r="B234" s="2" t="s">
        <v>350</v>
      </c>
      <c r="C234" s="2"/>
      <c r="D234" s="5">
        <v>152.4</v>
      </c>
      <c r="E234" s="5">
        <f t="shared" si="35"/>
        <v>0</v>
      </c>
      <c r="F234" s="5">
        <f t="shared" si="34"/>
        <v>152.4</v>
      </c>
      <c r="G234" s="5">
        <f t="shared" si="35"/>
        <v>0</v>
      </c>
      <c r="H234" s="5">
        <f t="shared" si="29"/>
        <v>152.4</v>
      </c>
      <c r="I234" s="5">
        <f t="shared" si="35"/>
        <v>0</v>
      </c>
      <c r="J234" s="5">
        <f t="shared" si="30"/>
        <v>152.4</v>
      </c>
      <c r="K234" s="5">
        <f t="shared" si="35"/>
        <v>0</v>
      </c>
      <c r="L234" s="5">
        <f t="shared" si="31"/>
        <v>152.4</v>
      </c>
      <c r="M234" s="5">
        <f t="shared" si="35"/>
        <v>0</v>
      </c>
      <c r="N234" s="5">
        <f t="shared" si="32"/>
        <v>152.4</v>
      </c>
      <c r="O234" s="5">
        <f t="shared" si="35"/>
        <v>5.0880000000000001</v>
      </c>
      <c r="P234" s="5">
        <f t="shared" si="27"/>
        <v>157.488</v>
      </c>
      <c r="Q234" s="5">
        <f t="shared" si="35"/>
        <v>0</v>
      </c>
      <c r="R234" s="5">
        <f t="shared" si="28"/>
        <v>157.488</v>
      </c>
    </row>
    <row r="235" spans="1:18" ht="38.25">
      <c r="A235" s="4" t="s">
        <v>37</v>
      </c>
      <c r="B235" s="2" t="s">
        <v>350</v>
      </c>
      <c r="C235" s="2">
        <v>600</v>
      </c>
      <c r="D235" s="5">
        <v>152.4</v>
      </c>
      <c r="E235" s="5">
        <v>0</v>
      </c>
      <c r="F235" s="5">
        <f t="shared" si="34"/>
        <v>152.4</v>
      </c>
      <c r="G235" s="5"/>
      <c r="H235" s="5">
        <f t="shared" si="29"/>
        <v>152.4</v>
      </c>
      <c r="I235" s="5"/>
      <c r="J235" s="5">
        <f t="shared" si="30"/>
        <v>152.4</v>
      </c>
      <c r="K235" s="5"/>
      <c r="L235" s="5">
        <f t="shared" si="31"/>
        <v>152.4</v>
      </c>
      <c r="M235" s="5"/>
      <c r="N235" s="5">
        <f t="shared" si="32"/>
        <v>152.4</v>
      </c>
      <c r="O235" s="5">
        <v>5.0880000000000001</v>
      </c>
      <c r="P235" s="5">
        <f t="shared" si="27"/>
        <v>157.488</v>
      </c>
      <c r="Q235" s="5"/>
      <c r="R235" s="5">
        <f t="shared" si="28"/>
        <v>157.488</v>
      </c>
    </row>
    <row r="236" spans="1:18" ht="31.5" customHeight="1">
      <c r="A236" s="9" t="s">
        <v>301</v>
      </c>
      <c r="B236" s="8" t="s">
        <v>256</v>
      </c>
      <c r="C236" s="2"/>
      <c r="D236" s="5">
        <v>0</v>
      </c>
      <c r="E236" s="5">
        <f>E237+E240+E243</f>
        <v>31852.48805</v>
      </c>
      <c r="F236" s="5">
        <f t="shared" si="34"/>
        <v>31852.48805</v>
      </c>
      <c r="G236" s="5">
        <f>G237+G240+G243</f>
        <v>2023.5560800000001</v>
      </c>
      <c r="H236" s="5">
        <f t="shared" si="29"/>
        <v>33876.044130000002</v>
      </c>
      <c r="I236" s="5">
        <f>I237+I240+I243</f>
        <v>1800</v>
      </c>
      <c r="J236" s="5">
        <f t="shared" si="30"/>
        <v>35676.044130000002</v>
      </c>
      <c r="K236" s="5">
        <f>K237+K240+K243</f>
        <v>-348.42944</v>
      </c>
      <c r="L236" s="5">
        <f t="shared" si="31"/>
        <v>35327.614690000002</v>
      </c>
      <c r="M236" s="5">
        <f>M237+M240+M243</f>
        <v>0</v>
      </c>
      <c r="N236" s="5">
        <f t="shared" si="32"/>
        <v>35327.614690000002</v>
      </c>
      <c r="O236" s="5">
        <f>O237+O240+O243</f>
        <v>1000</v>
      </c>
      <c r="P236" s="5">
        <f t="shared" si="27"/>
        <v>36327.614690000002</v>
      </c>
      <c r="Q236" s="5">
        <f>Q237+Q240+Q243</f>
        <v>0</v>
      </c>
      <c r="R236" s="5">
        <f t="shared" si="28"/>
        <v>36327.614690000002</v>
      </c>
    </row>
    <row r="237" spans="1:18" ht="54" customHeight="1">
      <c r="A237" s="4" t="s">
        <v>302</v>
      </c>
      <c r="B237" s="2" t="s">
        <v>351</v>
      </c>
      <c r="C237" s="2"/>
      <c r="D237" s="5">
        <v>0</v>
      </c>
      <c r="E237" s="5">
        <f>E238</f>
        <v>0</v>
      </c>
      <c r="F237" s="5">
        <f t="shared" si="34"/>
        <v>0</v>
      </c>
      <c r="G237" s="5">
        <f>G238</f>
        <v>0</v>
      </c>
      <c r="H237" s="5">
        <f t="shared" si="29"/>
        <v>0</v>
      </c>
      <c r="I237" s="5">
        <f>I238</f>
        <v>0</v>
      </c>
      <c r="J237" s="5">
        <f t="shared" si="30"/>
        <v>0</v>
      </c>
      <c r="K237" s="5">
        <f>K238</f>
        <v>0</v>
      </c>
      <c r="L237" s="5">
        <f t="shared" si="31"/>
        <v>0</v>
      </c>
      <c r="M237" s="5">
        <f>M238</f>
        <v>0</v>
      </c>
      <c r="N237" s="5">
        <f t="shared" si="32"/>
        <v>0</v>
      </c>
      <c r="O237" s="5">
        <f>O238</f>
        <v>0</v>
      </c>
      <c r="P237" s="5">
        <f t="shared" si="27"/>
        <v>0</v>
      </c>
      <c r="Q237" s="5">
        <f>Q238</f>
        <v>0</v>
      </c>
      <c r="R237" s="5">
        <f t="shared" si="28"/>
        <v>0</v>
      </c>
    </row>
    <row r="238" spans="1:18" ht="43.5" customHeight="1">
      <c r="A238" s="4" t="s">
        <v>303</v>
      </c>
      <c r="B238" s="2" t="s">
        <v>352</v>
      </c>
      <c r="C238" s="2"/>
      <c r="D238" s="5">
        <v>0</v>
      </c>
      <c r="E238" s="5">
        <f>E239</f>
        <v>0</v>
      </c>
      <c r="F238" s="5">
        <f t="shared" si="34"/>
        <v>0</v>
      </c>
      <c r="G238" s="5">
        <f>G239</f>
        <v>0</v>
      </c>
      <c r="H238" s="5">
        <f t="shared" si="29"/>
        <v>0</v>
      </c>
      <c r="I238" s="5">
        <f>I239</f>
        <v>0</v>
      </c>
      <c r="J238" s="5">
        <f t="shared" si="30"/>
        <v>0</v>
      </c>
      <c r="K238" s="5">
        <f>K239</f>
        <v>0</v>
      </c>
      <c r="L238" s="5">
        <f t="shared" si="31"/>
        <v>0</v>
      </c>
      <c r="M238" s="5">
        <f>M239</f>
        <v>0</v>
      </c>
      <c r="N238" s="5">
        <f t="shared" si="32"/>
        <v>0</v>
      </c>
      <c r="O238" s="5">
        <f>O239</f>
        <v>0</v>
      </c>
      <c r="P238" s="5">
        <f t="shared" si="27"/>
        <v>0</v>
      </c>
      <c r="Q238" s="5">
        <f>Q239</f>
        <v>0</v>
      </c>
      <c r="R238" s="5">
        <f t="shared" si="28"/>
        <v>0</v>
      </c>
    </row>
    <row r="239" spans="1:18" ht="38.25">
      <c r="A239" s="4" t="s">
        <v>26</v>
      </c>
      <c r="B239" s="2" t="s">
        <v>352</v>
      </c>
      <c r="C239" s="2">
        <v>200</v>
      </c>
      <c r="D239" s="5">
        <v>0</v>
      </c>
      <c r="E239" s="5">
        <v>0</v>
      </c>
      <c r="F239" s="5">
        <f t="shared" si="34"/>
        <v>0</v>
      </c>
      <c r="G239" s="5"/>
      <c r="H239" s="5">
        <f t="shared" si="29"/>
        <v>0</v>
      </c>
      <c r="I239" s="5"/>
      <c r="J239" s="5">
        <f t="shared" si="30"/>
        <v>0</v>
      </c>
      <c r="K239" s="5"/>
      <c r="L239" s="5">
        <f t="shared" si="31"/>
        <v>0</v>
      </c>
      <c r="M239" s="5"/>
      <c r="N239" s="5">
        <f t="shared" si="32"/>
        <v>0</v>
      </c>
      <c r="O239" s="5"/>
      <c r="P239" s="5">
        <f t="shared" si="27"/>
        <v>0</v>
      </c>
      <c r="Q239" s="5"/>
      <c r="R239" s="5">
        <f t="shared" si="28"/>
        <v>0</v>
      </c>
    </row>
    <row r="240" spans="1:18" ht="41.25" customHeight="1">
      <c r="A240" s="4" t="s">
        <v>304</v>
      </c>
      <c r="B240" s="2" t="s">
        <v>353</v>
      </c>
      <c r="C240" s="2"/>
      <c r="D240" s="5">
        <v>0</v>
      </c>
      <c r="E240" s="5">
        <f>E241</f>
        <v>1200</v>
      </c>
      <c r="F240" s="5">
        <f t="shared" si="34"/>
        <v>1200</v>
      </c>
      <c r="G240" s="5">
        <f>G241</f>
        <v>2023.5560800000001</v>
      </c>
      <c r="H240" s="5">
        <f t="shared" si="29"/>
        <v>3223.5560800000003</v>
      </c>
      <c r="I240" s="5">
        <f>I241</f>
        <v>1800</v>
      </c>
      <c r="J240" s="5">
        <f t="shared" si="30"/>
        <v>5023.5560800000003</v>
      </c>
      <c r="K240" s="5">
        <f>K241</f>
        <v>-348.42944</v>
      </c>
      <c r="L240" s="5">
        <f t="shared" si="31"/>
        <v>4675.1266400000004</v>
      </c>
      <c r="M240" s="5">
        <f>M241</f>
        <v>0</v>
      </c>
      <c r="N240" s="5">
        <f t="shared" si="32"/>
        <v>4675.1266400000004</v>
      </c>
      <c r="O240" s="5">
        <f>O241</f>
        <v>1000</v>
      </c>
      <c r="P240" s="5">
        <f t="shared" si="27"/>
        <v>5675.1266400000004</v>
      </c>
      <c r="Q240" s="5">
        <f>Q241</f>
        <v>0</v>
      </c>
      <c r="R240" s="5">
        <f t="shared" si="28"/>
        <v>5675.1266400000004</v>
      </c>
    </row>
    <row r="241" spans="1:18" ht="32.25" customHeight="1">
      <c r="A241" s="4" t="s">
        <v>305</v>
      </c>
      <c r="B241" s="2" t="s">
        <v>354</v>
      </c>
      <c r="C241" s="2"/>
      <c r="D241" s="5">
        <v>0</v>
      </c>
      <c r="E241" s="5">
        <f>E242</f>
        <v>1200</v>
      </c>
      <c r="F241" s="5">
        <f t="shared" si="34"/>
        <v>1200</v>
      </c>
      <c r="G241" s="5">
        <f>G242</f>
        <v>2023.5560800000001</v>
      </c>
      <c r="H241" s="5">
        <f t="shared" si="29"/>
        <v>3223.5560800000003</v>
      </c>
      <c r="I241" s="5">
        <f>I242</f>
        <v>1800</v>
      </c>
      <c r="J241" s="5">
        <f t="shared" si="30"/>
        <v>5023.5560800000003</v>
      </c>
      <c r="K241" s="5">
        <f>K242</f>
        <v>-348.42944</v>
      </c>
      <c r="L241" s="5">
        <f t="shared" si="31"/>
        <v>4675.1266400000004</v>
      </c>
      <c r="M241" s="5">
        <f>M242</f>
        <v>0</v>
      </c>
      <c r="N241" s="5">
        <f t="shared" si="32"/>
        <v>4675.1266400000004</v>
      </c>
      <c r="O241" s="5">
        <f>O242</f>
        <v>1000</v>
      </c>
      <c r="P241" s="5">
        <f t="shared" si="27"/>
        <v>5675.1266400000004</v>
      </c>
      <c r="Q241" s="5">
        <f>Q242</f>
        <v>0</v>
      </c>
      <c r="R241" s="5">
        <f t="shared" si="28"/>
        <v>5675.1266400000004</v>
      </c>
    </row>
    <row r="242" spans="1:18" ht="38.25">
      <c r="A242" s="4" t="s">
        <v>26</v>
      </c>
      <c r="B242" s="2" t="s">
        <v>354</v>
      </c>
      <c r="C242" s="2">
        <v>200</v>
      </c>
      <c r="D242" s="5">
        <v>0</v>
      </c>
      <c r="E242" s="5">
        <f>1000+200</f>
        <v>1200</v>
      </c>
      <c r="F242" s="5">
        <f t="shared" si="34"/>
        <v>1200</v>
      </c>
      <c r="G242" s="5">
        <v>2023.5560800000001</v>
      </c>
      <c r="H242" s="5">
        <f t="shared" si="29"/>
        <v>3223.5560800000003</v>
      </c>
      <c r="I242" s="5">
        <v>1800</v>
      </c>
      <c r="J242" s="5">
        <f t="shared" si="30"/>
        <v>5023.5560800000003</v>
      </c>
      <c r="K242" s="5">
        <v>-348.42944</v>
      </c>
      <c r="L242" s="5">
        <f t="shared" si="31"/>
        <v>4675.1266400000004</v>
      </c>
      <c r="M242" s="5"/>
      <c r="N242" s="5">
        <f t="shared" si="32"/>
        <v>4675.1266400000004</v>
      </c>
      <c r="O242" s="5">
        <v>1000</v>
      </c>
      <c r="P242" s="5">
        <f t="shared" si="27"/>
        <v>5675.1266400000004</v>
      </c>
      <c r="Q242" s="5"/>
      <c r="R242" s="5">
        <f t="shared" si="28"/>
        <v>5675.1266400000004</v>
      </c>
    </row>
    <row r="243" spans="1:18" ht="45.75" customHeight="1">
      <c r="A243" s="4" t="s">
        <v>545</v>
      </c>
      <c r="B243" s="2" t="s">
        <v>544</v>
      </c>
      <c r="C243" s="2"/>
      <c r="D243" s="5">
        <v>0</v>
      </c>
      <c r="E243" s="5">
        <f>E244</f>
        <v>30652.48805</v>
      </c>
      <c r="F243" s="5">
        <f t="shared" si="34"/>
        <v>30652.48805</v>
      </c>
      <c r="G243" s="5">
        <f>G244</f>
        <v>0</v>
      </c>
      <c r="H243" s="5">
        <f t="shared" si="29"/>
        <v>30652.48805</v>
      </c>
      <c r="I243" s="5">
        <f>I244</f>
        <v>0</v>
      </c>
      <c r="J243" s="5">
        <f t="shared" si="30"/>
        <v>30652.48805</v>
      </c>
      <c r="K243" s="5">
        <f>K244</f>
        <v>0</v>
      </c>
      <c r="L243" s="5">
        <f t="shared" si="31"/>
        <v>30652.48805</v>
      </c>
      <c r="M243" s="5">
        <f>M244</f>
        <v>0</v>
      </c>
      <c r="N243" s="5">
        <f t="shared" si="32"/>
        <v>30652.48805</v>
      </c>
      <c r="O243" s="5">
        <f>O244</f>
        <v>0</v>
      </c>
      <c r="P243" s="5">
        <f t="shared" si="27"/>
        <v>30652.48805</v>
      </c>
      <c r="Q243" s="5">
        <f>Q244</f>
        <v>0</v>
      </c>
      <c r="R243" s="5">
        <f t="shared" si="28"/>
        <v>30652.48805</v>
      </c>
    </row>
    <row r="244" spans="1:18" ht="55.5" customHeight="1">
      <c r="A244" s="4" t="s">
        <v>575</v>
      </c>
      <c r="B244" s="2" t="s">
        <v>550</v>
      </c>
      <c r="C244" s="2"/>
      <c r="D244" s="5">
        <v>0</v>
      </c>
      <c r="E244" s="5">
        <f>E245</f>
        <v>30652.48805</v>
      </c>
      <c r="F244" s="5">
        <f t="shared" si="34"/>
        <v>30652.48805</v>
      </c>
      <c r="G244" s="5">
        <f>G245</f>
        <v>0</v>
      </c>
      <c r="H244" s="5">
        <f t="shared" si="29"/>
        <v>30652.48805</v>
      </c>
      <c r="I244" s="5">
        <f>I245</f>
        <v>0</v>
      </c>
      <c r="J244" s="5">
        <f t="shared" si="30"/>
        <v>30652.48805</v>
      </c>
      <c r="K244" s="5">
        <f>K245</f>
        <v>0</v>
      </c>
      <c r="L244" s="5">
        <f t="shared" si="31"/>
        <v>30652.48805</v>
      </c>
      <c r="M244" s="5">
        <f>M245</f>
        <v>0</v>
      </c>
      <c r="N244" s="5">
        <f t="shared" si="32"/>
        <v>30652.48805</v>
      </c>
      <c r="O244" s="5">
        <f>O245</f>
        <v>0</v>
      </c>
      <c r="P244" s="5">
        <f t="shared" si="27"/>
        <v>30652.48805</v>
      </c>
      <c r="Q244" s="5">
        <f>Q245</f>
        <v>0</v>
      </c>
      <c r="R244" s="5">
        <f t="shared" si="28"/>
        <v>30652.48805</v>
      </c>
    </row>
    <row r="245" spans="1:18" ht="39" customHeight="1">
      <c r="A245" s="4" t="s">
        <v>176</v>
      </c>
      <c r="B245" s="2" t="s">
        <v>550</v>
      </c>
      <c r="C245" s="2">
        <v>400</v>
      </c>
      <c r="D245" s="5">
        <v>0</v>
      </c>
      <c r="E245" s="5">
        <f>16.12441+30636.36364</f>
        <v>30652.48805</v>
      </c>
      <c r="F245" s="5">
        <f t="shared" si="34"/>
        <v>30652.48805</v>
      </c>
      <c r="G245" s="5"/>
      <c r="H245" s="5">
        <f t="shared" si="29"/>
        <v>30652.48805</v>
      </c>
      <c r="I245" s="5"/>
      <c r="J245" s="5">
        <f t="shared" si="30"/>
        <v>30652.48805</v>
      </c>
      <c r="K245" s="5"/>
      <c r="L245" s="5">
        <f t="shared" si="31"/>
        <v>30652.48805</v>
      </c>
      <c r="M245" s="5"/>
      <c r="N245" s="5">
        <f t="shared" si="32"/>
        <v>30652.48805</v>
      </c>
      <c r="O245" s="5"/>
      <c r="P245" s="5">
        <f t="shared" si="27"/>
        <v>30652.48805</v>
      </c>
      <c r="Q245" s="5"/>
      <c r="R245" s="5">
        <f t="shared" si="28"/>
        <v>30652.48805</v>
      </c>
    </row>
    <row r="246" spans="1:18" ht="99" customHeight="1">
      <c r="A246" s="7" t="s">
        <v>317</v>
      </c>
      <c r="B246" s="8" t="s">
        <v>46</v>
      </c>
      <c r="C246" s="2"/>
      <c r="D246" s="5">
        <v>1343</v>
      </c>
      <c r="E246" s="5">
        <f>E247</f>
        <v>0</v>
      </c>
      <c r="F246" s="5">
        <f t="shared" si="34"/>
        <v>1343</v>
      </c>
      <c r="G246" s="5">
        <f>G247</f>
        <v>0</v>
      </c>
      <c r="H246" s="5">
        <f t="shared" si="29"/>
        <v>1343</v>
      </c>
      <c r="I246" s="5">
        <f>I247</f>
        <v>0</v>
      </c>
      <c r="J246" s="5">
        <f t="shared" si="30"/>
        <v>1343</v>
      </c>
      <c r="K246" s="5">
        <f>K247</f>
        <v>0</v>
      </c>
      <c r="L246" s="5">
        <f t="shared" si="31"/>
        <v>1343</v>
      </c>
      <c r="M246" s="5">
        <f>M247</f>
        <v>0</v>
      </c>
      <c r="N246" s="5">
        <f t="shared" si="32"/>
        <v>1343</v>
      </c>
      <c r="O246" s="5">
        <f>O247</f>
        <v>0</v>
      </c>
      <c r="P246" s="5">
        <f t="shared" si="27"/>
        <v>1343</v>
      </c>
      <c r="Q246" s="5">
        <f>Q247</f>
        <v>0</v>
      </c>
      <c r="R246" s="5">
        <f t="shared" si="28"/>
        <v>1343</v>
      </c>
    </row>
    <row r="247" spans="1:18" ht="67.5" customHeight="1">
      <c r="A247" s="9" t="s">
        <v>318</v>
      </c>
      <c r="B247" s="8" t="s">
        <v>355</v>
      </c>
      <c r="C247" s="2"/>
      <c r="D247" s="5">
        <v>1343</v>
      </c>
      <c r="E247" s="5">
        <f>E248+E252+E257</f>
        <v>0</v>
      </c>
      <c r="F247" s="5">
        <f t="shared" si="34"/>
        <v>1343</v>
      </c>
      <c r="G247" s="5">
        <f>G248+G252+G257</f>
        <v>0</v>
      </c>
      <c r="H247" s="5">
        <f t="shared" si="29"/>
        <v>1343</v>
      </c>
      <c r="I247" s="5">
        <f>I248+I252+I257</f>
        <v>0</v>
      </c>
      <c r="J247" s="5">
        <f t="shared" si="30"/>
        <v>1343</v>
      </c>
      <c r="K247" s="5">
        <f>K248+K252+K257</f>
        <v>0</v>
      </c>
      <c r="L247" s="5">
        <f t="shared" si="31"/>
        <v>1343</v>
      </c>
      <c r="M247" s="5">
        <f>M248+M252+M257</f>
        <v>0</v>
      </c>
      <c r="N247" s="5">
        <f t="shared" si="32"/>
        <v>1343</v>
      </c>
      <c r="O247" s="5">
        <f>O248+O252+O257</f>
        <v>0</v>
      </c>
      <c r="P247" s="5">
        <f t="shared" si="27"/>
        <v>1343</v>
      </c>
      <c r="Q247" s="5">
        <f>Q248+Q252+Q257</f>
        <v>0</v>
      </c>
      <c r="R247" s="5">
        <f t="shared" si="28"/>
        <v>1343</v>
      </c>
    </row>
    <row r="248" spans="1:18" ht="51">
      <c r="A248" s="4" t="s">
        <v>47</v>
      </c>
      <c r="B248" s="2" t="s">
        <v>356</v>
      </c>
      <c r="C248" s="2"/>
      <c r="D248" s="5">
        <v>422</v>
      </c>
      <c r="E248" s="5">
        <f>E249</f>
        <v>0</v>
      </c>
      <c r="F248" s="5">
        <f t="shared" si="34"/>
        <v>422</v>
      </c>
      <c r="G248" s="5">
        <f>G249</f>
        <v>0</v>
      </c>
      <c r="H248" s="5">
        <f t="shared" si="29"/>
        <v>422</v>
      </c>
      <c r="I248" s="5">
        <f>I249</f>
        <v>0</v>
      </c>
      <c r="J248" s="5">
        <f t="shared" si="30"/>
        <v>422</v>
      </c>
      <c r="K248" s="5">
        <f>K249</f>
        <v>0</v>
      </c>
      <c r="L248" s="5">
        <f t="shared" si="31"/>
        <v>422</v>
      </c>
      <c r="M248" s="5">
        <f>M249</f>
        <v>0</v>
      </c>
      <c r="N248" s="5">
        <f t="shared" si="32"/>
        <v>422</v>
      </c>
      <c r="O248" s="5">
        <f>O249</f>
        <v>0</v>
      </c>
      <c r="P248" s="5">
        <f t="shared" si="27"/>
        <v>422</v>
      </c>
      <c r="Q248" s="5">
        <f>Q249</f>
        <v>0</v>
      </c>
      <c r="R248" s="5">
        <f t="shared" si="28"/>
        <v>422</v>
      </c>
    </row>
    <row r="249" spans="1:18" ht="38.25">
      <c r="A249" s="4" t="s">
        <v>48</v>
      </c>
      <c r="B249" s="2" t="s">
        <v>357</v>
      </c>
      <c r="C249" s="2"/>
      <c r="D249" s="5">
        <v>422</v>
      </c>
      <c r="E249" s="5">
        <f>E250+E251</f>
        <v>0</v>
      </c>
      <c r="F249" s="5">
        <f t="shared" si="34"/>
        <v>422</v>
      </c>
      <c r="G249" s="5">
        <f>G250+G251</f>
        <v>0</v>
      </c>
      <c r="H249" s="5">
        <f t="shared" si="29"/>
        <v>422</v>
      </c>
      <c r="I249" s="5">
        <f>I250+I251</f>
        <v>0</v>
      </c>
      <c r="J249" s="5">
        <f t="shared" si="30"/>
        <v>422</v>
      </c>
      <c r="K249" s="5">
        <f>K250+K251</f>
        <v>0</v>
      </c>
      <c r="L249" s="5">
        <f t="shared" si="31"/>
        <v>422</v>
      </c>
      <c r="M249" s="5">
        <f>M250+M251</f>
        <v>0</v>
      </c>
      <c r="N249" s="5">
        <f t="shared" si="32"/>
        <v>422</v>
      </c>
      <c r="O249" s="5">
        <f>O250+O251</f>
        <v>0</v>
      </c>
      <c r="P249" s="5">
        <f t="shared" si="27"/>
        <v>422</v>
      </c>
      <c r="Q249" s="5">
        <f>Q250+Q251</f>
        <v>0</v>
      </c>
      <c r="R249" s="5">
        <f t="shared" si="28"/>
        <v>422</v>
      </c>
    </row>
    <row r="250" spans="1:18" ht="76.5">
      <c r="A250" s="4" t="s">
        <v>49</v>
      </c>
      <c r="B250" s="2" t="s">
        <v>357</v>
      </c>
      <c r="C250" s="2">
        <v>100</v>
      </c>
      <c r="D250" s="5">
        <v>270</v>
      </c>
      <c r="E250" s="5">
        <v>0</v>
      </c>
      <c r="F250" s="5">
        <f t="shared" si="34"/>
        <v>270</v>
      </c>
      <c r="G250" s="5"/>
      <c r="H250" s="5">
        <f t="shared" si="29"/>
        <v>270</v>
      </c>
      <c r="I250" s="5"/>
      <c r="J250" s="5">
        <f t="shared" si="30"/>
        <v>270</v>
      </c>
      <c r="K250" s="5"/>
      <c r="L250" s="5">
        <f t="shared" si="31"/>
        <v>270</v>
      </c>
      <c r="M250" s="5"/>
      <c r="N250" s="5">
        <f t="shared" si="32"/>
        <v>270</v>
      </c>
      <c r="O250" s="5"/>
      <c r="P250" s="5">
        <f t="shared" si="27"/>
        <v>270</v>
      </c>
      <c r="Q250" s="5"/>
      <c r="R250" s="5">
        <f t="shared" si="28"/>
        <v>270</v>
      </c>
    </row>
    <row r="251" spans="1:18" ht="38.25">
      <c r="A251" s="4" t="s">
        <v>26</v>
      </c>
      <c r="B251" s="2" t="s">
        <v>357</v>
      </c>
      <c r="C251" s="2">
        <v>200</v>
      </c>
      <c r="D251" s="5">
        <v>152</v>
      </c>
      <c r="E251" s="5">
        <v>0</v>
      </c>
      <c r="F251" s="5">
        <f t="shared" si="34"/>
        <v>152</v>
      </c>
      <c r="G251" s="5"/>
      <c r="H251" s="5">
        <f t="shared" si="29"/>
        <v>152</v>
      </c>
      <c r="I251" s="5"/>
      <c r="J251" s="5">
        <f t="shared" si="30"/>
        <v>152</v>
      </c>
      <c r="K251" s="5"/>
      <c r="L251" s="5">
        <f t="shared" si="31"/>
        <v>152</v>
      </c>
      <c r="M251" s="5"/>
      <c r="N251" s="5">
        <f t="shared" si="32"/>
        <v>152</v>
      </c>
      <c r="O251" s="5"/>
      <c r="P251" s="5">
        <f t="shared" si="27"/>
        <v>152</v>
      </c>
      <c r="Q251" s="5"/>
      <c r="R251" s="5">
        <f t="shared" si="28"/>
        <v>152</v>
      </c>
    </row>
    <row r="252" spans="1:18" ht="51">
      <c r="A252" s="4" t="s">
        <v>381</v>
      </c>
      <c r="B252" s="2" t="s">
        <v>358</v>
      </c>
      <c r="C252" s="2"/>
      <c r="D252" s="5">
        <v>723</v>
      </c>
      <c r="E252" s="5">
        <f>E253</f>
        <v>0</v>
      </c>
      <c r="F252" s="5">
        <f t="shared" si="34"/>
        <v>723</v>
      </c>
      <c r="G252" s="5">
        <f>G253</f>
        <v>0</v>
      </c>
      <c r="H252" s="5">
        <f t="shared" si="29"/>
        <v>723</v>
      </c>
      <c r="I252" s="5">
        <f>I253</f>
        <v>0</v>
      </c>
      <c r="J252" s="5">
        <f t="shared" si="30"/>
        <v>723</v>
      </c>
      <c r="K252" s="5">
        <f>K253</f>
        <v>0</v>
      </c>
      <c r="L252" s="5">
        <f t="shared" si="31"/>
        <v>723</v>
      </c>
      <c r="M252" s="5">
        <f>M253</f>
        <v>0</v>
      </c>
      <c r="N252" s="5">
        <f t="shared" si="32"/>
        <v>723</v>
      </c>
      <c r="O252" s="5">
        <f>O253</f>
        <v>0</v>
      </c>
      <c r="P252" s="5">
        <f t="shared" si="27"/>
        <v>723</v>
      </c>
      <c r="Q252" s="5">
        <f>Q253</f>
        <v>0</v>
      </c>
      <c r="R252" s="5">
        <f t="shared" si="28"/>
        <v>723</v>
      </c>
    </row>
    <row r="253" spans="1:18" ht="38.25">
      <c r="A253" s="4" t="s">
        <v>382</v>
      </c>
      <c r="B253" s="2" t="s">
        <v>359</v>
      </c>
      <c r="C253" s="2"/>
      <c r="D253" s="5">
        <v>723</v>
      </c>
      <c r="E253" s="5">
        <f>E254+E255+E256</f>
        <v>0</v>
      </c>
      <c r="F253" s="5">
        <f t="shared" si="34"/>
        <v>723</v>
      </c>
      <c r="G253" s="5">
        <f>G254+G255+G256</f>
        <v>0</v>
      </c>
      <c r="H253" s="5">
        <f t="shared" si="29"/>
        <v>723</v>
      </c>
      <c r="I253" s="5">
        <f>I254+I255+I256</f>
        <v>0</v>
      </c>
      <c r="J253" s="5">
        <f t="shared" si="30"/>
        <v>723</v>
      </c>
      <c r="K253" s="5">
        <f>K254+K255+K256</f>
        <v>0</v>
      </c>
      <c r="L253" s="5">
        <f t="shared" si="31"/>
        <v>723</v>
      </c>
      <c r="M253" s="5">
        <f>M254+M255+M256</f>
        <v>0</v>
      </c>
      <c r="N253" s="5">
        <f t="shared" si="32"/>
        <v>723</v>
      </c>
      <c r="O253" s="5">
        <f>O254+O255+O256</f>
        <v>0</v>
      </c>
      <c r="P253" s="5">
        <f t="shared" si="27"/>
        <v>723</v>
      </c>
      <c r="Q253" s="5">
        <f>Q254+Q255+Q256</f>
        <v>0</v>
      </c>
      <c r="R253" s="5">
        <f t="shared" si="28"/>
        <v>723</v>
      </c>
    </row>
    <row r="254" spans="1:18" ht="76.5">
      <c r="A254" s="4" t="s">
        <v>49</v>
      </c>
      <c r="B254" s="2" t="s">
        <v>359</v>
      </c>
      <c r="C254" s="2">
        <v>100</v>
      </c>
      <c r="D254" s="5">
        <v>507</v>
      </c>
      <c r="E254" s="5">
        <v>0</v>
      </c>
      <c r="F254" s="5">
        <f t="shared" si="34"/>
        <v>507</v>
      </c>
      <c r="G254" s="5"/>
      <c r="H254" s="5">
        <f t="shared" si="29"/>
        <v>507</v>
      </c>
      <c r="I254" s="5"/>
      <c r="J254" s="5">
        <f t="shared" si="30"/>
        <v>507</v>
      </c>
      <c r="K254" s="5"/>
      <c r="L254" s="5">
        <f t="shared" si="31"/>
        <v>507</v>
      </c>
      <c r="M254" s="5"/>
      <c r="N254" s="5">
        <f t="shared" si="32"/>
        <v>507</v>
      </c>
      <c r="O254" s="5"/>
      <c r="P254" s="5">
        <f t="shared" si="27"/>
        <v>507</v>
      </c>
      <c r="Q254" s="5"/>
      <c r="R254" s="5">
        <f t="shared" si="28"/>
        <v>507</v>
      </c>
    </row>
    <row r="255" spans="1:18" ht="38.25">
      <c r="A255" s="4" t="s">
        <v>26</v>
      </c>
      <c r="B255" s="2" t="s">
        <v>359</v>
      </c>
      <c r="C255" s="2">
        <v>200</v>
      </c>
      <c r="D255" s="5">
        <v>216</v>
      </c>
      <c r="E255" s="5">
        <v>0</v>
      </c>
      <c r="F255" s="5">
        <f t="shared" si="34"/>
        <v>216</v>
      </c>
      <c r="G255" s="5"/>
      <c r="H255" s="5">
        <f t="shared" si="29"/>
        <v>216</v>
      </c>
      <c r="I255" s="5"/>
      <c r="J255" s="5">
        <f t="shared" si="30"/>
        <v>216</v>
      </c>
      <c r="K255" s="5">
        <v>-8</v>
      </c>
      <c r="L255" s="5">
        <f t="shared" si="31"/>
        <v>208</v>
      </c>
      <c r="M255" s="5"/>
      <c r="N255" s="5">
        <f t="shared" si="32"/>
        <v>208</v>
      </c>
      <c r="O255" s="5"/>
      <c r="P255" s="5">
        <f t="shared" si="27"/>
        <v>208</v>
      </c>
      <c r="Q255" s="5"/>
      <c r="R255" s="5">
        <f t="shared" si="28"/>
        <v>208</v>
      </c>
    </row>
    <row r="256" spans="1:18" ht="15.75">
      <c r="A256" s="4" t="s">
        <v>116</v>
      </c>
      <c r="B256" s="2" t="s">
        <v>359</v>
      </c>
      <c r="C256" s="2">
        <v>800</v>
      </c>
      <c r="D256" s="5">
        <v>0</v>
      </c>
      <c r="E256" s="5">
        <v>0</v>
      </c>
      <c r="F256" s="5">
        <f t="shared" si="34"/>
        <v>0</v>
      </c>
      <c r="G256" s="5"/>
      <c r="H256" s="5">
        <f t="shared" si="29"/>
        <v>0</v>
      </c>
      <c r="I256" s="5"/>
      <c r="J256" s="5">
        <f t="shared" si="30"/>
        <v>0</v>
      </c>
      <c r="K256" s="5">
        <v>8</v>
      </c>
      <c r="L256" s="5">
        <f t="shared" si="31"/>
        <v>8</v>
      </c>
      <c r="M256" s="5"/>
      <c r="N256" s="5">
        <f t="shared" si="32"/>
        <v>8</v>
      </c>
      <c r="O256" s="5"/>
      <c r="P256" s="5">
        <f t="shared" si="27"/>
        <v>8</v>
      </c>
      <c r="Q256" s="5"/>
      <c r="R256" s="5">
        <f t="shared" si="28"/>
        <v>8</v>
      </c>
    </row>
    <row r="257" spans="1:18" ht="38.25">
      <c r="A257" s="4" t="s">
        <v>281</v>
      </c>
      <c r="B257" s="2" t="s">
        <v>360</v>
      </c>
      <c r="C257" s="2"/>
      <c r="D257" s="5">
        <v>198</v>
      </c>
      <c r="E257" s="5">
        <f>E258</f>
        <v>0</v>
      </c>
      <c r="F257" s="5">
        <f t="shared" si="34"/>
        <v>198</v>
      </c>
      <c r="G257" s="5">
        <f>G258</f>
        <v>0</v>
      </c>
      <c r="H257" s="5">
        <f t="shared" si="29"/>
        <v>198</v>
      </c>
      <c r="I257" s="5">
        <f>I258</f>
        <v>0</v>
      </c>
      <c r="J257" s="5">
        <f t="shared" si="30"/>
        <v>198</v>
      </c>
      <c r="K257" s="5">
        <f>K258</f>
        <v>0</v>
      </c>
      <c r="L257" s="5">
        <f t="shared" si="31"/>
        <v>198</v>
      </c>
      <c r="M257" s="5">
        <f>M258</f>
        <v>0</v>
      </c>
      <c r="N257" s="5">
        <f t="shared" si="32"/>
        <v>198</v>
      </c>
      <c r="O257" s="5">
        <f>O258</f>
        <v>0</v>
      </c>
      <c r="P257" s="5">
        <f t="shared" si="27"/>
        <v>198</v>
      </c>
      <c r="Q257" s="5">
        <f>Q258</f>
        <v>0</v>
      </c>
      <c r="R257" s="5">
        <f t="shared" si="28"/>
        <v>198</v>
      </c>
    </row>
    <row r="258" spans="1:18" ht="25.5">
      <c r="A258" s="4" t="s">
        <v>282</v>
      </c>
      <c r="B258" s="2" t="s">
        <v>361</v>
      </c>
      <c r="C258" s="2"/>
      <c r="D258" s="5">
        <v>198</v>
      </c>
      <c r="E258" s="5">
        <f>E259+E260</f>
        <v>0</v>
      </c>
      <c r="F258" s="5">
        <f t="shared" si="34"/>
        <v>198</v>
      </c>
      <c r="G258" s="5">
        <f>G259+G260</f>
        <v>0</v>
      </c>
      <c r="H258" s="5">
        <f t="shared" si="29"/>
        <v>198</v>
      </c>
      <c r="I258" s="5">
        <f>I259+I260</f>
        <v>0</v>
      </c>
      <c r="J258" s="5">
        <f t="shared" si="30"/>
        <v>198</v>
      </c>
      <c r="K258" s="5">
        <f>K259+K260</f>
        <v>0</v>
      </c>
      <c r="L258" s="5">
        <f t="shared" si="31"/>
        <v>198</v>
      </c>
      <c r="M258" s="5">
        <f>M259+M260</f>
        <v>0</v>
      </c>
      <c r="N258" s="5">
        <f t="shared" si="32"/>
        <v>198</v>
      </c>
      <c r="O258" s="5">
        <f>O259+O260</f>
        <v>0</v>
      </c>
      <c r="P258" s="5">
        <f t="shared" si="27"/>
        <v>198</v>
      </c>
      <c r="Q258" s="5">
        <f>Q259+Q260</f>
        <v>0</v>
      </c>
      <c r="R258" s="5">
        <f t="shared" si="28"/>
        <v>198</v>
      </c>
    </row>
    <row r="259" spans="1:18" ht="76.5">
      <c r="A259" s="4" t="s">
        <v>49</v>
      </c>
      <c r="B259" s="2" t="s">
        <v>361</v>
      </c>
      <c r="C259" s="2">
        <v>100</v>
      </c>
      <c r="D259" s="5">
        <v>164</v>
      </c>
      <c r="E259" s="5">
        <v>0</v>
      </c>
      <c r="F259" s="5">
        <f t="shared" si="34"/>
        <v>164</v>
      </c>
      <c r="G259" s="5"/>
      <c r="H259" s="5">
        <f t="shared" si="29"/>
        <v>164</v>
      </c>
      <c r="I259" s="5"/>
      <c r="J259" s="5">
        <f t="shared" si="30"/>
        <v>164</v>
      </c>
      <c r="K259" s="5"/>
      <c r="L259" s="5">
        <f t="shared" si="31"/>
        <v>164</v>
      </c>
      <c r="M259" s="5"/>
      <c r="N259" s="5">
        <f t="shared" si="32"/>
        <v>164</v>
      </c>
      <c r="O259" s="5"/>
      <c r="P259" s="5">
        <f t="shared" si="27"/>
        <v>164</v>
      </c>
      <c r="Q259" s="5"/>
      <c r="R259" s="5">
        <f t="shared" si="28"/>
        <v>164</v>
      </c>
    </row>
    <row r="260" spans="1:18" ht="38.25">
      <c r="A260" s="4" t="s">
        <v>26</v>
      </c>
      <c r="B260" s="2" t="s">
        <v>361</v>
      </c>
      <c r="C260" s="2">
        <v>200</v>
      </c>
      <c r="D260" s="5">
        <v>34</v>
      </c>
      <c r="E260" s="5">
        <v>0</v>
      </c>
      <c r="F260" s="5">
        <f t="shared" si="34"/>
        <v>34</v>
      </c>
      <c r="G260" s="5"/>
      <c r="H260" s="5">
        <f t="shared" si="29"/>
        <v>34</v>
      </c>
      <c r="I260" s="5"/>
      <c r="J260" s="5">
        <f t="shared" si="30"/>
        <v>34</v>
      </c>
      <c r="K260" s="5"/>
      <c r="L260" s="5">
        <f t="shared" si="31"/>
        <v>34</v>
      </c>
      <c r="M260" s="5"/>
      <c r="N260" s="5">
        <f t="shared" si="32"/>
        <v>34</v>
      </c>
      <c r="O260" s="5"/>
      <c r="P260" s="5">
        <f t="shared" si="27"/>
        <v>34</v>
      </c>
      <c r="Q260" s="5"/>
      <c r="R260" s="5">
        <f t="shared" si="28"/>
        <v>34</v>
      </c>
    </row>
    <row r="261" spans="1:18" ht="131.25" customHeight="1">
      <c r="A261" s="7" t="s">
        <v>478</v>
      </c>
      <c r="B261" s="8" t="s">
        <v>44</v>
      </c>
      <c r="C261" s="2"/>
      <c r="D261" s="5">
        <v>115220.97567000001</v>
      </c>
      <c r="E261" s="5">
        <f>E262+E282+E297+E301+E319+E325+E329+E333+E371+E375</f>
        <v>8450.1288199999999</v>
      </c>
      <c r="F261" s="5">
        <f t="shared" si="34"/>
        <v>123671.10449000001</v>
      </c>
      <c r="G261" s="5">
        <f>G262+G282+G297+G301+G319+G325+G329+G333+G371+G375</f>
        <v>3480.9057699999998</v>
      </c>
      <c r="H261" s="5">
        <f t="shared" si="29"/>
        <v>127152.01026000001</v>
      </c>
      <c r="I261" s="5">
        <f>I262+I282+I297+I301+I319+I325+I329+I333+I371+I375</f>
        <v>33238.924330000002</v>
      </c>
      <c r="J261" s="5">
        <f t="shared" si="30"/>
        <v>160390.93459000002</v>
      </c>
      <c r="K261" s="5">
        <f>K262+K282+K297+K301+K319+K325+K329+K333+K371+K375</f>
        <v>-2275.6167399999999</v>
      </c>
      <c r="L261" s="5">
        <f t="shared" si="31"/>
        <v>158115.31785000002</v>
      </c>
      <c r="M261" s="5">
        <f>M262+M282+M297+M301+M319+M325+M329+M333+M371+M375</f>
        <v>20739.01021</v>
      </c>
      <c r="N261" s="5">
        <f t="shared" si="32"/>
        <v>178854.32806000003</v>
      </c>
      <c r="O261" s="5">
        <f>O262+O282+O297+O301+O319+O325+O329+O333+O371+O375</f>
        <v>2466.0022300000001</v>
      </c>
      <c r="P261" s="5">
        <f t="shared" si="27"/>
        <v>181320.33029000004</v>
      </c>
      <c r="Q261" s="5">
        <f>Q262+Q282+Q297+Q301+Q319+Q325+Q329+Q333+Q371+Q375</f>
        <v>3484.05321</v>
      </c>
      <c r="R261" s="5">
        <f t="shared" si="28"/>
        <v>184804.38350000005</v>
      </c>
    </row>
    <row r="262" spans="1:18" ht="63.75">
      <c r="A262" s="9" t="s">
        <v>319</v>
      </c>
      <c r="B262" s="8" t="s">
        <v>45</v>
      </c>
      <c r="C262" s="2"/>
      <c r="D262" s="5">
        <v>4612.991</v>
      </c>
      <c r="E262" s="5">
        <f>E263+E266+E273+E276</f>
        <v>0</v>
      </c>
      <c r="F262" s="5">
        <f t="shared" si="34"/>
        <v>4612.991</v>
      </c>
      <c r="G262" s="5">
        <f>G263+G266+G273+G276</f>
        <v>3480.9057699999998</v>
      </c>
      <c r="H262" s="5">
        <f t="shared" si="29"/>
        <v>8093.8967699999994</v>
      </c>
      <c r="I262" s="5">
        <f>I263+I266+I273+I276</f>
        <v>-1165.1167700000001</v>
      </c>
      <c r="J262" s="5">
        <f t="shared" si="30"/>
        <v>6928.7799999999988</v>
      </c>
      <c r="K262" s="5">
        <f>K263+K266+K273+K276</f>
        <v>0</v>
      </c>
      <c r="L262" s="5">
        <f t="shared" si="31"/>
        <v>6928.7799999999988</v>
      </c>
      <c r="M262" s="5">
        <f>M263+M266+M273+M276+M279</f>
        <v>5199.5033199999998</v>
      </c>
      <c r="N262" s="5">
        <f t="shared" si="32"/>
        <v>12128.283319999999</v>
      </c>
      <c r="O262" s="5">
        <f>O263+O266+O273+O276+O279</f>
        <v>1986.17364</v>
      </c>
      <c r="P262" s="5">
        <f t="shared" si="27"/>
        <v>14114.45696</v>
      </c>
      <c r="Q262" s="5">
        <f>Q263+Q266+Q273+Q276+Q279</f>
        <v>100.85916</v>
      </c>
      <c r="R262" s="5">
        <f t="shared" si="28"/>
        <v>14215.31612</v>
      </c>
    </row>
    <row r="263" spans="1:18" ht="56.25" customHeight="1">
      <c r="A263" s="4" t="s">
        <v>383</v>
      </c>
      <c r="B263" s="2" t="s">
        <v>238</v>
      </c>
      <c r="C263" s="2"/>
      <c r="D263" s="5">
        <v>1928.7799999999997</v>
      </c>
      <c r="E263" s="5">
        <f>E264</f>
        <v>0</v>
      </c>
      <c r="F263" s="5">
        <f t="shared" si="34"/>
        <v>1928.7799999999997</v>
      </c>
      <c r="G263" s="5">
        <f>G264</f>
        <v>0</v>
      </c>
      <c r="H263" s="5">
        <f t="shared" si="29"/>
        <v>1928.7799999999997</v>
      </c>
      <c r="I263" s="5">
        <f>I264</f>
        <v>0</v>
      </c>
      <c r="J263" s="5">
        <f t="shared" si="30"/>
        <v>1928.7799999999997</v>
      </c>
      <c r="K263" s="5">
        <f>K264</f>
        <v>0</v>
      </c>
      <c r="L263" s="5">
        <f t="shared" si="31"/>
        <v>1928.7799999999997</v>
      </c>
      <c r="M263" s="5">
        <f>M264</f>
        <v>0</v>
      </c>
      <c r="N263" s="5">
        <f t="shared" si="32"/>
        <v>1928.7799999999997</v>
      </c>
      <c r="O263" s="5">
        <f>O264</f>
        <v>0</v>
      </c>
      <c r="P263" s="5">
        <f t="shared" si="27"/>
        <v>1928.7799999999997</v>
      </c>
      <c r="Q263" s="5">
        <f>Q264</f>
        <v>0</v>
      </c>
      <c r="R263" s="5">
        <f t="shared" si="28"/>
        <v>1928.7799999999997</v>
      </c>
    </row>
    <row r="264" spans="1:18" ht="102">
      <c r="A264" s="4" t="s">
        <v>384</v>
      </c>
      <c r="B264" s="6" t="s">
        <v>245</v>
      </c>
      <c r="C264" s="2"/>
      <c r="D264" s="5">
        <v>1928.7799999999997</v>
      </c>
      <c r="E264" s="5">
        <f>E265</f>
        <v>0</v>
      </c>
      <c r="F264" s="5">
        <f t="shared" si="34"/>
        <v>1928.7799999999997</v>
      </c>
      <c r="G264" s="5">
        <f>G265</f>
        <v>0</v>
      </c>
      <c r="H264" s="5">
        <f t="shared" si="29"/>
        <v>1928.7799999999997</v>
      </c>
      <c r="I264" s="5">
        <f>I265</f>
        <v>0</v>
      </c>
      <c r="J264" s="5">
        <f t="shared" si="30"/>
        <v>1928.7799999999997</v>
      </c>
      <c r="K264" s="5">
        <f>K265</f>
        <v>0</v>
      </c>
      <c r="L264" s="5">
        <f t="shared" si="31"/>
        <v>1928.7799999999997</v>
      </c>
      <c r="M264" s="5">
        <f>M265</f>
        <v>0</v>
      </c>
      <c r="N264" s="5">
        <f t="shared" si="32"/>
        <v>1928.7799999999997</v>
      </c>
      <c r="O264" s="5">
        <f>O265</f>
        <v>0</v>
      </c>
      <c r="P264" s="5">
        <f t="shared" si="27"/>
        <v>1928.7799999999997</v>
      </c>
      <c r="Q264" s="5">
        <f>Q265</f>
        <v>0</v>
      </c>
      <c r="R264" s="5">
        <f t="shared" si="28"/>
        <v>1928.7799999999997</v>
      </c>
    </row>
    <row r="265" spans="1:18" ht="15.75">
      <c r="A265" s="13" t="s">
        <v>116</v>
      </c>
      <c r="B265" s="6" t="s">
        <v>245</v>
      </c>
      <c r="C265" s="2">
        <v>800</v>
      </c>
      <c r="D265" s="5">
        <v>1928.7799999999997</v>
      </c>
      <c r="E265" s="5">
        <v>0</v>
      </c>
      <c r="F265" s="5">
        <f t="shared" si="34"/>
        <v>1928.7799999999997</v>
      </c>
      <c r="G265" s="5"/>
      <c r="H265" s="5">
        <f t="shared" si="29"/>
        <v>1928.7799999999997</v>
      </c>
      <c r="I265" s="5"/>
      <c r="J265" s="5">
        <f t="shared" si="30"/>
        <v>1928.7799999999997</v>
      </c>
      <c r="K265" s="5"/>
      <c r="L265" s="5">
        <f t="shared" si="31"/>
        <v>1928.7799999999997</v>
      </c>
      <c r="M265" s="5"/>
      <c r="N265" s="5">
        <f t="shared" si="32"/>
        <v>1928.7799999999997</v>
      </c>
      <c r="O265" s="5"/>
      <c r="P265" s="5">
        <f t="shared" si="27"/>
        <v>1928.7799999999997</v>
      </c>
      <c r="Q265" s="5"/>
      <c r="R265" s="5">
        <f t="shared" si="28"/>
        <v>1928.7799999999997</v>
      </c>
    </row>
    <row r="266" spans="1:18" ht="38.25">
      <c r="A266" s="4" t="s">
        <v>427</v>
      </c>
      <c r="B266" s="2" t="s">
        <v>426</v>
      </c>
      <c r="C266" s="2"/>
      <c r="D266" s="5">
        <v>0</v>
      </c>
      <c r="E266" s="5">
        <f>E267</f>
        <v>0</v>
      </c>
      <c r="F266" s="5">
        <f t="shared" si="34"/>
        <v>0</v>
      </c>
      <c r="G266" s="5">
        <f>G267+G269</f>
        <v>4000</v>
      </c>
      <c r="H266" s="5">
        <f t="shared" si="29"/>
        <v>4000</v>
      </c>
      <c r="I266" s="5">
        <f>I267+I269</f>
        <v>0</v>
      </c>
      <c r="J266" s="5">
        <f t="shared" si="30"/>
        <v>4000</v>
      </c>
      <c r="K266" s="5">
        <f>K267+K269</f>
        <v>0</v>
      </c>
      <c r="L266" s="5">
        <f t="shared" si="31"/>
        <v>4000</v>
      </c>
      <c r="M266" s="5">
        <f>M267+M269</f>
        <v>0</v>
      </c>
      <c r="N266" s="5">
        <f t="shared" si="32"/>
        <v>4000</v>
      </c>
      <c r="O266" s="5">
        <f>O267+O269+O271</f>
        <v>-5.8019999999942229E-2</v>
      </c>
      <c r="P266" s="5">
        <f t="shared" si="27"/>
        <v>3999.9419800000001</v>
      </c>
      <c r="Q266" s="5">
        <f>Q267+Q269+Q271</f>
        <v>-79.998840000000001</v>
      </c>
      <c r="R266" s="5">
        <f t="shared" si="28"/>
        <v>3919.9431399999999</v>
      </c>
    </row>
    <row r="267" spans="1:18" ht="25.5">
      <c r="A267" s="4" t="s">
        <v>428</v>
      </c>
      <c r="B267" s="2" t="s">
        <v>429</v>
      </c>
      <c r="C267" s="2"/>
      <c r="D267" s="5">
        <v>0</v>
      </c>
      <c r="E267" s="5">
        <f>E268</f>
        <v>0</v>
      </c>
      <c r="F267" s="5">
        <f t="shared" si="34"/>
        <v>0</v>
      </c>
      <c r="G267" s="5">
        <f>G268</f>
        <v>0</v>
      </c>
      <c r="H267" s="5">
        <f t="shared" si="29"/>
        <v>0</v>
      </c>
      <c r="I267" s="5">
        <f>I268</f>
        <v>0</v>
      </c>
      <c r="J267" s="5">
        <f t="shared" si="30"/>
        <v>0</v>
      </c>
      <c r="K267" s="5">
        <f>K268</f>
        <v>0</v>
      </c>
      <c r="L267" s="5">
        <f t="shared" si="31"/>
        <v>0</v>
      </c>
      <c r="M267" s="5">
        <f>M268</f>
        <v>0</v>
      </c>
      <c r="N267" s="5">
        <f t="shared" si="32"/>
        <v>0</v>
      </c>
      <c r="O267" s="5">
        <f>O268</f>
        <v>0</v>
      </c>
      <c r="P267" s="5">
        <f t="shared" si="27"/>
        <v>0</v>
      </c>
      <c r="Q267" s="5">
        <f>Q268</f>
        <v>0</v>
      </c>
      <c r="R267" s="5">
        <f t="shared" si="28"/>
        <v>0</v>
      </c>
    </row>
    <row r="268" spans="1:18" ht="38.25">
      <c r="A268" s="4" t="s">
        <v>26</v>
      </c>
      <c r="B268" s="2" t="s">
        <v>429</v>
      </c>
      <c r="C268" s="2">
        <v>200</v>
      </c>
      <c r="D268" s="5">
        <v>0</v>
      </c>
      <c r="E268" s="5">
        <v>0</v>
      </c>
      <c r="F268" s="5">
        <f t="shared" si="34"/>
        <v>0</v>
      </c>
      <c r="G268" s="5"/>
      <c r="H268" s="5">
        <f t="shared" si="29"/>
        <v>0</v>
      </c>
      <c r="I268" s="5"/>
      <c r="J268" s="5">
        <f t="shared" si="30"/>
        <v>0</v>
      </c>
      <c r="K268" s="5"/>
      <c r="L268" s="5">
        <f t="shared" si="31"/>
        <v>0</v>
      </c>
      <c r="M268" s="5"/>
      <c r="N268" s="5">
        <f t="shared" si="32"/>
        <v>0</v>
      </c>
      <c r="O268" s="5"/>
      <c r="P268" s="5">
        <f t="shared" si="27"/>
        <v>0</v>
      </c>
      <c r="Q268" s="5"/>
      <c r="R268" s="5">
        <f t="shared" si="28"/>
        <v>0</v>
      </c>
    </row>
    <row r="269" spans="1:18" ht="25.5">
      <c r="A269" s="4" t="s">
        <v>580</v>
      </c>
      <c r="B269" s="2" t="s">
        <v>581</v>
      </c>
      <c r="C269" s="2"/>
      <c r="D269" s="5"/>
      <c r="E269" s="5"/>
      <c r="F269" s="5">
        <f t="shared" si="34"/>
        <v>0</v>
      </c>
      <c r="G269" s="5">
        <f>G270</f>
        <v>4000</v>
      </c>
      <c r="H269" s="5">
        <f t="shared" si="29"/>
        <v>4000</v>
      </c>
      <c r="I269" s="5">
        <f>I270</f>
        <v>0</v>
      </c>
      <c r="J269" s="5">
        <f t="shared" si="30"/>
        <v>4000</v>
      </c>
      <c r="K269" s="5">
        <f>K270</f>
        <v>0</v>
      </c>
      <c r="L269" s="5">
        <f t="shared" si="31"/>
        <v>4000</v>
      </c>
      <c r="M269" s="5">
        <f>M270</f>
        <v>0</v>
      </c>
      <c r="N269" s="5">
        <f t="shared" si="32"/>
        <v>4000</v>
      </c>
      <c r="O269" s="5">
        <f>O270</f>
        <v>-4000</v>
      </c>
      <c r="P269" s="5">
        <f t="shared" si="27"/>
        <v>0</v>
      </c>
      <c r="Q269" s="5">
        <f>Q270</f>
        <v>0</v>
      </c>
      <c r="R269" s="5">
        <f t="shared" si="28"/>
        <v>0</v>
      </c>
    </row>
    <row r="270" spans="1:18" ht="38.25">
      <c r="A270" s="4" t="s">
        <v>176</v>
      </c>
      <c r="B270" s="2" t="s">
        <v>581</v>
      </c>
      <c r="C270" s="2">
        <v>400</v>
      </c>
      <c r="D270" s="5"/>
      <c r="E270" s="5"/>
      <c r="F270" s="5">
        <f t="shared" si="34"/>
        <v>0</v>
      </c>
      <c r="G270" s="5">
        <v>4000</v>
      </c>
      <c r="H270" s="5">
        <f t="shared" si="29"/>
        <v>4000</v>
      </c>
      <c r="I270" s="5"/>
      <c r="J270" s="5">
        <f t="shared" si="30"/>
        <v>4000</v>
      </c>
      <c r="K270" s="5"/>
      <c r="L270" s="5">
        <f t="shared" si="31"/>
        <v>4000</v>
      </c>
      <c r="M270" s="5"/>
      <c r="N270" s="5">
        <f t="shared" si="32"/>
        <v>4000</v>
      </c>
      <c r="O270" s="5">
        <v>-4000</v>
      </c>
      <c r="P270" s="5">
        <f t="shared" si="27"/>
        <v>0</v>
      </c>
      <c r="Q270" s="5"/>
      <c r="R270" s="5">
        <f t="shared" si="28"/>
        <v>0</v>
      </c>
    </row>
    <row r="271" spans="1:18" ht="15.75">
      <c r="A271" s="4" t="s">
        <v>601</v>
      </c>
      <c r="B271" s="2" t="s">
        <v>602</v>
      </c>
      <c r="C271" s="2"/>
      <c r="D271" s="5"/>
      <c r="E271" s="5"/>
      <c r="F271" s="5"/>
      <c r="G271" s="5"/>
      <c r="H271" s="5"/>
      <c r="I271" s="5"/>
      <c r="J271" s="5"/>
      <c r="K271" s="5"/>
      <c r="L271" s="5"/>
      <c r="M271" s="5"/>
      <c r="N271" s="5">
        <f t="shared" si="32"/>
        <v>0</v>
      </c>
      <c r="O271" s="5">
        <f>O272</f>
        <v>3999.9419800000001</v>
      </c>
      <c r="P271" s="5">
        <f t="shared" si="27"/>
        <v>3999.9419800000001</v>
      </c>
      <c r="Q271" s="5">
        <f>Q272</f>
        <v>-79.998840000000001</v>
      </c>
      <c r="R271" s="5">
        <f t="shared" si="28"/>
        <v>3919.9431399999999</v>
      </c>
    </row>
    <row r="272" spans="1:18" ht="38.25">
      <c r="A272" s="14" t="s">
        <v>26</v>
      </c>
      <c r="B272" s="2" t="s">
        <v>602</v>
      </c>
      <c r="C272" s="2">
        <v>200</v>
      </c>
      <c r="D272" s="5"/>
      <c r="E272" s="5"/>
      <c r="F272" s="5"/>
      <c r="G272" s="5"/>
      <c r="H272" s="5"/>
      <c r="I272" s="5"/>
      <c r="J272" s="5"/>
      <c r="K272" s="5"/>
      <c r="L272" s="5"/>
      <c r="M272" s="5"/>
      <c r="N272" s="5">
        <f t="shared" si="32"/>
        <v>0</v>
      </c>
      <c r="O272" s="5">
        <v>3999.9419800000001</v>
      </c>
      <c r="P272" s="5">
        <f t="shared" si="27"/>
        <v>3999.9419800000001</v>
      </c>
      <c r="Q272" s="5">
        <v>-79.998840000000001</v>
      </c>
      <c r="R272" s="5">
        <f t="shared" si="28"/>
        <v>3919.9431399999999</v>
      </c>
    </row>
    <row r="273" spans="1:18" ht="38.25">
      <c r="A273" s="4" t="s">
        <v>497</v>
      </c>
      <c r="B273" s="2" t="s">
        <v>499</v>
      </c>
      <c r="C273" s="2"/>
      <c r="D273" s="5">
        <v>1684.211</v>
      </c>
      <c r="E273" s="5">
        <f>E274</f>
        <v>0</v>
      </c>
      <c r="F273" s="5">
        <f t="shared" si="34"/>
        <v>1684.211</v>
      </c>
      <c r="G273" s="5">
        <f>G274</f>
        <v>-519.09423000000004</v>
      </c>
      <c r="H273" s="5">
        <f t="shared" si="29"/>
        <v>1165.1167700000001</v>
      </c>
      <c r="I273" s="5">
        <f>I274</f>
        <v>-1165.1167700000001</v>
      </c>
      <c r="J273" s="5">
        <f t="shared" si="30"/>
        <v>0</v>
      </c>
      <c r="K273" s="5">
        <f>K274</f>
        <v>0</v>
      </c>
      <c r="L273" s="5">
        <f t="shared" si="31"/>
        <v>0</v>
      </c>
      <c r="M273" s="5">
        <f>M274</f>
        <v>0</v>
      </c>
      <c r="N273" s="5">
        <f t="shared" si="32"/>
        <v>0</v>
      </c>
      <c r="O273" s="5">
        <f>O274</f>
        <v>0</v>
      </c>
      <c r="P273" s="5">
        <f t="shared" si="27"/>
        <v>0</v>
      </c>
      <c r="Q273" s="5">
        <f>Q274</f>
        <v>0</v>
      </c>
      <c r="R273" s="5">
        <f t="shared" ref="R273:R336" si="36">P273+Q273</f>
        <v>0</v>
      </c>
    </row>
    <row r="274" spans="1:18" ht="25.5">
      <c r="A274" s="4" t="s">
        <v>498</v>
      </c>
      <c r="B274" s="2" t="s">
        <v>500</v>
      </c>
      <c r="C274" s="2"/>
      <c r="D274" s="5">
        <v>1684.211</v>
      </c>
      <c r="E274" s="5">
        <f>E275</f>
        <v>0</v>
      </c>
      <c r="F274" s="5">
        <f t="shared" si="34"/>
        <v>1684.211</v>
      </c>
      <c r="G274" s="5">
        <f>G275</f>
        <v>-519.09423000000004</v>
      </c>
      <c r="H274" s="5">
        <f t="shared" si="29"/>
        <v>1165.1167700000001</v>
      </c>
      <c r="I274" s="5">
        <f>I275</f>
        <v>-1165.1167700000001</v>
      </c>
      <c r="J274" s="5">
        <f t="shared" si="30"/>
        <v>0</v>
      </c>
      <c r="K274" s="5">
        <f>K275</f>
        <v>0</v>
      </c>
      <c r="L274" s="5">
        <f t="shared" si="31"/>
        <v>0</v>
      </c>
      <c r="M274" s="5">
        <f>M275</f>
        <v>0</v>
      </c>
      <c r="N274" s="5">
        <f t="shared" si="32"/>
        <v>0</v>
      </c>
      <c r="O274" s="5">
        <f>O275</f>
        <v>0</v>
      </c>
      <c r="P274" s="5">
        <f t="shared" si="27"/>
        <v>0</v>
      </c>
      <c r="Q274" s="5">
        <f>Q275</f>
        <v>0</v>
      </c>
      <c r="R274" s="5">
        <f t="shared" si="36"/>
        <v>0</v>
      </c>
    </row>
    <row r="275" spans="1:18" ht="38.25">
      <c r="A275" s="14" t="s">
        <v>26</v>
      </c>
      <c r="B275" s="2" t="s">
        <v>500</v>
      </c>
      <c r="C275" s="2">
        <v>200</v>
      </c>
      <c r="D275" s="5">
        <v>1684.211</v>
      </c>
      <c r="E275" s="5">
        <v>0</v>
      </c>
      <c r="F275" s="5">
        <f t="shared" si="34"/>
        <v>1684.211</v>
      </c>
      <c r="G275" s="5">
        <v>-519.09423000000004</v>
      </c>
      <c r="H275" s="5">
        <f t="shared" si="29"/>
        <v>1165.1167700000001</v>
      </c>
      <c r="I275" s="5">
        <v>-1165.1167700000001</v>
      </c>
      <c r="J275" s="5">
        <f t="shared" si="30"/>
        <v>0</v>
      </c>
      <c r="K275" s="5"/>
      <c r="L275" s="5">
        <f t="shared" si="31"/>
        <v>0</v>
      </c>
      <c r="M275" s="5"/>
      <c r="N275" s="5">
        <f t="shared" si="32"/>
        <v>0</v>
      </c>
      <c r="O275" s="5"/>
      <c r="P275" s="5">
        <f t="shared" ref="P275:P340" si="37">N275+O275</f>
        <v>0</v>
      </c>
      <c r="Q275" s="5"/>
      <c r="R275" s="5">
        <f t="shared" si="36"/>
        <v>0</v>
      </c>
    </row>
    <row r="276" spans="1:18" ht="51">
      <c r="A276" s="4" t="s">
        <v>513</v>
      </c>
      <c r="B276" s="2" t="s">
        <v>515</v>
      </c>
      <c r="C276" s="2"/>
      <c r="D276" s="5">
        <v>1000</v>
      </c>
      <c r="E276" s="5">
        <f>E277</f>
        <v>0</v>
      </c>
      <c r="F276" s="5">
        <f t="shared" si="34"/>
        <v>1000</v>
      </c>
      <c r="G276" s="5">
        <f>G277</f>
        <v>0</v>
      </c>
      <c r="H276" s="5">
        <f t="shared" si="29"/>
        <v>1000</v>
      </c>
      <c r="I276" s="5">
        <f>I277</f>
        <v>0</v>
      </c>
      <c r="J276" s="5">
        <f t="shared" si="30"/>
        <v>1000</v>
      </c>
      <c r="K276" s="5">
        <f>K277</f>
        <v>0</v>
      </c>
      <c r="L276" s="5">
        <f t="shared" si="31"/>
        <v>1000</v>
      </c>
      <c r="M276" s="5">
        <f>M277</f>
        <v>-180.858</v>
      </c>
      <c r="N276" s="5">
        <f t="shared" si="32"/>
        <v>819.14200000000005</v>
      </c>
      <c r="O276" s="5">
        <f>O277</f>
        <v>0</v>
      </c>
      <c r="P276" s="5">
        <f t="shared" si="37"/>
        <v>819.14200000000005</v>
      </c>
      <c r="Q276" s="5">
        <f>Q277</f>
        <v>180.858</v>
      </c>
      <c r="R276" s="5">
        <f t="shared" si="36"/>
        <v>1000</v>
      </c>
    </row>
    <row r="277" spans="1:18" ht="51">
      <c r="A277" s="4" t="s">
        <v>514</v>
      </c>
      <c r="B277" s="2" t="s">
        <v>516</v>
      </c>
      <c r="C277" s="2"/>
      <c r="D277" s="5">
        <v>1000</v>
      </c>
      <c r="E277" s="5">
        <f>E278</f>
        <v>0</v>
      </c>
      <c r="F277" s="5">
        <f t="shared" si="34"/>
        <v>1000</v>
      </c>
      <c r="G277" s="5">
        <f>G278</f>
        <v>0</v>
      </c>
      <c r="H277" s="5">
        <f t="shared" ref="H277:H340" si="38">F277+G277</f>
        <v>1000</v>
      </c>
      <c r="I277" s="5">
        <f>I278</f>
        <v>0</v>
      </c>
      <c r="J277" s="5">
        <f t="shared" ref="J277:J340" si="39">H277+I277</f>
        <v>1000</v>
      </c>
      <c r="K277" s="5">
        <f>K278</f>
        <v>0</v>
      </c>
      <c r="L277" s="5">
        <f t="shared" ref="L277:L340" si="40">J277+K277</f>
        <v>1000</v>
      </c>
      <c r="M277" s="5">
        <f>M278</f>
        <v>-180.858</v>
      </c>
      <c r="N277" s="5">
        <f t="shared" ref="N277:N340" si="41">L277+M277</f>
        <v>819.14200000000005</v>
      </c>
      <c r="O277" s="5">
        <f>O278</f>
        <v>0</v>
      </c>
      <c r="P277" s="5">
        <f t="shared" si="37"/>
        <v>819.14200000000005</v>
      </c>
      <c r="Q277" s="5">
        <f>Q278</f>
        <v>180.858</v>
      </c>
      <c r="R277" s="5">
        <f t="shared" si="36"/>
        <v>1000</v>
      </c>
    </row>
    <row r="278" spans="1:18" ht="15.75">
      <c r="A278" s="4" t="s">
        <v>116</v>
      </c>
      <c r="B278" s="2" t="s">
        <v>516</v>
      </c>
      <c r="C278" s="2">
        <v>800</v>
      </c>
      <c r="D278" s="5">
        <v>1000</v>
      </c>
      <c r="E278" s="5">
        <v>0</v>
      </c>
      <c r="F278" s="5">
        <f t="shared" si="34"/>
        <v>1000</v>
      </c>
      <c r="G278" s="5"/>
      <c r="H278" s="5">
        <f t="shared" si="38"/>
        <v>1000</v>
      </c>
      <c r="I278" s="5"/>
      <c r="J278" s="5">
        <f t="shared" si="39"/>
        <v>1000</v>
      </c>
      <c r="K278" s="5"/>
      <c r="L278" s="5">
        <f t="shared" si="40"/>
        <v>1000</v>
      </c>
      <c r="M278" s="5">
        <v>-180.858</v>
      </c>
      <c r="N278" s="5">
        <f t="shared" si="41"/>
        <v>819.14200000000005</v>
      </c>
      <c r="O278" s="5"/>
      <c r="P278" s="5">
        <f t="shared" si="37"/>
        <v>819.14200000000005</v>
      </c>
      <c r="Q278" s="5">
        <v>180.858</v>
      </c>
      <c r="R278" s="5">
        <f t="shared" si="36"/>
        <v>1000</v>
      </c>
    </row>
    <row r="279" spans="1:18" ht="114.75">
      <c r="A279" s="4" t="s">
        <v>589</v>
      </c>
      <c r="B279" s="2" t="s">
        <v>590</v>
      </c>
      <c r="C279" s="2"/>
      <c r="D279" s="5"/>
      <c r="E279" s="5"/>
      <c r="F279" s="5"/>
      <c r="G279" s="5"/>
      <c r="H279" s="5"/>
      <c r="I279" s="5"/>
      <c r="J279" s="5"/>
      <c r="K279" s="5"/>
      <c r="L279" s="5">
        <f t="shared" si="40"/>
        <v>0</v>
      </c>
      <c r="M279" s="5">
        <f>M280</f>
        <v>5380.36132</v>
      </c>
      <c r="N279" s="5">
        <f t="shared" si="41"/>
        <v>5380.36132</v>
      </c>
      <c r="O279" s="5">
        <f>O280</f>
        <v>1986.2316599999999</v>
      </c>
      <c r="P279" s="5">
        <f t="shared" si="37"/>
        <v>7366.5929799999994</v>
      </c>
      <c r="Q279" s="5">
        <f>Q280</f>
        <v>0</v>
      </c>
      <c r="R279" s="5">
        <f t="shared" si="36"/>
        <v>7366.5929799999994</v>
      </c>
    </row>
    <row r="280" spans="1:18" ht="102">
      <c r="A280" s="4" t="s">
        <v>591</v>
      </c>
      <c r="B280" s="2" t="s">
        <v>592</v>
      </c>
      <c r="C280" s="2"/>
      <c r="D280" s="5"/>
      <c r="E280" s="5"/>
      <c r="F280" s="5"/>
      <c r="G280" s="5"/>
      <c r="H280" s="5"/>
      <c r="I280" s="5"/>
      <c r="J280" s="5"/>
      <c r="K280" s="5"/>
      <c r="L280" s="5">
        <f t="shared" si="40"/>
        <v>0</v>
      </c>
      <c r="M280" s="5">
        <f>M281</f>
        <v>5380.36132</v>
      </c>
      <c r="N280" s="5">
        <f t="shared" si="41"/>
        <v>5380.36132</v>
      </c>
      <c r="O280" s="5">
        <f>O281</f>
        <v>1986.2316599999999</v>
      </c>
      <c r="P280" s="5">
        <f t="shared" si="37"/>
        <v>7366.5929799999994</v>
      </c>
      <c r="Q280" s="5">
        <f>Q281</f>
        <v>0</v>
      </c>
      <c r="R280" s="5">
        <f t="shared" si="36"/>
        <v>7366.5929799999994</v>
      </c>
    </row>
    <row r="281" spans="1:18" ht="15.75">
      <c r="A281" s="4" t="s">
        <v>116</v>
      </c>
      <c r="B281" s="2" t="s">
        <v>592</v>
      </c>
      <c r="C281" s="2">
        <v>800</v>
      </c>
      <c r="D281" s="5"/>
      <c r="E281" s="5"/>
      <c r="F281" s="5"/>
      <c r="G281" s="5"/>
      <c r="H281" s="5"/>
      <c r="I281" s="5"/>
      <c r="J281" s="5"/>
      <c r="K281" s="5"/>
      <c r="L281" s="5">
        <f t="shared" si="40"/>
        <v>0</v>
      </c>
      <c r="M281" s="5">
        <v>5380.36132</v>
      </c>
      <c r="N281" s="5">
        <f t="shared" si="41"/>
        <v>5380.36132</v>
      </c>
      <c r="O281" s="5">
        <v>1986.2316599999999</v>
      </c>
      <c r="P281" s="5">
        <f t="shared" si="37"/>
        <v>7366.5929799999994</v>
      </c>
      <c r="Q281" s="5"/>
      <c r="R281" s="5">
        <f t="shared" si="36"/>
        <v>7366.5929799999994</v>
      </c>
    </row>
    <row r="282" spans="1:18" ht="38.25">
      <c r="A282" s="9" t="s">
        <v>117</v>
      </c>
      <c r="B282" s="8" t="s">
        <v>120</v>
      </c>
      <c r="C282" s="2"/>
      <c r="D282" s="5">
        <v>56949.097229999999</v>
      </c>
      <c r="E282" s="5">
        <f>E283</f>
        <v>1667.4917700000001</v>
      </c>
      <c r="F282" s="5">
        <f t="shared" si="34"/>
        <v>58616.589</v>
      </c>
      <c r="G282" s="5">
        <f>G283</f>
        <v>0</v>
      </c>
      <c r="H282" s="5">
        <f t="shared" si="38"/>
        <v>58616.589</v>
      </c>
      <c r="I282" s="5">
        <f>I283</f>
        <v>30962.76037</v>
      </c>
      <c r="J282" s="5">
        <f t="shared" si="39"/>
        <v>89579.349369999996</v>
      </c>
      <c r="K282" s="5">
        <f>K283</f>
        <v>-2275.6167399999999</v>
      </c>
      <c r="L282" s="5">
        <f t="shared" si="40"/>
        <v>87303.732629999999</v>
      </c>
      <c r="M282" s="5">
        <f>M283</f>
        <v>180.858</v>
      </c>
      <c r="N282" s="5">
        <f t="shared" si="41"/>
        <v>87484.590629999992</v>
      </c>
      <c r="O282" s="5">
        <f>O283</f>
        <v>0</v>
      </c>
      <c r="P282" s="5">
        <f t="shared" si="37"/>
        <v>87484.590629999992</v>
      </c>
      <c r="Q282" s="5">
        <f>Q283</f>
        <v>3383.1940500000001</v>
      </c>
      <c r="R282" s="5">
        <f t="shared" si="36"/>
        <v>90867.784679999997</v>
      </c>
    </row>
    <row r="283" spans="1:18" ht="38.25">
      <c r="A283" s="4" t="s">
        <v>118</v>
      </c>
      <c r="B283" s="2" t="s">
        <v>121</v>
      </c>
      <c r="C283" s="2"/>
      <c r="D283" s="5">
        <v>56949.097229999999</v>
      </c>
      <c r="E283" s="5">
        <f>E284+E287+E289+E292+E294</f>
        <v>1667.4917700000001</v>
      </c>
      <c r="F283" s="5">
        <f t="shared" si="34"/>
        <v>58616.589</v>
      </c>
      <c r="G283" s="5">
        <f>G284+G287+G289+G292+G294</f>
        <v>0</v>
      </c>
      <c r="H283" s="5">
        <f t="shared" si="38"/>
        <v>58616.589</v>
      </c>
      <c r="I283" s="5">
        <f>I284+I287+I289+I292+I294</f>
        <v>30962.76037</v>
      </c>
      <c r="J283" s="5">
        <f t="shared" si="39"/>
        <v>89579.349369999996</v>
      </c>
      <c r="K283" s="5">
        <f>K284+K287+K289+K292+K294</f>
        <v>-2275.6167399999999</v>
      </c>
      <c r="L283" s="5">
        <f t="shared" si="40"/>
        <v>87303.732629999999</v>
      </c>
      <c r="M283" s="5">
        <f>M284+M287+M289+M292+M294</f>
        <v>180.858</v>
      </c>
      <c r="N283" s="5">
        <f t="shared" si="41"/>
        <v>87484.590629999992</v>
      </c>
      <c r="O283" s="5">
        <f>O284+O287+O289+O292+O294</f>
        <v>0</v>
      </c>
      <c r="P283" s="5">
        <f t="shared" si="37"/>
        <v>87484.590629999992</v>
      </c>
      <c r="Q283" s="5">
        <f>Q284+Q287+Q289+Q292+Q294</f>
        <v>3383.1940500000001</v>
      </c>
      <c r="R283" s="5">
        <f t="shared" si="36"/>
        <v>90867.784679999997</v>
      </c>
    </row>
    <row r="284" spans="1:18" ht="25.5">
      <c r="A284" s="4" t="s">
        <v>119</v>
      </c>
      <c r="B284" s="1" t="s">
        <v>271</v>
      </c>
      <c r="C284" s="2"/>
      <c r="D284" s="5">
        <v>399.99999999999949</v>
      </c>
      <c r="E284" s="5">
        <f>E286+E285</f>
        <v>2890.9285300000001</v>
      </c>
      <c r="F284" s="5">
        <f t="shared" si="34"/>
        <v>3290.9285299999997</v>
      </c>
      <c r="G284" s="5">
        <f>G286+G285</f>
        <v>0</v>
      </c>
      <c r="H284" s="5">
        <f t="shared" si="38"/>
        <v>3290.9285299999997</v>
      </c>
      <c r="I284" s="5">
        <f>I286+I285</f>
        <v>4364.6796899999999</v>
      </c>
      <c r="J284" s="5">
        <f t="shared" si="39"/>
        <v>7655.6082200000001</v>
      </c>
      <c r="K284" s="5">
        <f>K286+K285</f>
        <v>-3828.6167399999999</v>
      </c>
      <c r="L284" s="5">
        <f t="shared" si="40"/>
        <v>3826.9914800000001</v>
      </c>
      <c r="M284" s="5">
        <f>M286+M285</f>
        <v>180.858</v>
      </c>
      <c r="N284" s="5">
        <f t="shared" si="41"/>
        <v>4007.8494800000003</v>
      </c>
      <c r="O284" s="5">
        <f>O286+O285</f>
        <v>0</v>
      </c>
      <c r="P284" s="5">
        <f t="shared" si="37"/>
        <v>4007.8494800000003</v>
      </c>
      <c r="Q284" s="5">
        <f>Q286+Q285</f>
        <v>333.19405</v>
      </c>
      <c r="R284" s="5">
        <f t="shared" si="36"/>
        <v>4341.0435299999999</v>
      </c>
    </row>
    <row r="285" spans="1:18" ht="38.25">
      <c r="A285" s="4" t="s">
        <v>26</v>
      </c>
      <c r="B285" s="1" t="s">
        <v>271</v>
      </c>
      <c r="C285" s="2">
        <v>200</v>
      </c>
      <c r="D285" s="5">
        <v>400</v>
      </c>
      <c r="E285" s="5">
        <v>-300</v>
      </c>
      <c r="F285" s="5">
        <f t="shared" si="34"/>
        <v>100</v>
      </c>
      <c r="G285" s="5"/>
      <c r="H285" s="5">
        <f t="shared" si="38"/>
        <v>100</v>
      </c>
      <c r="I285" s="5">
        <f>3190.92853+4364.67969</f>
        <v>7555.6082200000001</v>
      </c>
      <c r="J285" s="5">
        <f t="shared" si="39"/>
        <v>7655.6082200000001</v>
      </c>
      <c r="K285" s="5">
        <v>-3828.6167399999999</v>
      </c>
      <c r="L285" s="5">
        <f t="shared" si="40"/>
        <v>3826.9914800000001</v>
      </c>
      <c r="M285" s="5">
        <v>180.858</v>
      </c>
      <c r="N285" s="5">
        <f t="shared" si="41"/>
        <v>4007.8494800000003</v>
      </c>
      <c r="O285" s="5"/>
      <c r="P285" s="5">
        <f t="shared" si="37"/>
        <v>4007.8494800000003</v>
      </c>
      <c r="Q285" s="5">
        <f>200+133.19405</f>
        <v>333.19405</v>
      </c>
      <c r="R285" s="5">
        <f t="shared" si="36"/>
        <v>4341.0435299999999</v>
      </c>
    </row>
    <row r="286" spans="1:18" ht="38.25">
      <c r="A286" s="4" t="s">
        <v>37</v>
      </c>
      <c r="B286" s="1" t="s">
        <v>271</v>
      </c>
      <c r="C286" s="2">
        <v>600</v>
      </c>
      <c r="D286" s="5">
        <v>-5.1159076974727213E-13</v>
      </c>
      <c r="E286" s="5">
        <f>1708.45238+300+1182.47615</f>
        <v>3190.9285300000001</v>
      </c>
      <c r="F286" s="5">
        <f t="shared" si="34"/>
        <v>3190.9285299999997</v>
      </c>
      <c r="G286" s="5"/>
      <c r="H286" s="5">
        <f t="shared" si="38"/>
        <v>3190.9285299999997</v>
      </c>
      <c r="I286" s="5">
        <v>-3190.9285300000001</v>
      </c>
      <c r="J286" s="5">
        <f t="shared" si="39"/>
        <v>0</v>
      </c>
      <c r="K286" s="5"/>
      <c r="L286" s="5">
        <f t="shared" si="40"/>
        <v>0</v>
      </c>
      <c r="M286" s="5"/>
      <c r="N286" s="5">
        <f t="shared" si="41"/>
        <v>0</v>
      </c>
      <c r="O286" s="5"/>
      <c r="P286" s="5">
        <f t="shared" si="37"/>
        <v>0</v>
      </c>
      <c r="Q286" s="5"/>
      <c r="R286" s="5">
        <f t="shared" si="36"/>
        <v>0</v>
      </c>
    </row>
    <row r="287" spans="1:18" ht="25.5">
      <c r="A287" s="4" t="s">
        <v>119</v>
      </c>
      <c r="B287" s="2" t="s">
        <v>122</v>
      </c>
      <c r="C287" s="2"/>
      <c r="D287" s="5">
        <v>13371</v>
      </c>
      <c r="E287" s="5">
        <f>E288</f>
        <v>0</v>
      </c>
      <c r="F287" s="5">
        <f t="shared" si="34"/>
        <v>13371</v>
      </c>
      <c r="G287" s="5">
        <f>G288</f>
        <v>0</v>
      </c>
      <c r="H287" s="5">
        <f t="shared" si="38"/>
        <v>13371</v>
      </c>
      <c r="I287" s="5">
        <f>I288</f>
        <v>0</v>
      </c>
      <c r="J287" s="5">
        <f t="shared" si="39"/>
        <v>13371</v>
      </c>
      <c r="K287" s="5">
        <f>K288</f>
        <v>1553</v>
      </c>
      <c r="L287" s="5">
        <f t="shared" si="40"/>
        <v>14924</v>
      </c>
      <c r="M287" s="5">
        <f>M288</f>
        <v>0</v>
      </c>
      <c r="N287" s="5">
        <f t="shared" si="41"/>
        <v>14924</v>
      </c>
      <c r="O287" s="5">
        <f>O288</f>
        <v>0</v>
      </c>
      <c r="P287" s="5">
        <f t="shared" si="37"/>
        <v>14924</v>
      </c>
      <c r="Q287" s="5">
        <f>Q288</f>
        <v>3050</v>
      </c>
      <c r="R287" s="5">
        <f t="shared" si="36"/>
        <v>17974</v>
      </c>
    </row>
    <row r="288" spans="1:18" ht="38.25">
      <c r="A288" s="4" t="s">
        <v>37</v>
      </c>
      <c r="B288" s="2" t="s">
        <v>122</v>
      </c>
      <c r="C288" s="2">
        <v>600</v>
      </c>
      <c r="D288" s="5">
        <v>13371</v>
      </c>
      <c r="E288" s="5">
        <v>0</v>
      </c>
      <c r="F288" s="5">
        <f t="shared" si="34"/>
        <v>13371</v>
      </c>
      <c r="G288" s="5"/>
      <c r="H288" s="5">
        <f t="shared" si="38"/>
        <v>13371</v>
      </c>
      <c r="I288" s="5"/>
      <c r="J288" s="5">
        <f t="shared" si="39"/>
        <v>13371</v>
      </c>
      <c r="K288" s="5">
        <v>1553</v>
      </c>
      <c r="L288" s="5">
        <f t="shared" si="40"/>
        <v>14924</v>
      </c>
      <c r="M288" s="5"/>
      <c r="N288" s="5">
        <f t="shared" si="41"/>
        <v>14924</v>
      </c>
      <c r="O288" s="5"/>
      <c r="P288" s="5">
        <f t="shared" si="37"/>
        <v>14924</v>
      </c>
      <c r="Q288" s="5">
        <v>3050</v>
      </c>
      <c r="R288" s="5">
        <f t="shared" si="36"/>
        <v>17974</v>
      </c>
    </row>
    <row r="289" spans="1:18" ht="89.25">
      <c r="A289" s="4" t="s">
        <v>299</v>
      </c>
      <c r="B289" s="2" t="s">
        <v>215</v>
      </c>
      <c r="C289" s="2"/>
      <c r="D289" s="5">
        <v>42263.21385</v>
      </c>
      <c r="E289" s="5">
        <f>E291</f>
        <v>-1708.4523799999999</v>
      </c>
      <c r="F289" s="5">
        <f t="shared" si="34"/>
        <v>40554.761469999998</v>
      </c>
      <c r="G289" s="5">
        <f>G291+G290</f>
        <v>0</v>
      </c>
      <c r="H289" s="5">
        <f t="shared" si="38"/>
        <v>40554.761469999998</v>
      </c>
      <c r="I289" s="5">
        <f>I291+I290</f>
        <v>0</v>
      </c>
      <c r="J289" s="5">
        <f t="shared" si="39"/>
        <v>40554.761469999998</v>
      </c>
      <c r="K289" s="5">
        <f>K291+K290</f>
        <v>0</v>
      </c>
      <c r="L289" s="5">
        <f t="shared" si="40"/>
        <v>40554.761469999998</v>
      </c>
      <c r="M289" s="5">
        <f>M291+M290</f>
        <v>0</v>
      </c>
      <c r="N289" s="5">
        <f t="shared" si="41"/>
        <v>40554.761469999998</v>
      </c>
      <c r="O289" s="5">
        <f>O291+O290</f>
        <v>0</v>
      </c>
      <c r="P289" s="5">
        <f t="shared" si="37"/>
        <v>40554.761469999998</v>
      </c>
      <c r="Q289" s="5">
        <f>Q291+Q290</f>
        <v>0</v>
      </c>
      <c r="R289" s="5">
        <f t="shared" si="36"/>
        <v>40554.761469999998</v>
      </c>
    </row>
    <row r="290" spans="1:18" ht="38.25">
      <c r="A290" s="4" t="s">
        <v>26</v>
      </c>
      <c r="B290" s="2" t="s">
        <v>215</v>
      </c>
      <c r="C290" s="2">
        <v>200</v>
      </c>
      <c r="D290" s="5"/>
      <c r="E290" s="5"/>
      <c r="F290" s="5">
        <f t="shared" si="34"/>
        <v>0</v>
      </c>
      <c r="G290" s="5"/>
      <c r="H290" s="5">
        <f t="shared" si="38"/>
        <v>0</v>
      </c>
      <c r="I290" s="5">
        <v>40554.761469999998</v>
      </c>
      <c r="J290" s="5">
        <f t="shared" si="39"/>
        <v>40554.761469999998</v>
      </c>
      <c r="K290" s="5"/>
      <c r="L290" s="5">
        <f t="shared" si="40"/>
        <v>40554.761469999998</v>
      </c>
      <c r="M290" s="5"/>
      <c r="N290" s="5">
        <f t="shared" si="41"/>
        <v>40554.761469999998</v>
      </c>
      <c r="O290" s="5"/>
      <c r="P290" s="5">
        <f t="shared" si="37"/>
        <v>40554.761469999998</v>
      </c>
      <c r="Q290" s="5"/>
      <c r="R290" s="5">
        <f t="shared" si="36"/>
        <v>40554.761469999998</v>
      </c>
    </row>
    <row r="291" spans="1:18" ht="38.25">
      <c r="A291" s="4" t="s">
        <v>37</v>
      </c>
      <c r="B291" s="2" t="s">
        <v>215</v>
      </c>
      <c r="C291" s="2">
        <v>600</v>
      </c>
      <c r="D291" s="5">
        <v>42263.21385</v>
      </c>
      <c r="E291" s="5">
        <v>-1708.4523799999999</v>
      </c>
      <c r="F291" s="5">
        <f t="shared" si="34"/>
        <v>40554.761469999998</v>
      </c>
      <c r="G291" s="5"/>
      <c r="H291" s="5">
        <f t="shared" si="38"/>
        <v>40554.761469999998</v>
      </c>
      <c r="I291" s="5">
        <v>-40554.761469999998</v>
      </c>
      <c r="J291" s="5">
        <f t="shared" si="39"/>
        <v>0</v>
      </c>
      <c r="K291" s="5"/>
      <c r="L291" s="5">
        <f t="shared" si="40"/>
        <v>0</v>
      </c>
      <c r="M291" s="5"/>
      <c r="N291" s="5">
        <f t="shared" si="41"/>
        <v>0</v>
      </c>
      <c r="O291" s="5"/>
      <c r="P291" s="5">
        <f t="shared" si="37"/>
        <v>0</v>
      </c>
      <c r="Q291" s="5"/>
      <c r="R291" s="5">
        <f t="shared" si="36"/>
        <v>0</v>
      </c>
    </row>
    <row r="292" spans="1:18" ht="38.25">
      <c r="A292" s="4" t="s">
        <v>495</v>
      </c>
      <c r="B292" s="2" t="s">
        <v>496</v>
      </c>
      <c r="C292" s="2"/>
      <c r="D292" s="5">
        <v>914.88337999999999</v>
      </c>
      <c r="E292" s="5">
        <f>E293</f>
        <v>-914.88337999999999</v>
      </c>
      <c r="F292" s="5">
        <f t="shared" si="34"/>
        <v>0</v>
      </c>
      <c r="G292" s="5">
        <f>G293</f>
        <v>0</v>
      </c>
      <c r="H292" s="5">
        <f t="shared" si="38"/>
        <v>0</v>
      </c>
      <c r="I292" s="5">
        <f>I293</f>
        <v>0</v>
      </c>
      <c r="J292" s="5">
        <f t="shared" si="39"/>
        <v>0</v>
      </c>
      <c r="K292" s="5">
        <f>K293</f>
        <v>0</v>
      </c>
      <c r="L292" s="5">
        <f t="shared" si="40"/>
        <v>0</v>
      </c>
      <c r="M292" s="5">
        <f>M293</f>
        <v>0</v>
      </c>
      <c r="N292" s="5">
        <f t="shared" si="41"/>
        <v>0</v>
      </c>
      <c r="O292" s="5">
        <f>O293</f>
        <v>0</v>
      </c>
      <c r="P292" s="5">
        <f t="shared" si="37"/>
        <v>0</v>
      </c>
      <c r="Q292" s="5">
        <f>Q293</f>
        <v>0</v>
      </c>
      <c r="R292" s="5">
        <f t="shared" si="36"/>
        <v>0</v>
      </c>
    </row>
    <row r="293" spans="1:18" ht="38.25">
      <c r="A293" s="4" t="s">
        <v>37</v>
      </c>
      <c r="B293" s="2" t="s">
        <v>496</v>
      </c>
      <c r="C293" s="2">
        <v>600</v>
      </c>
      <c r="D293" s="5">
        <v>914.88337999999999</v>
      </c>
      <c r="E293" s="5">
        <v>-914.88337999999999</v>
      </c>
      <c r="F293" s="5">
        <f t="shared" si="34"/>
        <v>0</v>
      </c>
      <c r="G293" s="5"/>
      <c r="H293" s="5">
        <f t="shared" si="38"/>
        <v>0</v>
      </c>
      <c r="I293" s="5"/>
      <c r="J293" s="5">
        <f t="shared" si="39"/>
        <v>0</v>
      </c>
      <c r="K293" s="5"/>
      <c r="L293" s="5">
        <f t="shared" si="40"/>
        <v>0</v>
      </c>
      <c r="M293" s="5"/>
      <c r="N293" s="5">
        <f t="shared" si="41"/>
        <v>0</v>
      </c>
      <c r="O293" s="5"/>
      <c r="P293" s="5">
        <f t="shared" si="37"/>
        <v>0</v>
      </c>
      <c r="Q293" s="5"/>
      <c r="R293" s="5">
        <f t="shared" si="36"/>
        <v>0</v>
      </c>
    </row>
    <row r="294" spans="1:18" ht="38.25">
      <c r="A294" s="4" t="s">
        <v>548</v>
      </c>
      <c r="B294" s="2" t="s">
        <v>549</v>
      </c>
      <c r="C294" s="2"/>
      <c r="D294" s="5">
        <v>0</v>
      </c>
      <c r="E294" s="5">
        <f>E296</f>
        <v>1399.8989999999999</v>
      </c>
      <c r="F294" s="5">
        <f t="shared" si="34"/>
        <v>1399.8989999999999</v>
      </c>
      <c r="G294" s="5">
        <f>G296+G295</f>
        <v>0</v>
      </c>
      <c r="H294" s="5">
        <f t="shared" si="38"/>
        <v>1399.8989999999999</v>
      </c>
      <c r="I294" s="5">
        <f>I296+I295</f>
        <v>26598.080679999999</v>
      </c>
      <c r="J294" s="5">
        <f t="shared" si="39"/>
        <v>27997.97968</v>
      </c>
      <c r="K294" s="5">
        <f>K296+K295</f>
        <v>0</v>
      </c>
      <c r="L294" s="5">
        <f t="shared" si="40"/>
        <v>27997.97968</v>
      </c>
      <c r="M294" s="5">
        <f>M296+M295</f>
        <v>0</v>
      </c>
      <c r="N294" s="5">
        <f t="shared" si="41"/>
        <v>27997.97968</v>
      </c>
      <c r="O294" s="5">
        <f>O296+O295</f>
        <v>0</v>
      </c>
      <c r="P294" s="5">
        <f t="shared" si="37"/>
        <v>27997.97968</v>
      </c>
      <c r="Q294" s="5">
        <f>Q296+Q295</f>
        <v>0</v>
      </c>
      <c r="R294" s="5">
        <f t="shared" si="36"/>
        <v>27997.97968</v>
      </c>
    </row>
    <row r="295" spans="1:18" ht="38.25">
      <c r="A295" s="4" t="s">
        <v>26</v>
      </c>
      <c r="B295" s="2" t="s">
        <v>549</v>
      </c>
      <c r="C295" s="2">
        <v>200</v>
      </c>
      <c r="D295" s="5"/>
      <c r="E295" s="5"/>
      <c r="F295" s="5">
        <f t="shared" si="34"/>
        <v>0</v>
      </c>
      <c r="G295" s="5"/>
      <c r="H295" s="5">
        <f t="shared" si="38"/>
        <v>0</v>
      </c>
      <c r="I295" s="5">
        <v>27997.97968</v>
      </c>
      <c r="J295" s="5">
        <f t="shared" si="39"/>
        <v>27997.97968</v>
      </c>
      <c r="K295" s="5"/>
      <c r="L295" s="5">
        <f t="shared" si="40"/>
        <v>27997.97968</v>
      </c>
      <c r="M295" s="5"/>
      <c r="N295" s="5">
        <f t="shared" si="41"/>
        <v>27997.97968</v>
      </c>
      <c r="O295" s="5"/>
      <c r="P295" s="5">
        <f t="shared" si="37"/>
        <v>27997.97968</v>
      </c>
      <c r="Q295" s="5"/>
      <c r="R295" s="5">
        <f t="shared" si="36"/>
        <v>27997.97968</v>
      </c>
    </row>
    <row r="296" spans="1:18" ht="38.25">
      <c r="A296" s="4" t="s">
        <v>37</v>
      </c>
      <c r="B296" s="2" t="s">
        <v>549</v>
      </c>
      <c r="C296" s="2">
        <v>600</v>
      </c>
      <c r="D296" s="5">
        <v>0</v>
      </c>
      <c r="E296" s="5">
        <f>914.88338+485.01562</f>
        <v>1399.8989999999999</v>
      </c>
      <c r="F296" s="5">
        <f t="shared" si="34"/>
        <v>1399.8989999999999</v>
      </c>
      <c r="G296" s="5"/>
      <c r="H296" s="5">
        <f t="shared" si="38"/>
        <v>1399.8989999999999</v>
      </c>
      <c r="I296" s="5">
        <v>-1399.8989999999999</v>
      </c>
      <c r="J296" s="5">
        <f t="shared" si="39"/>
        <v>0</v>
      </c>
      <c r="K296" s="5"/>
      <c r="L296" s="5">
        <f t="shared" si="40"/>
        <v>0</v>
      </c>
      <c r="M296" s="5"/>
      <c r="N296" s="5">
        <f t="shared" si="41"/>
        <v>0</v>
      </c>
      <c r="O296" s="5"/>
      <c r="P296" s="5">
        <f t="shared" si="37"/>
        <v>0</v>
      </c>
      <c r="Q296" s="5"/>
      <c r="R296" s="5">
        <f t="shared" si="36"/>
        <v>0</v>
      </c>
    </row>
    <row r="297" spans="1:18" ht="25.5">
      <c r="A297" s="9" t="s">
        <v>38</v>
      </c>
      <c r="B297" s="12" t="s">
        <v>430</v>
      </c>
      <c r="C297" s="2"/>
      <c r="D297" s="5">
        <v>99.9512</v>
      </c>
      <c r="E297" s="5">
        <f t="shared" ref="E297:Q299" si="42">E298</f>
        <v>0</v>
      </c>
      <c r="F297" s="5">
        <f t="shared" si="34"/>
        <v>99.9512</v>
      </c>
      <c r="G297" s="5">
        <f t="shared" si="42"/>
        <v>0</v>
      </c>
      <c r="H297" s="5">
        <f t="shared" si="38"/>
        <v>99.9512</v>
      </c>
      <c r="I297" s="5">
        <f t="shared" si="42"/>
        <v>0</v>
      </c>
      <c r="J297" s="5">
        <f t="shared" si="39"/>
        <v>99.9512</v>
      </c>
      <c r="K297" s="5">
        <f t="shared" si="42"/>
        <v>0</v>
      </c>
      <c r="L297" s="5">
        <f t="shared" si="40"/>
        <v>99.9512</v>
      </c>
      <c r="M297" s="5">
        <f t="shared" si="42"/>
        <v>0</v>
      </c>
      <c r="N297" s="5">
        <f t="shared" si="41"/>
        <v>99.9512</v>
      </c>
      <c r="O297" s="5">
        <f t="shared" si="42"/>
        <v>0</v>
      </c>
      <c r="P297" s="5">
        <f t="shared" si="37"/>
        <v>99.9512</v>
      </c>
      <c r="Q297" s="5">
        <f t="shared" si="42"/>
        <v>0</v>
      </c>
      <c r="R297" s="5">
        <f t="shared" si="36"/>
        <v>99.9512</v>
      </c>
    </row>
    <row r="298" spans="1:18" ht="25.5">
      <c r="A298" s="4" t="s">
        <v>39</v>
      </c>
      <c r="B298" s="2" t="s">
        <v>431</v>
      </c>
      <c r="C298" s="2"/>
      <c r="D298" s="5">
        <v>99.9512</v>
      </c>
      <c r="E298" s="5">
        <f t="shared" si="42"/>
        <v>0</v>
      </c>
      <c r="F298" s="5">
        <f t="shared" si="34"/>
        <v>99.9512</v>
      </c>
      <c r="G298" s="5">
        <f t="shared" si="42"/>
        <v>0</v>
      </c>
      <c r="H298" s="5">
        <f t="shared" si="38"/>
        <v>99.9512</v>
      </c>
      <c r="I298" s="5">
        <f t="shared" si="42"/>
        <v>0</v>
      </c>
      <c r="J298" s="5">
        <f t="shared" si="39"/>
        <v>99.9512</v>
      </c>
      <c r="K298" s="5">
        <f t="shared" si="42"/>
        <v>0</v>
      </c>
      <c r="L298" s="5">
        <f t="shared" si="40"/>
        <v>99.9512</v>
      </c>
      <c r="M298" s="5">
        <f t="shared" si="42"/>
        <v>0</v>
      </c>
      <c r="N298" s="5">
        <f t="shared" si="41"/>
        <v>99.9512</v>
      </c>
      <c r="O298" s="5">
        <f t="shared" si="42"/>
        <v>0</v>
      </c>
      <c r="P298" s="5">
        <f t="shared" si="37"/>
        <v>99.9512</v>
      </c>
      <c r="Q298" s="5">
        <f t="shared" si="42"/>
        <v>0</v>
      </c>
      <c r="R298" s="5">
        <f t="shared" si="36"/>
        <v>99.9512</v>
      </c>
    </row>
    <row r="299" spans="1:18" ht="38.25">
      <c r="A299" s="4" t="s">
        <v>385</v>
      </c>
      <c r="B299" s="2" t="s">
        <v>432</v>
      </c>
      <c r="C299" s="2"/>
      <c r="D299" s="5">
        <v>99.9512</v>
      </c>
      <c r="E299" s="5">
        <f t="shared" si="42"/>
        <v>0</v>
      </c>
      <c r="F299" s="5">
        <f t="shared" si="34"/>
        <v>99.9512</v>
      </c>
      <c r="G299" s="5">
        <f t="shared" si="42"/>
        <v>0</v>
      </c>
      <c r="H299" s="5">
        <f t="shared" si="38"/>
        <v>99.9512</v>
      </c>
      <c r="I299" s="5">
        <f t="shared" si="42"/>
        <v>0</v>
      </c>
      <c r="J299" s="5">
        <f t="shared" si="39"/>
        <v>99.9512</v>
      </c>
      <c r="K299" s="5">
        <f t="shared" si="42"/>
        <v>0</v>
      </c>
      <c r="L299" s="5">
        <f t="shared" si="40"/>
        <v>99.9512</v>
      </c>
      <c r="M299" s="5">
        <f t="shared" si="42"/>
        <v>0</v>
      </c>
      <c r="N299" s="5">
        <f t="shared" si="41"/>
        <v>99.9512</v>
      </c>
      <c r="O299" s="5">
        <f t="shared" si="42"/>
        <v>0</v>
      </c>
      <c r="P299" s="5">
        <f t="shared" si="37"/>
        <v>99.9512</v>
      </c>
      <c r="Q299" s="5">
        <f t="shared" si="42"/>
        <v>0</v>
      </c>
      <c r="R299" s="5">
        <f t="shared" si="36"/>
        <v>99.9512</v>
      </c>
    </row>
    <row r="300" spans="1:18" ht="25.5">
      <c r="A300" s="4" t="s">
        <v>189</v>
      </c>
      <c r="B300" s="2" t="s">
        <v>432</v>
      </c>
      <c r="C300" s="2">
        <v>300</v>
      </c>
      <c r="D300" s="5">
        <v>99.9512</v>
      </c>
      <c r="E300" s="5">
        <v>0</v>
      </c>
      <c r="F300" s="5">
        <f t="shared" si="34"/>
        <v>99.9512</v>
      </c>
      <c r="G300" s="5"/>
      <c r="H300" s="5">
        <f t="shared" si="38"/>
        <v>99.9512</v>
      </c>
      <c r="I300" s="5"/>
      <c r="J300" s="5">
        <f t="shared" si="39"/>
        <v>99.9512</v>
      </c>
      <c r="K300" s="5"/>
      <c r="L300" s="5">
        <f t="shared" si="40"/>
        <v>99.9512</v>
      </c>
      <c r="M300" s="5"/>
      <c r="N300" s="5">
        <f t="shared" si="41"/>
        <v>99.9512</v>
      </c>
      <c r="O300" s="5"/>
      <c r="P300" s="5">
        <f t="shared" si="37"/>
        <v>99.9512</v>
      </c>
      <c r="Q300" s="5"/>
      <c r="R300" s="5">
        <f t="shared" si="36"/>
        <v>99.9512</v>
      </c>
    </row>
    <row r="301" spans="1:18" ht="102">
      <c r="A301" s="9" t="s">
        <v>320</v>
      </c>
      <c r="B301" s="8" t="s">
        <v>123</v>
      </c>
      <c r="C301" s="2"/>
      <c r="D301" s="5">
        <v>25712.572910000003</v>
      </c>
      <c r="E301" s="5">
        <f>E302+E311+E314</f>
        <v>72.207269999999994</v>
      </c>
      <c r="F301" s="5">
        <f t="shared" si="34"/>
        <v>25784.780180000002</v>
      </c>
      <c r="G301" s="5">
        <f>G302+G311+G314</f>
        <v>0</v>
      </c>
      <c r="H301" s="5">
        <f t="shared" si="38"/>
        <v>25784.780180000002</v>
      </c>
      <c r="I301" s="5">
        <f>I302+I311+I314</f>
        <v>3441.2807299999999</v>
      </c>
      <c r="J301" s="5">
        <f t="shared" si="39"/>
        <v>29226.06091</v>
      </c>
      <c r="K301" s="5">
        <f>K302+K311+K314</f>
        <v>0</v>
      </c>
      <c r="L301" s="5">
        <f t="shared" si="40"/>
        <v>29226.06091</v>
      </c>
      <c r="M301" s="5">
        <f>M302+M311+M314</f>
        <v>0</v>
      </c>
      <c r="N301" s="5">
        <f t="shared" si="41"/>
        <v>29226.06091</v>
      </c>
      <c r="O301" s="5">
        <f>O302+O311+O314</f>
        <v>479.82858999999996</v>
      </c>
      <c r="P301" s="5">
        <f t="shared" si="37"/>
        <v>29705.889500000001</v>
      </c>
      <c r="Q301" s="5">
        <f>Q302+Q311+Q314</f>
        <v>0</v>
      </c>
      <c r="R301" s="5">
        <f t="shared" si="36"/>
        <v>29705.889500000001</v>
      </c>
    </row>
    <row r="302" spans="1:18" ht="38.25">
      <c r="A302" s="4" t="s">
        <v>387</v>
      </c>
      <c r="B302" s="2" t="s">
        <v>124</v>
      </c>
      <c r="C302" s="2"/>
      <c r="D302" s="5">
        <v>25502.087029999999</v>
      </c>
      <c r="E302" s="5">
        <f>E303+E307+E305</f>
        <v>0</v>
      </c>
      <c r="F302" s="5">
        <f t="shared" ref="F302:F388" si="43">D302+E302</f>
        <v>25502.087029999999</v>
      </c>
      <c r="G302" s="5">
        <f>G303+G307+G305</f>
        <v>0</v>
      </c>
      <c r="H302" s="5">
        <f t="shared" si="38"/>
        <v>25502.087029999999</v>
      </c>
      <c r="I302" s="5">
        <f>I303+I307+I305</f>
        <v>0</v>
      </c>
      <c r="J302" s="5">
        <f t="shared" si="39"/>
        <v>25502.087029999999</v>
      </c>
      <c r="K302" s="5">
        <f>K303+K307+K305</f>
        <v>0</v>
      </c>
      <c r="L302" s="5">
        <f t="shared" si="40"/>
        <v>25502.087029999999</v>
      </c>
      <c r="M302" s="5">
        <f>M303+M307+M305</f>
        <v>0</v>
      </c>
      <c r="N302" s="5">
        <f t="shared" si="41"/>
        <v>25502.087029999999</v>
      </c>
      <c r="O302" s="5">
        <f>O303+O307+O305+O309</f>
        <v>474.59778999999997</v>
      </c>
      <c r="P302" s="5">
        <f t="shared" si="37"/>
        <v>25976.684819999999</v>
      </c>
      <c r="Q302" s="5">
        <f>Q303+Q307+Q305+Q309</f>
        <v>0</v>
      </c>
      <c r="R302" s="5">
        <f t="shared" si="36"/>
        <v>25976.684819999999</v>
      </c>
    </row>
    <row r="303" spans="1:18" ht="51">
      <c r="A303" s="4" t="s">
        <v>175</v>
      </c>
      <c r="B303" s="6" t="s">
        <v>433</v>
      </c>
      <c r="C303" s="2"/>
      <c r="D303" s="5">
        <v>2618.3780000000002</v>
      </c>
      <c r="E303" s="5">
        <f>E304</f>
        <v>0</v>
      </c>
      <c r="F303" s="5">
        <f t="shared" si="43"/>
        <v>2618.3780000000002</v>
      </c>
      <c r="G303" s="5">
        <f>G304</f>
        <v>0</v>
      </c>
      <c r="H303" s="5">
        <f t="shared" si="38"/>
        <v>2618.3780000000002</v>
      </c>
      <c r="I303" s="5">
        <f>I304</f>
        <v>0</v>
      </c>
      <c r="J303" s="5">
        <f t="shared" si="39"/>
        <v>2618.3780000000002</v>
      </c>
      <c r="K303" s="5">
        <f>K304</f>
        <v>0</v>
      </c>
      <c r="L303" s="5">
        <f t="shared" si="40"/>
        <v>2618.3780000000002</v>
      </c>
      <c r="M303" s="5">
        <f>M304</f>
        <v>0</v>
      </c>
      <c r="N303" s="5">
        <f t="shared" si="41"/>
        <v>2618.3780000000002</v>
      </c>
      <c r="O303" s="5">
        <f>O304</f>
        <v>0</v>
      </c>
      <c r="P303" s="5">
        <f t="shared" si="37"/>
        <v>2618.3780000000002</v>
      </c>
      <c r="Q303" s="5">
        <f>Q304</f>
        <v>0</v>
      </c>
      <c r="R303" s="5">
        <f t="shared" si="36"/>
        <v>2618.3780000000002</v>
      </c>
    </row>
    <row r="304" spans="1:18" ht="15.75">
      <c r="A304" s="13" t="s">
        <v>116</v>
      </c>
      <c r="B304" s="6" t="s">
        <v>433</v>
      </c>
      <c r="C304" s="2">
        <v>800</v>
      </c>
      <c r="D304" s="5">
        <v>2618.3780000000002</v>
      </c>
      <c r="E304" s="5">
        <v>0</v>
      </c>
      <c r="F304" s="5">
        <f t="shared" si="43"/>
        <v>2618.3780000000002</v>
      </c>
      <c r="G304" s="5"/>
      <c r="H304" s="5">
        <f t="shared" si="38"/>
        <v>2618.3780000000002</v>
      </c>
      <c r="I304" s="5"/>
      <c r="J304" s="5">
        <f t="shared" si="39"/>
        <v>2618.3780000000002</v>
      </c>
      <c r="K304" s="5"/>
      <c r="L304" s="5">
        <f t="shared" si="40"/>
        <v>2618.3780000000002</v>
      </c>
      <c r="M304" s="5"/>
      <c r="N304" s="5">
        <f t="shared" si="41"/>
        <v>2618.3780000000002</v>
      </c>
      <c r="O304" s="5"/>
      <c r="P304" s="5">
        <f t="shared" si="37"/>
        <v>2618.3780000000002</v>
      </c>
      <c r="Q304" s="5"/>
      <c r="R304" s="5">
        <f t="shared" si="36"/>
        <v>2618.3780000000002</v>
      </c>
    </row>
    <row r="305" spans="1:18" ht="15.75">
      <c r="A305" s="4" t="s">
        <v>517</v>
      </c>
      <c r="B305" s="6" t="s">
        <v>494</v>
      </c>
      <c r="C305" s="2"/>
      <c r="D305" s="5">
        <v>20846.866190000001</v>
      </c>
      <c r="E305" s="5">
        <f>E306</f>
        <v>0</v>
      </c>
      <c r="F305" s="5">
        <f t="shared" si="43"/>
        <v>20846.866190000001</v>
      </c>
      <c r="G305" s="5">
        <f>G306</f>
        <v>0</v>
      </c>
      <c r="H305" s="5">
        <f t="shared" si="38"/>
        <v>20846.866190000001</v>
      </c>
      <c r="I305" s="5">
        <f>I306</f>
        <v>0</v>
      </c>
      <c r="J305" s="5">
        <f t="shared" si="39"/>
        <v>20846.866190000001</v>
      </c>
      <c r="K305" s="5">
        <f>K306</f>
        <v>0</v>
      </c>
      <c r="L305" s="5">
        <f t="shared" si="40"/>
        <v>20846.866190000001</v>
      </c>
      <c r="M305" s="5">
        <f>M306</f>
        <v>0</v>
      </c>
      <c r="N305" s="5">
        <f t="shared" si="41"/>
        <v>20846.866190000001</v>
      </c>
      <c r="O305" s="5">
        <f>O306</f>
        <v>0</v>
      </c>
      <c r="P305" s="5">
        <f t="shared" si="37"/>
        <v>20846.866190000001</v>
      </c>
      <c r="Q305" s="5">
        <f>Q306</f>
        <v>0</v>
      </c>
      <c r="R305" s="5">
        <f t="shared" si="36"/>
        <v>20846.866190000001</v>
      </c>
    </row>
    <row r="306" spans="1:18" ht="38.25">
      <c r="A306" s="4" t="s">
        <v>37</v>
      </c>
      <c r="B306" s="6" t="s">
        <v>494</v>
      </c>
      <c r="C306" s="2">
        <v>600</v>
      </c>
      <c r="D306" s="5">
        <v>20846.866190000001</v>
      </c>
      <c r="E306" s="5">
        <v>0</v>
      </c>
      <c r="F306" s="5">
        <f t="shared" si="43"/>
        <v>20846.866190000001</v>
      </c>
      <c r="G306" s="5"/>
      <c r="H306" s="5">
        <f t="shared" si="38"/>
        <v>20846.866190000001</v>
      </c>
      <c r="I306" s="5"/>
      <c r="J306" s="5">
        <f t="shared" si="39"/>
        <v>20846.866190000001</v>
      </c>
      <c r="K306" s="5"/>
      <c r="L306" s="5">
        <f t="shared" si="40"/>
        <v>20846.866190000001</v>
      </c>
      <c r="M306" s="5"/>
      <c r="N306" s="5">
        <f t="shared" si="41"/>
        <v>20846.866190000001</v>
      </c>
      <c r="O306" s="5"/>
      <c r="P306" s="5">
        <f t="shared" si="37"/>
        <v>20846.866190000001</v>
      </c>
      <c r="Q306" s="5"/>
      <c r="R306" s="5">
        <f t="shared" si="36"/>
        <v>20846.866190000001</v>
      </c>
    </row>
    <row r="307" spans="1:18" ht="15.75">
      <c r="A307" s="4" t="s">
        <v>297</v>
      </c>
      <c r="B307" s="6" t="s">
        <v>434</v>
      </c>
      <c r="C307" s="2"/>
      <c r="D307" s="5">
        <v>2036.84284</v>
      </c>
      <c r="E307" s="5">
        <f>E308</f>
        <v>0</v>
      </c>
      <c r="F307" s="5">
        <f t="shared" si="43"/>
        <v>2036.84284</v>
      </c>
      <c r="G307" s="5">
        <f>G308</f>
        <v>0</v>
      </c>
      <c r="H307" s="5">
        <f t="shared" si="38"/>
        <v>2036.84284</v>
      </c>
      <c r="I307" s="5">
        <f>I308</f>
        <v>0</v>
      </c>
      <c r="J307" s="5">
        <f t="shared" si="39"/>
        <v>2036.84284</v>
      </c>
      <c r="K307" s="5">
        <f>K308</f>
        <v>0</v>
      </c>
      <c r="L307" s="5">
        <f t="shared" si="40"/>
        <v>2036.84284</v>
      </c>
      <c r="M307" s="5">
        <f>M308</f>
        <v>0</v>
      </c>
      <c r="N307" s="5">
        <f t="shared" si="41"/>
        <v>2036.84284</v>
      </c>
      <c r="O307" s="5">
        <f>O308</f>
        <v>0</v>
      </c>
      <c r="P307" s="5">
        <f t="shared" si="37"/>
        <v>2036.84284</v>
      </c>
      <c r="Q307" s="5">
        <f>Q308</f>
        <v>0</v>
      </c>
      <c r="R307" s="5">
        <f t="shared" si="36"/>
        <v>2036.84284</v>
      </c>
    </row>
    <row r="308" spans="1:18" ht="38.25">
      <c r="A308" s="4" t="s">
        <v>26</v>
      </c>
      <c r="B308" s="6" t="s">
        <v>434</v>
      </c>
      <c r="C308" s="2">
        <v>200</v>
      </c>
      <c r="D308" s="5">
        <v>2036.84284</v>
      </c>
      <c r="E308" s="5">
        <v>0</v>
      </c>
      <c r="F308" s="5">
        <f t="shared" si="43"/>
        <v>2036.84284</v>
      </c>
      <c r="G308" s="5"/>
      <c r="H308" s="5">
        <f t="shared" si="38"/>
        <v>2036.84284</v>
      </c>
      <c r="I308" s="5"/>
      <c r="J308" s="5">
        <f t="shared" si="39"/>
        <v>2036.84284</v>
      </c>
      <c r="K308" s="5"/>
      <c r="L308" s="5">
        <f t="shared" si="40"/>
        <v>2036.84284</v>
      </c>
      <c r="M308" s="5"/>
      <c r="N308" s="5">
        <f t="shared" si="41"/>
        <v>2036.84284</v>
      </c>
      <c r="O308" s="5"/>
      <c r="P308" s="5">
        <f t="shared" si="37"/>
        <v>2036.84284</v>
      </c>
      <c r="Q308" s="5"/>
      <c r="R308" s="5">
        <f t="shared" si="36"/>
        <v>2036.84284</v>
      </c>
    </row>
    <row r="309" spans="1:18" ht="38.25">
      <c r="A309" s="4" t="s">
        <v>599</v>
      </c>
      <c r="B309" s="6" t="s">
        <v>600</v>
      </c>
      <c r="C309" s="2"/>
      <c r="D309" s="5"/>
      <c r="E309" s="5"/>
      <c r="F309" s="5"/>
      <c r="G309" s="5"/>
      <c r="H309" s="5"/>
      <c r="I309" s="5"/>
      <c r="J309" s="5"/>
      <c r="K309" s="5"/>
      <c r="L309" s="5"/>
      <c r="M309" s="5"/>
      <c r="N309" s="5">
        <f t="shared" si="41"/>
        <v>0</v>
      </c>
      <c r="O309" s="5">
        <f>O310</f>
        <v>474.59778999999997</v>
      </c>
      <c r="P309" s="5">
        <f t="shared" si="37"/>
        <v>474.59778999999997</v>
      </c>
      <c r="Q309" s="5">
        <f>Q310</f>
        <v>0</v>
      </c>
      <c r="R309" s="5">
        <f t="shared" si="36"/>
        <v>474.59778999999997</v>
      </c>
    </row>
    <row r="310" spans="1:18" ht="38.25">
      <c r="A310" s="4" t="s">
        <v>26</v>
      </c>
      <c r="B310" s="6" t="s">
        <v>600</v>
      </c>
      <c r="C310" s="2">
        <v>200</v>
      </c>
      <c r="D310" s="5"/>
      <c r="E310" s="5"/>
      <c r="F310" s="5"/>
      <c r="G310" s="5"/>
      <c r="H310" s="5"/>
      <c r="I310" s="5"/>
      <c r="J310" s="5"/>
      <c r="K310" s="5"/>
      <c r="L310" s="5"/>
      <c r="M310" s="5"/>
      <c r="N310" s="5">
        <f t="shared" si="41"/>
        <v>0</v>
      </c>
      <c r="O310" s="5">
        <v>474.59778999999997</v>
      </c>
      <c r="P310" s="5">
        <f t="shared" si="37"/>
        <v>474.59778999999997</v>
      </c>
      <c r="Q310" s="5"/>
      <c r="R310" s="5">
        <f t="shared" si="36"/>
        <v>474.59778999999997</v>
      </c>
    </row>
    <row r="311" spans="1:18" ht="76.5">
      <c r="A311" s="4" t="s">
        <v>390</v>
      </c>
      <c r="B311" s="2" t="s">
        <v>435</v>
      </c>
      <c r="C311" s="2"/>
      <c r="D311" s="5">
        <v>210.48588000000001</v>
      </c>
      <c r="E311" s="5">
        <f>E312</f>
        <v>0</v>
      </c>
      <c r="F311" s="5">
        <f t="shared" si="43"/>
        <v>210.48588000000001</v>
      </c>
      <c r="G311" s="5">
        <f>G312</f>
        <v>0</v>
      </c>
      <c r="H311" s="5">
        <f t="shared" si="38"/>
        <v>210.48588000000001</v>
      </c>
      <c r="I311" s="5">
        <f>I312</f>
        <v>0</v>
      </c>
      <c r="J311" s="5">
        <f t="shared" si="39"/>
        <v>210.48588000000001</v>
      </c>
      <c r="K311" s="5">
        <f>K312</f>
        <v>0</v>
      </c>
      <c r="L311" s="5">
        <f t="shared" si="40"/>
        <v>210.48588000000001</v>
      </c>
      <c r="M311" s="5">
        <f>M312</f>
        <v>0</v>
      </c>
      <c r="N311" s="5">
        <f t="shared" si="41"/>
        <v>210.48588000000001</v>
      </c>
      <c r="O311" s="5">
        <f>O312</f>
        <v>0</v>
      </c>
      <c r="P311" s="5">
        <f t="shared" si="37"/>
        <v>210.48588000000001</v>
      </c>
      <c r="Q311" s="5">
        <f>Q312</f>
        <v>0</v>
      </c>
      <c r="R311" s="5">
        <f t="shared" si="36"/>
        <v>210.48588000000001</v>
      </c>
    </row>
    <row r="312" spans="1:18" ht="63.75">
      <c r="A312" s="4" t="s">
        <v>389</v>
      </c>
      <c r="B312" s="2" t="s">
        <v>436</v>
      </c>
      <c r="C312" s="2"/>
      <c r="D312" s="5">
        <v>210.48588000000001</v>
      </c>
      <c r="E312" s="5">
        <f>E313</f>
        <v>0</v>
      </c>
      <c r="F312" s="5">
        <f t="shared" si="43"/>
        <v>210.48588000000001</v>
      </c>
      <c r="G312" s="5">
        <f>G313</f>
        <v>0</v>
      </c>
      <c r="H312" s="5">
        <f t="shared" si="38"/>
        <v>210.48588000000001</v>
      </c>
      <c r="I312" s="5">
        <f>I313</f>
        <v>0</v>
      </c>
      <c r="J312" s="5">
        <f t="shared" si="39"/>
        <v>210.48588000000001</v>
      </c>
      <c r="K312" s="5">
        <f>K313</f>
        <v>0</v>
      </c>
      <c r="L312" s="5">
        <f t="shared" si="40"/>
        <v>210.48588000000001</v>
      </c>
      <c r="M312" s="5">
        <f>M313</f>
        <v>0</v>
      </c>
      <c r="N312" s="5">
        <f t="shared" si="41"/>
        <v>210.48588000000001</v>
      </c>
      <c r="O312" s="5">
        <f>O313</f>
        <v>0</v>
      </c>
      <c r="P312" s="5">
        <f t="shared" si="37"/>
        <v>210.48588000000001</v>
      </c>
      <c r="Q312" s="5">
        <f>Q313</f>
        <v>0</v>
      </c>
      <c r="R312" s="5">
        <f t="shared" si="36"/>
        <v>210.48588000000001</v>
      </c>
    </row>
    <row r="313" spans="1:18" ht="38.25">
      <c r="A313" s="4" t="s">
        <v>37</v>
      </c>
      <c r="B313" s="2" t="s">
        <v>436</v>
      </c>
      <c r="C313" s="2">
        <v>600</v>
      </c>
      <c r="D313" s="5">
        <v>210.48588000000001</v>
      </c>
      <c r="E313" s="5">
        <v>0</v>
      </c>
      <c r="F313" s="5">
        <f t="shared" si="43"/>
        <v>210.48588000000001</v>
      </c>
      <c r="G313" s="5"/>
      <c r="H313" s="5">
        <f t="shared" si="38"/>
        <v>210.48588000000001</v>
      </c>
      <c r="I313" s="5"/>
      <c r="J313" s="5">
        <f t="shared" si="39"/>
        <v>210.48588000000001</v>
      </c>
      <c r="K313" s="5"/>
      <c r="L313" s="5">
        <f t="shared" si="40"/>
        <v>210.48588000000001</v>
      </c>
      <c r="M313" s="5"/>
      <c r="N313" s="5">
        <f t="shared" si="41"/>
        <v>210.48588000000001</v>
      </c>
      <c r="O313" s="5"/>
      <c r="P313" s="5">
        <f t="shared" si="37"/>
        <v>210.48588000000001</v>
      </c>
      <c r="Q313" s="5"/>
      <c r="R313" s="5">
        <f t="shared" si="36"/>
        <v>210.48588000000001</v>
      </c>
    </row>
    <row r="314" spans="1:18" ht="57.75" customHeight="1">
      <c r="A314" s="4" t="s">
        <v>540</v>
      </c>
      <c r="B314" s="2" t="s">
        <v>537</v>
      </c>
      <c r="C314" s="2"/>
      <c r="D314" s="5">
        <v>0</v>
      </c>
      <c r="E314" s="5">
        <f>E315+E317</f>
        <v>72.207269999999994</v>
      </c>
      <c r="F314" s="5">
        <f t="shared" si="43"/>
        <v>72.207269999999994</v>
      </c>
      <c r="G314" s="5">
        <f>G315+G317</f>
        <v>0</v>
      </c>
      <c r="H314" s="5">
        <f t="shared" si="38"/>
        <v>72.207269999999994</v>
      </c>
      <c r="I314" s="5">
        <f>I315+I317</f>
        <v>3441.2807299999999</v>
      </c>
      <c r="J314" s="5">
        <f t="shared" si="39"/>
        <v>3513.4879999999998</v>
      </c>
      <c r="K314" s="5">
        <f>K315+K317</f>
        <v>0</v>
      </c>
      <c r="L314" s="5">
        <f t="shared" si="40"/>
        <v>3513.4879999999998</v>
      </c>
      <c r="M314" s="5">
        <f>M315+M317</f>
        <v>0</v>
      </c>
      <c r="N314" s="5">
        <f t="shared" si="41"/>
        <v>3513.4879999999998</v>
      </c>
      <c r="O314" s="5">
        <f>O315+O317</f>
        <v>5.2308000000000003</v>
      </c>
      <c r="P314" s="5">
        <f t="shared" si="37"/>
        <v>3518.7187999999996</v>
      </c>
      <c r="Q314" s="5">
        <f>Q315+Q317</f>
        <v>0</v>
      </c>
      <c r="R314" s="5">
        <f t="shared" si="36"/>
        <v>3518.7187999999996</v>
      </c>
    </row>
    <row r="315" spans="1:18" ht="43.5" customHeight="1">
      <c r="A315" s="4" t="s">
        <v>539</v>
      </c>
      <c r="B315" s="2" t="s">
        <v>538</v>
      </c>
      <c r="C315" s="2"/>
      <c r="D315" s="5">
        <v>0</v>
      </c>
      <c r="E315" s="5">
        <f>E316</f>
        <v>12.207269999999999</v>
      </c>
      <c r="F315" s="5">
        <f t="shared" si="43"/>
        <v>12.207269999999999</v>
      </c>
      <c r="G315" s="5">
        <f>G316</f>
        <v>0</v>
      </c>
      <c r="H315" s="5">
        <f t="shared" si="38"/>
        <v>12.207269999999999</v>
      </c>
      <c r="I315" s="5">
        <f>I316</f>
        <v>3487.7927300000001</v>
      </c>
      <c r="J315" s="5">
        <f t="shared" si="39"/>
        <v>3500</v>
      </c>
      <c r="K315" s="5">
        <f>K316</f>
        <v>0</v>
      </c>
      <c r="L315" s="5">
        <f t="shared" si="40"/>
        <v>3500</v>
      </c>
      <c r="M315" s="5">
        <f>M316</f>
        <v>0</v>
      </c>
      <c r="N315" s="5">
        <f t="shared" si="41"/>
        <v>3500</v>
      </c>
      <c r="O315" s="5">
        <f>O316</f>
        <v>0</v>
      </c>
      <c r="P315" s="5">
        <f t="shared" si="37"/>
        <v>3500</v>
      </c>
      <c r="Q315" s="5">
        <f>Q316</f>
        <v>0</v>
      </c>
      <c r="R315" s="5">
        <f t="shared" si="36"/>
        <v>3500</v>
      </c>
    </row>
    <row r="316" spans="1:18" ht="38.25">
      <c r="A316" s="4" t="s">
        <v>26</v>
      </c>
      <c r="B316" s="2" t="s">
        <v>538</v>
      </c>
      <c r="C316" s="2">
        <v>200</v>
      </c>
      <c r="D316" s="5">
        <v>0</v>
      </c>
      <c r="E316" s="5">
        <v>12.207269999999999</v>
      </c>
      <c r="F316" s="5">
        <f t="shared" si="43"/>
        <v>12.207269999999999</v>
      </c>
      <c r="G316" s="5"/>
      <c r="H316" s="5">
        <f t="shared" si="38"/>
        <v>12.207269999999999</v>
      </c>
      <c r="I316" s="5">
        <f>0.64013+3487.1526</f>
        <v>3487.7927300000001</v>
      </c>
      <c r="J316" s="5">
        <f t="shared" si="39"/>
        <v>3500</v>
      </c>
      <c r="K316" s="5"/>
      <c r="L316" s="5">
        <f t="shared" si="40"/>
        <v>3500</v>
      </c>
      <c r="M316" s="5"/>
      <c r="N316" s="5">
        <f t="shared" si="41"/>
        <v>3500</v>
      </c>
      <c r="O316" s="5"/>
      <c r="P316" s="5">
        <f t="shared" si="37"/>
        <v>3500</v>
      </c>
      <c r="Q316" s="5"/>
      <c r="R316" s="5">
        <f t="shared" si="36"/>
        <v>3500</v>
      </c>
    </row>
    <row r="317" spans="1:18" ht="63.75">
      <c r="A317" s="4" t="s">
        <v>542</v>
      </c>
      <c r="B317" s="2" t="s">
        <v>541</v>
      </c>
      <c r="C317" s="2"/>
      <c r="D317" s="5">
        <v>0</v>
      </c>
      <c r="E317" s="5">
        <f>E318</f>
        <v>60</v>
      </c>
      <c r="F317" s="5">
        <f t="shared" si="43"/>
        <v>60</v>
      </c>
      <c r="G317" s="5">
        <f>G318</f>
        <v>0</v>
      </c>
      <c r="H317" s="5">
        <f t="shared" si="38"/>
        <v>60</v>
      </c>
      <c r="I317" s="5">
        <f>I318</f>
        <v>-46.512</v>
      </c>
      <c r="J317" s="5">
        <f t="shared" si="39"/>
        <v>13.488</v>
      </c>
      <c r="K317" s="5">
        <f>K318</f>
        <v>0</v>
      </c>
      <c r="L317" s="5">
        <f t="shared" si="40"/>
        <v>13.488</v>
      </c>
      <c r="M317" s="5">
        <f>M318</f>
        <v>0</v>
      </c>
      <c r="N317" s="5">
        <f t="shared" si="41"/>
        <v>13.488</v>
      </c>
      <c r="O317" s="5">
        <f>O318</f>
        <v>5.2308000000000003</v>
      </c>
      <c r="P317" s="5">
        <f t="shared" si="37"/>
        <v>18.718800000000002</v>
      </c>
      <c r="Q317" s="5">
        <f>Q318</f>
        <v>0</v>
      </c>
      <c r="R317" s="5">
        <f t="shared" si="36"/>
        <v>18.718800000000002</v>
      </c>
    </row>
    <row r="318" spans="1:18" ht="38.25">
      <c r="A318" s="4" t="s">
        <v>26</v>
      </c>
      <c r="B318" s="2" t="s">
        <v>541</v>
      </c>
      <c r="C318" s="2">
        <v>200</v>
      </c>
      <c r="D318" s="5">
        <v>0</v>
      </c>
      <c r="E318" s="5">
        <v>60</v>
      </c>
      <c r="F318" s="5">
        <f t="shared" si="43"/>
        <v>60</v>
      </c>
      <c r="G318" s="5"/>
      <c r="H318" s="5">
        <f t="shared" si="38"/>
        <v>60</v>
      </c>
      <c r="I318" s="5">
        <v>-46.512</v>
      </c>
      <c r="J318" s="5">
        <f t="shared" si="39"/>
        <v>13.488</v>
      </c>
      <c r="K318" s="5"/>
      <c r="L318" s="5">
        <f t="shared" si="40"/>
        <v>13.488</v>
      </c>
      <c r="M318" s="5"/>
      <c r="N318" s="5">
        <f t="shared" si="41"/>
        <v>13.488</v>
      </c>
      <c r="O318" s="5">
        <v>5.2308000000000003</v>
      </c>
      <c r="P318" s="5">
        <f t="shared" si="37"/>
        <v>18.718800000000002</v>
      </c>
      <c r="Q318" s="5"/>
      <c r="R318" s="5">
        <f t="shared" si="36"/>
        <v>18.718800000000002</v>
      </c>
    </row>
    <row r="319" spans="1:18" ht="63.75">
      <c r="A319" s="9" t="s">
        <v>32</v>
      </c>
      <c r="B319" s="8" t="s">
        <v>386</v>
      </c>
      <c r="C319" s="2"/>
      <c r="D319" s="5">
        <v>6025.5518399999992</v>
      </c>
      <c r="E319" s="5">
        <f t="shared" ref="E319:Q321" si="44">E320</f>
        <v>0</v>
      </c>
      <c r="F319" s="5">
        <f t="shared" si="43"/>
        <v>6025.5518399999992</v>
      </c>
      <c r="G319" s="5">
        <f t="shared" si="44"/>
        <v>0</v>
      </c>
      <c r="H319" s="5">
        <f t="shared" si="38"/>
        <v>6025.5518399999992</v>
      </c>
      <c r="I319" s="5">
        <f t="shared" si="44"/>
        <v>0</v>
      </c>
      <c r="J319" s="5">
        <f t="shared" si="39"/>
        <v>6025.5518399999992</v>
      </c>
      <c r="K319" s="5">
        <f t="shared" si="44"/>
        <v>0</v>
      </c>
      <c r="L319" s="5">
        <f t="shared" si="40"/>
        <v>6025.5518399999992</v>
      </c>
      <c r="M319" s="5">
        <f t="shared" si="44"/>
        <v>388.64888999999999</v>
      </c>
      <c r="N319" s="5">
        <f t="shared" si="41"/>
        <v>6414.2007299999996</v>
      </c>
      <c r="O319" s="5">
        <f t="shared" si="44"/>
        <v>0</v>
      </c>
      <c r="P319" s="5">
        <f t="shared" si="37"/>
        <v>6414.2007299999996</v>
      </c>
      <c r="Q319" s="5">
        <f t="shared" si="44"/>
        <v>0</v>
      </c>
      <c r="R319" s="5">
        <f t="shared" si="36"/>
        <v>6414.2007299999996</v>
      </c>
    </row>
    <row r="320" spans="1:18" ht="63.75">
      <c r="A320" s="4" t="s">
        <v>33</v>
      </c>
      <c r="B320" s="2" t="s">
        <v>388</v>
      </c>
      <c r="C320" s="2"/>
      <c r="D320" s="5">
        <v>6025.5518399999992</v>
      </c>
      <c r="E320" s="5">
        <f t="shared" si="44"/>
        <v>0</v>
      </c>
      <c r="F320" s="5">
        <f t="shared" si="43"/>
        <v>6025.5518399999992</v>
      </c>
      <c r="G320" s="5">
        <f t="shared" si="44"/>
        <v>0</v>
      </c>
      <c r="H320" s="5">
        <f t="shared" si="38"/>
        <v>6025.5518399999992</v>
      </c>
      <c r="I320" s="5">
        <f t="shared" si="44"/>
        <v>0</v>
      </c>
      <c r="J320" s="5">
        <f t="shared" si="39"/>
        <v>6025.5518399999992</v>
      </c>
      <c r="K320" s="5">
        <f t="shared" si="44"/>
        <v>0</v>
      </c>
      <c r="L320" s="5">
        <f t="shared" si="40"/>
        <v>6025.5518399999992</v>
      </c>
      <c r="M320" s="5">
        <f>M321+M323</f>
        <v>388.64888999999999</v>
      </c>
      <c r="N320" s="5">
        <f t="shared" si="41"/>
        <v>6414.2007299999996</v>
      </c>
      <c r="O320" s="5">
        <f>O321+O323</f>
        <v>0</v>
      </c>
      <c r="P320" s="5">
        <f t="shared" si="37"/>
        <v>6414.2007299999996</v>
      </c>
      <c r="Q320" s="5">
        <f>Q321+Q323</f>
        <v>0</v>
      </c>
      <c r="R320" s="5">
        <f t="shared" si="36"/>
        <v>6414.2007299999996</v>
      </c>
    </row>
    <row r="321" spans="1:18" ht="55.5" customHeight="1">
      <c r="A321" s="4" t="s">
        <v>34</v>
      </c>
      <c r="B321" s="6" t="s">
        <v>437</v>
      </c>
      <c r="C321" s="2"/>
      <c r="D321" s="5">
        <v>6025.5518399999992</v>
      </c>
      <c r="E321" s="5">
        <f t="shared" si="44"/>
        <v>0</v>
      </c>
      <c r="F321" s="5">
        <f t="shared" si="43"/>
        <v>6025.5518399999992</v>
      </c>
      <c r="G321" s="5">
        <f t="shared" si="44"/>
        <v>0</v>
      </c>
      <c r="H321" s="5">
        <f t="shared" si="38"/>
        <v>6025.5518399999992</v>
      </c>
      <c r="I321" s="5">
        <f t="shared" si="44"/>
        <v>0</v>
      </c>
      <c r="J321" s="5">
        <f t="shared" si="39"/>
        <v>6025.5518399999992</v>
      </c>
      <c r="K321" s="5">
        <f t="shared" si="44"/>
        <v>0</v>
      </c>
      <c r="L321" s="5">
        <f t="shared" si="40"/>
        <v>6025.5518399999992</v>
      </c>
      <c r="M321" s="5">
        <f t="shared" si="44"/>
        <v>0</v>
      </c>
      <c r="N321" s="5">
        <f t="shared" si="41"/>
        <v>6025.5518399999992</v>
      </c>
      <c r="O321" s="5">
        <f t="shared" si="44"/>
        <v>0</v>
      </c>
      <c r="P321" s="5">
        <f t="shared" si="37"/>
        <v>6025.5518399999992</v>
      </c>
      <c r="Q321" s="5">
        <f t="shared" si="44"/>
        <v>0</v>
      </c>
      <c r="R321" s="5">
        <f t="shared" si="36"/>
        <v>6025.5518399999992</v>
      </c>
    </row>
    <row r="322" spans="1:18" ht="38.25">
      <c r="A322" s="4" t="s">
        <v>176</v>
      </c>
      <c r="B322" s="6" t="s">
        <v>437</v>
      </c>
      <c r="C322" s="2">
        <v>400</v>
      </c>
      <c r="D322" s="5">
        <v>6025.5518399999992</v>
      </c>
      <c r="E322" s="5">
        <v>0</v>
      </c>
      <c r="F322" s="5">
        <f t="shared" si="43"/>
        <v>6025.5518399999992</v>
      </c>
      <c r="G322" s="5"/>
      <c r="H322" s="5">
        <f t="shared" si="38"/>
        <v>6025.5518399999992</v>
      </c>
      <c r="I322" s="5"/>
      <c r="J322" s="5">
        <f t="shared" si="39"/>
        <v>6025.5518399999992</v>
      </c>
      <c r="K322" s="5"/>
      <c r="L322" s="5">
        <f t="shared" si="40"/>
        <v>6025.5518399999992</v>
      </c>
      <c r="M322" s="5"/>
      <c r="N322" s="5">
        <f t="shared" si="41"/>
        <v>6025.5518399999992</v>
      </c>
      <c r="O322" s="5"/>
      <c r="P322" s="5">
        <f t="shared" si="37"/>
        <v>6025.5518399999992</v>
      </c>
      <c r="Q322" s="5"/>
      <c r="R322" s="5">
        <f t="shared" si="36"/>
        <v>6025.5518399999992</v>
      </c>
    </row>
    <row r="323" spans="1:18" ht="84" customHeight="1">
      <c r="A323" s="4" t="s">
        <v>587</v>
      </c>
      <c r="B323" s="6" t="s">
        <v>588</v>
      </c>
      <c r="C323" s="2"/>
      <c r="D323" s="5"/>
      <c r="E323" s="5"/>
      <c r="F323" s="5"/>
      <c r="G323" s="5"/>
      <c r="H323" s="5"/>
      <c r="I323" s="5"/>
      <c r="J323" s="5"/>
      <c r="K323" s="5"/>
      <c r="L323" s="5">
        <f t="shared" si="40"/>
        <v>0</v>
      </c>
      <c r="M323" s="5">
        <f>M324</f>
        <v>388.64888999999999</v>
      </c>
      <c r="N323" s="5">
        <f t="shared" si="41"/>
        <v>388.64888999999999</v>
      </c>
      <c r="O323" s="5">
        <f>O324</f>
        <v>0</v>
      </c>
      <c r="P323" s="5">
        <f t="shared" si="37"/>
        <v>388.64888999999999</v>
      </c>
      <c r="Q323" s="5">
        <f>Q324</f>
        <v>0</v>
      </c>
      <c r="R323" s="5">
        <f t="shared" si="36"/>
        <v>388.64888999999999</v>
      </c>
    </row>
    <row r="324" spans="1:18" ht="38.25">
      <c r="A324" s="4" t="s">
        <v>176</v>
      </c>
      <c r="B324" s="6" t="s">
        <v>588</v>
      </c>
      <c r="C324" s="2">
        <v>400</v>
      </c>
      <c r="D324" s="5"/>
      <c r="E324" s="5"/>
      <c r="F324" s="5"/>
      <c r="G324" s="5"/>
      <c r="H324" s="5"/>
      <c r="I324" s="5"/>
      <c r="J324" s="5"/>
      <c r="K324" s="5"/>
      <c r="L324" s="5">
        <f t="shared" si="40"/>
        <v>0</v>
      </c>
      <c r="M324" s="5">
        <v>388.64888999999999</v>
      </c>
      <c r="N324" s="5">
        <f t="shared" si="41"/>
        <v>388.64888999999999</v>
      </c>
      <c r="O324" s="5"/>
      <c r="P324" s="5">
        <f t="shared" si="37"/>
        <v>388.64888999999999</v>
      </c>
      <c r="Q324" s="5"/>
      <c r="R324" s="5">
        <f t="shared" si="36"/>
        <v>388.64888999999999</v>
      </c>
    </row>
    <row r="325" spans="1:18" ht="89.25">
      <c r="A325" s="9" t="s">
        <v>321</v>
      </c>
      <c r="B325" s="8" t="s">
        <v>173</v>
      </c>
      <c r="C325" s="2"/>
      <c r="D325" s="5">
        <v>0</v>
      </c>
      <c r="E325" s="5">
        <f t="shared" ref="E325:Q327" si="45">E326</f>
        <v>0</v>
      </c>
      <c r="F325" s="5">
        <f t="shared" si="43"/>
        <v>0</v>
      </c>
      <c r="G325" s="5">
        <f t="shared" si="45"/>
        <v>0</v>
      </c>
      <c r="H325" s="5">
        <f t="shared" si="38"/>
        <v>0</v>
      </c>
      <c r="I325" s="5">
        <f t="shared" si="45"/>
        <v>0</v>
      </c>
      <c r="J325" s="5">
        <f t="shared" si="39"/>
        <v>0</v>
      </c>
      <c r="K325" s="5">
        <f t="shared" si="45"/>
        <v>0</v>
      </c>
      <c r="L325" s="5">
        <f t="shared" si="40"/>
        <v>0</v>
      </c>
      <c r="M325" s="5">
        <f t="shared" si="45"/>
        <v>0</v>
      </c>
      <c r="N325" s="5">
        <f t="shared" si="41"/>
        <v>0</v>
      </c>
      <c r="O325" s="5">
        <f t="shared" si="45"/>
        <v>0</v>
      </c>
      <c r="P325" s="5">
        <f t="shared" si="37"/>
        <v>0</v>
      </c>
      <c r="Q325" s="5">
        <f t="shared" si="45"/>
        <v>0</v>
      </c>
      <c r="R325" s="5">
        <f t="shared" si="36"/>
        <v>0</v>
      </c>
    </row>
    <row r="326" spans="1:18" ht="89.25">
      <c r="A326" s="4" t="s">
        <v>392</v>
      </c>
      <c r="B326" s="2" t="s">
        <v>174</v>
      </c>
      <c r="C326" s="2"/>
      <c r="D326" s="5">
        <v>0</v>
      </c>
      <c r="E326" s="5">
        <f t="shared" si="45"/>
        <v>0</v>
      </c>
      <c r="F326" s="5">
        <f t="shared" si="43"/>
        <v>0</v>
      </c>
      <c r="G326" s="5">
        <f t="shared" si="45"/>
        <v>0</v>
      </c>
      <c r="H326" s="5">
        <f t="shared" si="38"/>
        <v>0</v>
      </c>
      <c r="I326" s="5">
        <f t="shared" si="45"/>
        <v>0</v>
      </c>
      <c r="J326" s="5">
        <f t="shared" si="39"/>
        <v>0</v>
      </c>
      <c r="K326" s="5">
        <f t="shared" si="45"/>
        <v>0</v>
      </c>
      <c r="L326" s="5">
        <f t="shared" si="40"/>
        <v>0</v>
      </c>
      <c r="M326" s="5">
        <f t="shared" si="45"/>
        <v>0</v>
      </c>
      <c r="N326" s="5">
        <f t="shared" si="41"/>
        <v>0</v>
      </c>
      <c r="O326" s="5">
        <f t="shared" si="45"/>
        <v>0</v>
      </c>
      <c r="P326" s="5">
        <f t="shared" si="37"/>
        <v>0</v>
      </c>
      <c r="Q326" s="5">
        <f t="shared" si="45"/>
        <v>0</v>
      </c>
      <c r="R326" s="5">
        <f t="shared" si="36"/>
        <v>0</v>
      </c>
    </row>
    <row r="327" spans="1:18" ht="76.5">
      <c r="A327" s="4" t="s">
        <v>393</v>
      </c>
      <c r="B327" s="2" t="s">
        <v>438</v>
      </c>
      <c r="C327" s="2"/>
      <c r="D327" s="5">
        <v>0</v>
      </c>
      <c r="E327" s="5">
        <f t="shared" si="45"/>
        <v>0</v>
      </c>
      <c r="F327" s="5">
        <f t="shared" si="43"/>
        <v>0</v>
      </c>
      <c r="G327" s="5">
        <f t="shared" si="45"/>
        <v>0</v>
      </c>
      <c r="H327" s="5">
        <f t="shared" si="38"/>
        <v>0</v>
      </c>
      <c r="I327" s="5">
        <f t="shared" si="45"/>
        <v>0</v>
      </c>
      <c r="J327" s="5">
        <f t="shared" si="39"/>
        <v>0</v>
      </c>
      <c r="K327" s="5">
        <f t="shared" si="45"/>
        <v>0</v>
      </c>
      <c r="L327" s="5">
        <f t="shared" si="40"/>
        <v>0</v>
      </c>
      <c r="M327" s="5">
        <f t="shared" si="45"/>
        <v>0</v>
      </c>
      <c r="N327" s="5">
        <f t="shared" si="41"/>
        <v>0</v>
      </c>
      <c r="O327" s="5">
        <f t="shared" si="45"/>
        <v>0</v>
      </c>
      <c r="P327" s="5">
        <f t="shared" si="37"/>
        <v>0</v>
      </c>
      <c r="Q327" s="5">
        <f t="shared" si="45"/>
        <v>0</v>
      </c>
      <c r="R327" s="5">
        <f t="shared" si="36"/>
        <v>0</v>
      </c>
    </row>
    <row r="328" spans="1:18" ht="38.25">
      <c r="A328" s="4" t="s">
        <v>26</v>
      </c>
      <c r="B328" s="2" t="s">
        <v>438</v>
      </c>
      <c r="C328" s="2">
        <v>200</v>
      </c>
      <c r="D328" s="5">
        <v>0</v>
      </c>
      <c r="E328" s="5">
        <v>0</v>
      </c>
      <c r="F328" s="5">
        <f t="shared" si="43"/>
        <v>0</v>
      </c>
      <c r="G328" s="5"/>
      <c r="H328" s="5">
        <f t="shared" si="38"/>
        <v>0</v>
      </c>
      <c r="I328" s="5"/>
      <c r="J328" s="5">
        <f t="shared" si="39"/>
        <v>0</v>
      </c>
      <c r="K328" s="5"/>
      <c r="L328" s="5">
        <f t="shared" si="40"/>
        <v>0</v>
      </c>
      <c r="M328" s="5"/>
      <c r="N328" s="5">
        <f t="shared" si="41"/>
        <v>0</v>
      </c>
      <c r="O328" s="5"/>
      <c r="P328" s="5">
        <f t="shared" si="37"/>
        <v>0</v>
      </c>
      <c r="Q328" s="5"/>
      <c r="R328" s="5">
        <f t="shared" si="36"/>
        <v>0</v>
      </c>
    </row>
    <row r="329" spans="1:18" ht="89.25">
      <c r="A329" s="9" t="s">
        <v>479</v>
      </c>
      <c r="B329" s="8" t="s">
        <v>391</v>
      </c>
      <c r="C329" s="2"/>
      <c r="D329" s="5">
        <v>0</v>
      </c>
      <c r="E329" s="5">
        <f t="shared" ref="E329:Q331" si="46">E330</f>
        <v>0</v>
      </c>
      <c r="F329" s="5">
        <f t="shared" si="43"/>
        <v>0</v>
      </c>
      <c r="G329" s="5">
        <f t="shared" si="46"/>
        <v>0</v>
      </c>
      <c r="H329" s="5">
        <f t="shared" si="38"/>
        <v>0</v>
      </c>
      <c r="I329" s="5">
        <f t="shared" si="46"/>
        <v>0</v>
      </c>
      <c r="J329" s="5">
        <f t="shared" si="39"/>
        <v>0</v>
      </c>
      <c r="K329" s="5">
        <f t="shared" si="46"/>
        <v>0</v>
      </c>
      <c r="L329" s="5">
        <f t="shared" si="40"/>
        <v>0</v>
      </c>
      <c r="M329" s="5">
        <f t="shared" si="46"/>
        <v>0</v>
      </c>
      <c r="N329" s="5">
        <f t="shared" si="41"/>
        <v>0</v>
      </c>
      <c r="O329" s="5">
        <f t="shared" si="46"/>
        <v>0</v>
      </c>
      <c r="P329" s="5">
        <f t="shared" si="37"/>
        <v>0</v>
      </c>
      <c r="Q329" s="5">
        <f t="shared" si="46"/>
        <v>0</v>
      </c>
      <c r="R329" s="5">
        <f t="shared" si="36"/>
        <v>0</v>
      </c>
    </row>
    <row r="330" spans="1:18" ht="89.25">
      <c r="A330" s="4" t="s">
        <v>480</v>
      </c>
      <c r="B330" s="2" t="s">
        <v>394</v>
      </c>
      <c r="C330" s="2"/>
      <c r="D330" s="5">
        <v>0</v>
      </c>
      <c r="E330" s="5">
        <f t="shared" si="46"/>
        <v>0</v>
      </c>
      <c r="F330" s="5">
        <f t="shared" si="43"/>
        <v>0</v>
      </c>
      <c r="G330" s="5">
        <f t="shared" si="46"/>
        <v>0</v>
      </c>
      <c r="H330" s="5">
        <f t="shared" si="38"/>
        <v>0</v>
      </c>
      <c r="I330" s="5">
        <f t="shared" si="46"/>
        <v>0</v>
      </c>
      <c r="J330" s="5">
        <f t="shared" si="39"/>
        <v>0</v>
      </c>
      <c r="K330" s="5">
        <f t="shared" si="46"/>
        <v>0</v>
      </c>
      <c r="L330" s="5">
        <f t="shared" si="40"/>
        <v>0</v>
      </c>
      <c r="M330" s="5">
        <f t="shared" si="46"/>
        <v>0</v>
      </c>
      <c r="N330" s="5">
        <f t="shared" si="41"/>
        <v>0</v>
      </c>
      <c r="O330" s="5">
        <f t="shared" si="46"/>
        <v>0</v>
      </c>
      <c r="P330" s="5">
        <f t="shared" si="37"/>
        <v>0</v>
      </c>
      <c r="Q330" s="5">
        <f t="shared" si="46"/>
        <v>0</v>
      </c>
      <c r="R330" s="5">
        <f t="shared" si="36"/>
        <v>0</v>
      </c>
    </row>
    <row r="331" spans="1:18" ht="89.25">
      <c r="A331" s="4" t="s">
        <v>481</v>
      </c>
      <c r="B331" s="2" t="s">
        <v>439</v>
      </c>
      <c r="C331" s="2"/>
      <c r="D331" s="5">
        <v>0</v>
      </c>
      <c r="E331" s="5">
        <f t="shared" si="46"/>
        <v>0</v>
      </c>
      <c r="F331" s="5">
        <f t="shared" si="43"/>
        <v>0</v>
      </c>
      <c r="G331" s="5">
        <f t="shared" si="46"/>
        <v>0</v>
      </c>
      <c r="H331" s="5">
        <f t="shared" si="38"/>
        <v>0</v>
      </c>
      <c r="I331" s="5">
        <f t="shared" si="46"/>
        <v>0</v>
      </c>
      <c r="J331" s="5">
        <f t="shared" si="39"/>
        <v>0</v>
      </c>
      <c r="K331" s="5">
        <f t="shared" si="46"/>
        <v>0</v>
      </c>
      <c r="L331" s="5">
        <f t="shared" si="40"/>
        <v>0</v>
      </c>
      <c r="M331" s="5">
        <f t="shared" si="46"/>
        <v>0</v>
      </c>
      <c r="N331" s="5">
        <f t="shared" si="41"/>
        <v>0</v>
      </c>
      <c r="O331" s="5">
        <f t="shared" si="46"/>
        <v>0</v>
      </c>
      <c r="P331" s="5">
        <f t="shared" si="37"/>
        <v>0</v>
      </c>
      <c r="Q331" s="5">
        <f t="shared" si="46"/>
        <v>0</v>
      </c>
      <c r="R331" s="5">
        <f t="shared" si="36"/>
        <v>0</v>
      </c>
    </row>
    <row r="332" spans="1:18" ht="25.5">
      <c r="A332" s="14" t="s">
        <v>189</v>
      </c>
      <c r="B332" s="2" t="s">
        <v>439</v>
      </c>
      <c r="C332" s="2">
        <v>300</v>
      </c>
      <c r="D332" s="5">
        <v>0</v>
      </c>
      <c r="E332" s="5">
        <v>0</v>
      </c>
      <c r="F332" s="5">
        <f t="shared" si="43"/>
        <v>0</v>
      </c>
      <c r="G332" s="5"/>
      <c r="H332" s="5">
        <f t="shared" si="38"/>
        <v>0</v>
      </c>
      <c r="I332" s="5"/>
      <c r="J332" s="5">
        <f t="shared" si="39"/>
        <v>0</v>
      </c>
      <c r="K332" s="5"/>
      <c r="L332" s="5">
        <f t="shared" si="40"/>
        <v>0</v>
      </c>
      <c r="M332" s="5"/>
      <c r="N332" s="5">
        <f t="shared" si="41"/>
        <v>0</v>
      </c>
      <c r="O332" s="5"/>
      <c r="P332" s="5">
        <f t="shared" si="37"/>
        <v>0</v>
      </c>
      <c r="Q332" s="5"/>
      <c r="R332" s="5">
        <f t="shared" si="36"/>
        <v>0</v>
      </c>
    </row>
    <row r="333" spans="1:18" ht="25.5">
      <c r="A333" s="15" t="s">
        <v>322</v>
      </c>
      <c r="B333" s="8" t="s">
        <v>395</v>
      </c>
      <c r="C333" s="2"/>
      <c r="D333" s="5">
        <v>21820.81149</v>
      </c>
      <c r="E333" s="5">
        <f>E334+E337+E343+E340</f>
        <v>6710.4297800000004</v>
      </c>
      <c r="F333" s="5">
        <f t="shared" si="43"/>
        <v>28531.241269999999</v>
      </c>
      <c r="G333" s="5">
        <f>G334+G337+G343+G340</f>
        <v>0</v>
      </c>
      <c r="H333" s="5">
        <f t="shared" si="38"/>
        <v>28531.241269999999</v>
      </c>
      <c r="I333" s="5">
        <f>I334+I337+I343+I340</f>
        <v>0</v>
      </c>
      <c r="J333" s="5">
        <f t="shared" si="39"/>
        <v>28531.241269999999</v>
      </c>
      <c r="K333" s="5">
        <f>K334+K337+K343+K340</f>
        <v>0</v>
      </c>
      <c r="L333" s="5">
        <f t="shared" si="40"/>
        <v>28531.241269999999</v>
      </c>
      <c r="M333" s="5">
        <f>M334+M337+M343+M340</f>
        <v>14970</v>
      </c>
      <c r="N333" s="5">
        <f t="shared" si="41"/>
        <v>43501.241269999999</v>
      </c>
      <c r="O333" s="5">
        <f>O334+O337+O343+O340</f>
        <v>0</v>
      </c>
      <c r="P333" s="5">
        <f t="shared" si="37"/>
        <v>43501.241269999999</v>
      </c>
      <c r="Q333" s="5">
        <f>Q334+Q337+Q343+Q340</f>
        <v>0</v>
      </c>
      <c r="R333" s="5">
        <f t="shared" si="36"/>
        <v>43501.241269999999</v>
      </c>
    </row>
    <row r="334" spans="1:18" ht="25.5">
      <c r="A334" s="4" t="s">
        <v>240</v>
      </c>
      <c r="B334" s="2" t="s">
        <v>396</v>
      </c>
      <c r="C334" s="2"/>
      <c r="D334" s="5">
        <v>10836.383</v>
      </c>
      <c r="E334" s="5">
        <f>E335</f>
        <v>0</v>
      </c>
      <c r="F334" s="5">
        <f t="shared" si="43"/>
        <v>10836.383</v>
      </c>
      <c r="G334" s="5">
        <f>G335</f>
        <v>0</v>
      </c>
      <c r="H334" s="5">
        <f t="shared" si="38"/>
        <v>10836.383</v>
      </c>
      <c r="I334" s="5">
        <f>I335</f>
        <v>0</v>
      </c>
      <c r="J334" s="5">
        <f t="shared" si="39"/>
        <v>10836.383</v>
      </c>
      <c r="K334" s="5">
        <f>K335</f>
        <v>0</v>
      </c>
      <c r="L334" s="5">
        <f t="shared" si="40"/>
        <v>10836.383</v>
      </c>
      <c r="M334" s="5">
        <f>M335</f>
        <v>0</v>
      </c>
      <c r="N334" s="5">
        <f t="shared" si="41"/>
        <v>10836.383</v>
      </c>
      <c r="O334" s="5">
        <f>O335</f>
        <v>0</v>
      </c>
      <c r="P334" s="5">
        <f t="shared" si="37"/>
        <v>10836.383</v>
      </c>
      <c r="Q334" s="5">
        <f>Q335</f>
        <v>0</v>
      </c>
      <c r="R334" s="5">
        <f t="shared" si="36"/>
        <v>10836.383</v>
      </c>
    </row>
    <row r="335" spans="1:18" ht="31.5" customHeight="1">
      <c r="A335" s="4" t="s">
        <v>241</v>
      </c>
      <c r="B335" s="2" t="s">
        <v>482</v>
      </c>
      <c r="C335" s="2"/>
      <c r="D335" s="5">
        <v>10836.383</v>
      </c>
      <c r="E335" s="5">
        <f>E336</f>
        <v>0</v>
      </c>
      <c r="F335" s="5">
        <f t="shared" si="43"/>
        <v>10836.383</v>
      </c>
      <c r="G335" s="5">
        <f>G336</f>
        <v>0</v>
      </c>
      <c r="H335" s="5">
        <f t="shared" si="38"/>
        <v>10836.383</v>
      </c>
      <c r="I335" s="5">
        <f>I336</f>
        <v>0</v>
      </c>
      <c r="J335" s="5">
        <f t="shared" si="39"/>
        <v>10836.383</v>
      </c>
      <c r="K335" s="5">
        <f>K336</f>
        <v>0</v>
      </c>
      <c r="L335" s="5">
        <f t="shared" si="40"/>
        <v>10836.383</v>
      </c>
      <c r="M335" s="5">
        <f>M336</f>
        <v>0</v>
      </c>
      <c r="N335" s="5">
        <f t="shared" si="41"/>
        <v>10836.383</v>
      </c>
      <c r="O335" s="5">
        <f>O336</f>
        <v>0</v>
      </c>
      <c r="P335" s="5">
        <f t="shared" si="37"/>
        <v>10836.383</v>
      </c>
      <c r="Q335" s="5">
        <f>Q336</f>
        <v>0</v>
      </c>
      <c r="R335" s="5">
        <f t="shared" si="36"/>
        <v>10836.383</v>
      </c>
    </row>
    <row r="336" spans="1:18" ht="38.25">
      <c r="A336" s="4" t="s">
        <v>26</v>
      </c>
      <c r="B336" s="2" t="s">
        <v>482</v>
      </c>
      <c r="C336" s="2">
        <v>200</v>
      </c>
      <c r="D336" s="5">
        <v>10836.383</v>
      </c>
      <c r="E336" s="5">
        <v>0</v>
      </c>
      <c r="F336" s="5">
        <f t="shared" si="43"/>
        <v>10836.383</v>
      </c>
      <c r="G336" s="5"/>
      <c r="H336" s="5">
        <f t="shared" si="38"/>
        <v>10836.383</v>
      </c>
      <c r="I336" s="5"/>
      <c r="J336" s="5">
        <f t="shared" si="39"/>
        <v>10836.383</v>
      </c>
      <c r="K336" s="5"/>
      <c r="L336" s="5">
        <f t="shared" si="40"/>
        <v>10836.383</v>
      </c>
      <c r="M336" s="5"/>
      <c r="N336" s="5">
        <f t="shared" si="41"/>
        <v>10836.383</v>
      </c>
      <c r="O336" s="5"/>
      <c r="P336" s="5">
        <f t="shared" si="37"/>
        <v>10836.383</v>
      </c>
      <c r="Q336" s="5"/>
      <c r="R336" s="5">
        <f t="shared" si="36"/>
        <v>10836.383</v>
      </c>
    </row>
    <row r="337" spans="1:18" ht="63.75">
      <c r="A337" s="4" t="s">
        <v>207</v>
      </c>
      <c r="B337" s="2" t="s">
        <v>483</v>
      </c>
      <c r="C337" s="2"/>
      <c r="D337" s="5">
        <v>0</v>
      </c>
      <c r="E337" s="5">
        <f>E338</f>
        <v>0</v>
      </c>
      <c r="F337" s="5">
        <f t="shared" si="43"/>
        <v>0</v>
      </c>
      <c r="G337" s="5">
        <f>G338</f>
        <v>0</v>
      </c>
      <c r="H337" s="5">
        <f t="shared" si="38"/>
        <v>0</v>
      </c>
      <c r="I337" s="5">
        <f>I338</f>
        <v>0</v>
      </c>
      <c r="J337" s="5">
        <f t="shared" si="39"/>
        <v>0</v>
      </c>
      <c r="K337" s="5">
        <f>K338</f>
        <v>0</v>
      </c>
      <c r="L337" s="5">
        <f t="shared" si="40"/>
        <v>0</v>
      </c>
      <c r="M337" s="5">
        <f>M338</f>
        <v>0</v>
      </c>
      <c r="N337" s="5">
        <f t="shared" si="41"/>
        <v>0</v>
      </c>
      <c r="O337" s="5">
        <f>O338</f>
        <v>0</v>
      </c>
      <c r="P337" s="5">
        <f t="shared" si="37"/>
        <v>0</v>
      </c>
      <c r="Q337" s="5">
        <f>Q338</f>
        <v>0</v>
      </c>
      <c r="R337" s="5">
        <f t="shared" ref="R337:R400" si="47">P337+Q337</f>
        <v>0</v>
      </c>
    </row>
    <row r="338" spans="1:18" ht="51">
      <c r="A338" s="4" t="s">
        <v>208</v>
      </c>
      <c r="B338" s="2" t="s">
        <v>484</v>
      </c>
      <c r="C338" s="2"/>
      <c r="D338" s="5">
        <v>0</v>
      </c>
      <c r="E338" s="5">
        <f>E339</f>
        <v>0</v>
      </c>
      <c r="F338" s="5">
        <f t="shared" si="43"/>
        <v>0</v>
      </c>
      <c r="G338" s="5">
        <f>G339</f>
        <v>0</v>
      </c>
      <c r="H338" s="5">
        <f t="shared" si="38"/>
        <v>0</v>
      </c>
      <c r="I338" s="5">
        <f>I339</f>
        <v>0</v>
      </c>
      <c r="J338" s="5">
        <f t="shared" si="39"/>
        <v>0</v>
      </c>
      <c r="K338" s="5">
        <f>K339</f>
        <v>0</v>
      </c>
      <c r="L338" s="5">
        <f t="shared" si="40"/>
        <v>0</v>
      </c>
      <c r="M338" s="5">
        <f>M339</f>
        <v>0</v>
      </c>
      <c r="N338" s="5">
        <f t="shared" si="41"/>
        <v>0</v>
      </c>
      <c r="O338" s="5">
        <f>O339</f>
        <v>0</v>
      </c>
      <c r="P338" s="5">
        <f t="shared" si="37"/>
        <v>0</v>
      </c>
      <c r="Q338" s="5">
        <f>Q339</f>
        <v>0</v>
      </c>
      <c r="R338" s="5">
        <f t="shared" si="47"/>
        <v>0</v>
      </c>
    </row>
    <row r="339" spans="1:18" ht="38.25">
      <c r="A339" s="4" t="s">
        <v>26</v>
      </c>
      <c r="B339" s="2" t="s">
        <v>484</v>
      </c>
      <c r="C339" s="2">
        <v>200</v>
      </c>
      <c r="D339" s="5">
        <v>0</v>
      </c>
      <c r="E339" s="5">
        <v>0</v>
      </c>
      <c r="F339" s="5">
        <f t="shared" si="43"/>
        <v>0</v>
      </c>
      <c r="G339" s="5"/>
      <c r="H339" s="5">
        <f t="shared" si="38"/>
        <v>0</v>
      </c>
      <c r="I339" s="5"/>
      <c r="J339" s="5">
        <f t="shared" si="39"/>
        <v>0</v>
      </c>
      <c r="K339" s="5"/>
      <c r="L339" s="5">
        <f t="shared" si="40"/>
        <v>0</v>
      </c>
      <c r="M339" s="5"/>
      <c r="N339" s="5">
        <f t="shared" si="41"/>
        <v>0</v>
      </c>
      <c r="O339" s="5"/>
      <c r="P339" s="5">
        <f t="shared" si="37"/>
        <v>0</v>
      </c>
      <c r="Q339" s="5"/>
      <c r="R339" s="5">
        <f t="shared" si="47"/>
        <v>0</v>
      </c>
    </row>
    <row r="340" spans="1:18" ht="38.25">
      <c r="A340" s="16" t="s">
        <v>502</v>
      </c>
      <c r="B340" s="2" t="s">
        <v>504</v>
      </c>
      <c r="C340" s="2"/>
      <c r="D340" s="5">
        <v>210</v>
      </c>
      <c r="E340" s="5">
        <f>E341</f>
        <v>0</v>
      </c>
      <c r="F340" s="5">
        <f t="shared" si="43"/>
        <v>210</v>
      </c>
      <c r="G340" s="5">
        <f>G341</f>
        <v>0</v>
      </c>
      <c r="H340" s="5">
        <f t="shared" si="38"/>
        <v>210</v>
      </c>
      <c r="I340" s="5">
        <f>I341</f>
        <v>0</v>
      </c>
      <c r="J340" s="5">
        <f t="shared" si="39"/>
        <v>210</v>
      </c>
      <c r="K340" s="5">
        <f>K341</f>
        <v>0</v>
      </c>
      <c r="L340" s="5">
        <f t="shared" si="40"/>
        <v>210</v>
      </c>
      <c r="M340" s="5">
        <f>M341</f>
        <v>-30</v>
      </c>
      <c r="N340" s="5">
        <f t="shared" si="41"/>
        <v>180</v>
      </c>
      <c r="O340" s="5">
        <f>O341</f>
        <v>0</v>
      </c>
      <c r="P340" s="5">
        <f t="shared" si="37"/>
        <v>180</v>
      </c>
      <c r="Q340" s="5">
        <f>Q341</f>
        <v>0</v>
      </c>
      <c r="R340" s="5">
        <f t="shared" si="47"/>
        <v>180</v>
      </c>
    </row>
    <row r="341" spans="1:18" ht="28.5" customHeight="1">
      <c r="A341" s="16" t="s">
        <v>503</v>
      </c>
      <c r="B341" s="2" t="s">
        <v>505</v>
      </c>
      <c r="C341" s="2"/>
      <c r="D341" s="5">
        <v>210</v>
      </c>
      <c r="E341" s="5">
        <f>E342</f>
        <v>0</v>
      </c>
      <c r="F341" s="5">
        <f t="shared" si="43"/>
        <v>210</v>
      </c>
      <c r="G341" s="5">
        <f>G342</f>
        <v>0</v>
      </c>
      <c r="H341" s="5">
        <f t="shared" ref="H341:H409" si="48">F341+G341</f>
        <v>210</v>
      </c>
      <c r="I341" s="5">
        <f>I342</f>
        <v>0</v>
      </c>
      <c r="J341" s="5">
        <f t="shared" ref="J341:J409" si="49">H341+I341</f>
        <v>210</v>
      </c>
      <c r="K341" s="5">
        <f>K342</f>
        <v>0</v>
      </c>
      <c r="L341" s="5">
        <f t="shared" ref="L341:L409" si="50">J341+K341</f>
        <v>210</v>
      </c>
      <c r="M341" s="5">
        <f>M342</f>
        <v>-30</v>
      </c>
      <c r="N341" s="5">
        <f t="shared" ref="N341:N407" si="51">L341+M341</f>
        <v>180</v>
      </c>
      <c r="O341" s="5">
        <f>O342</f>
        <v>0</v>
      </c>
      <c r="P341" s="5">
        <f t="shared" ref="P341:P407" si="52">N341+O341</f>
        <v>180</v>
      </c>
      <c r="Q341" s="5">
        <f>Q342</f>
        <v>0</v>
      </c>
      <c r="R341" s="5">
        <f t="shared" si="47"/>
        <v>180</v>
      </c>
    </row>
    <row r="342" spans="1:18" ht="38.25">
      <c r="A342" s="4" t="s">
        <v>26</v>
      </c>
      <c r="B342" s="2" t="s">
        <v>505</v>
      </c>
      <c r="C342" s="2">
        <v>200</v>
      </c>
      <c r="D342" s="5">
        <v>210</v>
      </c>
      <c r="E342" s="5">
        <v>0</v>
      </c>
      <c r="F342" s="5">
        <f t="shared" si="43"/>
        <v>210</v>
      </c>
      <c r="G342" s="5"/>
      <c r="H342" s="5">
        <f t="shared" si="48"/>
        <v>210</v>
      </c>
      <c r="I342" s="5"/>
      <c r="J342" s="5">
        <f t="shared" si="49"/>
        <v>210</v>
      </c>
      <c r="K342" s="5"/>
      <c r="L342" s="5">
        <f t="shared" si="50"/>
        <v>210</v>
      </c>
      <c r="M342" s="5">
        <v>-30</v>
      </c>
      <c r="N342" s="5">
        <f t="shared" si="51"/>
        <v>180</v>
      </c>
      <c r="O342" s="5"/>
      <c r="P342" s="5">
        <f t="shared" si="52"/>
        <v>180</v>
      </c>
      <c r="Q342" s="5"/>
      <c r="R342" s="5">
        <f t="shared" si="47"/>
        <v>180</v>
      </c>
    </row>
    <row r="343" spans="1:18" ht="25.5">
      <c r="A343" s="4" t="s">
        <v>216</v>
      </c>
      <c r="B343" s="2" t="s">
        <v>485</v>
      </c>
      <c r="C343" s="2"/>
      <c r="D343" s="5">
        <v>10774.42849</v>
      </c>
      <c r="E343" s="5">
        <f>E344+E347+E349+E351+E353+E355+E357+E359+E361+E363+E365+E367</f>
        <v>6710.4297800000004</v>
      </c>
      <c r="F343" s="5">
        <f t="shared" si="43"/>
        <v>17484.858270000001</v>
      </c>
      <c r="G343" s="5">
        <f>G344+G347+G349+G351+G353+G355+G357+G359+G361+G363+G365+G367</f>
        <v>0</v>
      </c>
      <c r="H343" s="5">
        <f t="shared" si="48"/>
        <v>17484.858270000001</v>
      </c>
      <c r="I343" s="5">
        <f>I344+I347+I349+I351+I353+I355+I357+I359+I361+I363+I365+I367</f>
        <v>0</v>
      </c>
      <c r="J343" s="5">
        <f t="shared" si="49"/>
        <v>17484.858270000001</v>
      </c>
      <c r="K343" s="5">
        <f>K344+K347+K349+K351+K353+K355+K357+K359+K361+K363+K365+K367+K369</f>
        <v>0</v>
      </c>
      <c r="L343" s="5">
        <f t="shared" si="50"/>
        <v>17484.858270000001</v>
      </c>
      <c r="M343" s="5">
        <f>M344+M347+M349+M351+M353+M355+M357+M359+M361+M363+M365+M367+M369</f>
        <v>15000</v>
      </c>
      <c r="N343" s="5">
        <f t="shared" si="51"/>
        <v>32484.858270000001</v>
      </c>
      <c r="O343" s="5">
        <f>O344+O347+O349+O351+O353+O355+O357+O359+O361+O363+O365+O367+O369</f>
        <v>0</v>
      </c>
      <c r="P343" s="5">
        <f t="shared" si="52"/>
        <v>32484.858270000001</v>
      </c>
      <c r="Q343" s="5">
        <f>Q344+Q347+Q349+Q351+Q353+Q355+Q357+Q359+Q361+Q363+Q365+Q367+Q369</f>
        <v>0</v>
      </c>
      <c r="R343" s="5">
        <f t="shared" si="47"/>
        <v>32484.858270000001</v>
      </c>
    </row>
    <row r="344" spans="1:18" ht="25.5">
      <c r="A344" s="4" t="s">
        <v>274</v>
      </c>
      <c r="B344" s="2" t="s">
        <v>486</v>
      </c>
      <c r="C344" s="2"/>
      <c r="D344" s="5">
        <v>7074.4284900000002</v>
      </c>
      <c r="E344" s="5">
        <f>E345</f>
        <v>0</v>
      </c>
      <c r="F344" s="5">
        <f t="shared" si="43"/>
        <v>7074.4284900000002</v>
      </c>
      <c r="G344" s="5">
        <f>G345</f>
        <v>0</v>
      </c>
      <c r="H344" s="5">
        <f t="shared" si="48"/>
        <v>7074.4284900000002</v>
      </c>
      <c r="I344" s="5">
        <f>I345</f>
        <v>0</v>
      </c>
      <c r="J344" s="5">
        <f t="shared" si="49"/>
        <v>7074.4284900000002</v>
      </c>
      <c r="K344" s="5">
        <f>K345</f>
        <v>0</v>
      </c>
      <c r="L344" s="5">
        <f t="shared" si="50"/>
        <v>7074.4284900000002</v>
      </c>
      <c r="M344" s="5">
        <f>M345</f>
        <v>0</v>
      </c>
      <c r="N344" s="5">
        <f t="shared" si="51"/>
        <v>7074.4284900000002</v>
      </c>
      <c r="O344" s="5">
        <f>O345</f>
        <v>0</v>
      </c>
      <c r="P344" s="5">
        <f t="shared" si="52"/>
        <v>7074.4284900000002</v>
      </c>
      <c r="Q344" s="5">
        <f>Q345</f>
        <v>0</v>
      </c>
      <c r="R344" s="5">
        <f t="shared" si="47"/>
        <v>7074.4284900000002</v>
      </c>
    </row>
    <row r="345" spans="1:18" ht="38.25">
      <c r="A345" s="4" t="s">
        <v>26</v>
      </c>
      <c r="B345" s="2" t="s">
        <v>486</v>
      </c>
      <c r="C345" s="2">
        <v>200</v>
      </c>
      <c r="D345" s="5">
        <v>7074.4284900000002</v>
      </c>
      <c r="E345" s="5">
        <v>0</v>
      </c>
      <c r="F345" s="5">
        <f t="shared" si="43"/>
        <v>7074.4284900000002</v>
      </c>
      <c r="G345" s="5"/>
      <c r="H345" s="5">
        <f t="shared" si="48"/>
        <v>7074.4284900000002</v>
      </c>
      <c r="I345" s="5"/>
      <c r="J345" s="5">
        <f t="shared" si="49"/>
        <v>7074.4284900000002</v>
      </c>
      <c r="K345" s="5"/>
      <c r="L345" s="5">
        <f t="shared" si="50"/>
        <v>7074.4284900000002</v>
      </c>
      <c r="M345" s="5"/>
      <c r="N345" s="5">
        <f t="shared" si="51"/>
        <v>7074.4284900000002</v>
      </c>
      <c r="O345" s="5"/>
      <c r="P345" s="5">
        <f t="shared" si="52"/>
        <v>7074.4284900000002</v>
      </c>
      <c r="Q345" s="5"/>
      <c r="R345" s="5">
        <f t="shared" si="47"/>
        <v>7074.4284900000002</v>
      </c>
    </row>
    <row r="346" spans="1:18" ht="38.25" hidden="1">
      <c r="A346" s="4" t="s">
        <v>176</v>
      </c>
      <c r="B346" s="2" t="s">
        <v>217</v>
      </c>
      <c r="C346" s="2">
        <v>400</v>
      </c>
      <c r="D346" s="5">
        <v>0</v>
      </c>
      <c r="E346" s="5">
        <v>0</v>
      </c>
      <c r="F346" s="5">
        <f t="shared" si="43"/>
        <v>0</v>
      </c>
      <c r="G346" s="5">
        <v>0</v>
      </c>
      <c r="H346" s="5">
        <f t="shared" si="48"/>
        <v>0</v>
      </c>
      <c r="I346" s="5">
        <v>0</v>
      </c>
      <c r="J346" s="5">
        <f t="shared" si="49"/>
        <v>0</v>
      </c>
      <c r="K346" s="5">
        <v>0</v>
      </c>
      <c r="L346" s="5">
        <f t="shared" si="50"/>
        <v>0</v>
      </c>
      <c r="M346" s="5">
        <v>0</v>
      </c>
      <c r="N346" s="5">
        <f t="shared" si="51"/>
        <v>0</v>
      </c>
      <c r="O346" s="5">
        <v>0</v>
      </c>
      <c r="P346" s="5">
        <f t="shared" si="52"/>
        <v>0</v>
      </c>
      <c r="Q346" s="5">
        <v>0</v>
      </c>
      <c r="R346" s="5">
        <f t="shared" si="47"/>
        <v>0</v>
      </c>
    </row>
    <row r="347" spans="1:18" ht="38.25">
      <c r="A347" s="14" t="s">
        <v>501</v>
      </c>
      <c r="B347" s="2" t="s">
        <v>506</v>
      </c>
      <c r="C347" s="17"/>
      <c r="D347" s="5">
        <v>3700</v>
      </c>
      <c r="E347" s="5">
        <f>E348</f>
        <v>-3700</v>
      </c>
      <c r="F347" s="5">
        <f t="shared" si="43"/>
        <v>0</v>
      </c>
      <c r="G347" s="5">
        <f>G348</f>
        <v>0</v>
      </c>
      <c r="H347" s="5">
        <f t="shared" si="48"/>
        <v>0</v>
      </c>
      <c r="I347" s="5">
        <f>I348</f>
        <v>0</v>
      </c>
      <c r="J347" s="5">
        <f t="shared" si="49"/>
        <v>0</v>
      </c>
      <c r="K347" s="5">
        <f>K348</f>
        <v>0</v>
      </c>
      <c r="L347" s="5">
        <f t="shared" si="50"/>
        <v>0</v>
      </c>
      <c r="M347" s="5">
        <f>M348</f>
        <v>0</v>
      </c>
      <c r="N347" s="5">
        <f t="shared" si="51"/>
        <v>0</v>
      </c>
      <c r="O347" s="5">
        <f>O348</f>
        <v>0</v>
      </c>
      <c r="P347" s="5">
        <f t="shared" si="52"/>
        <v>0</v>
      </c>
      <c r="Q347" s="5">
        <f>Q348</f>
        <v>0</v>
      </c>
      <c r="R347" s="5">
        <f t="shared" si="47"/>
        <v>0</v>
      </c>
    </row>
    <row r="348" spans="1:18" ht="38.25">
      <c r="A348" s="4" t="s">
        <v>26</v>
      </c>
      <c r="B348" s="2" t="s">
        <v>506</v>
      </c>
      <c r="C348" s="17">
        <v>200</v>
      </c>
      <c r="D348" s="5">
        <v>3700</v>
      </c>
      <c r="E348" s="5">
        <f>-1905.97848-1794.02152</f>
        <v>-3700</v>
      </c>
      <c r="F348" s="5">
        <f t="shared" si="43"/>
        <v>0</v>
      </c>
      <c r="G348" s="5"/>
      <c r="H348" s="5">
        <f t="shared" si="48"/>
        <v>0</v>
      </c>
      <c r="I348" s="5"/>
      <c r="J348" s="5">
        <f t="shared" si="49"/>
        <v>0</v>
      </c>
      <c r="K348" s="5"/>
      <c r="L348" s="5">
        <f t="shared" si="50"/>
        <v>0</v>
      </c>
      <c r="M348" s="5"/>
      <c r="N348" s="5">
        <f t="shared" si="51"/>
        <v>0</v>
      </c>
      <c r="O348" s="5"/>
      <c r="P348" s="5">
        <f t="shared" si="52"/>
        <v>0</v>
      </c>
      <c r="Q348" s="5"/>
      <c r="R348" s="5">
        <f t="shared" si="47"/>
        <v>0</v>
      </c>
    </row>
    <row r="349" spans="1:18" ht="102">
      <c r="A349" s="4" t="s">
        <v>562</v>
      </c>
      <c r="B349" s="2" t="s">
        <v>552</v>
      </c>
      <c r="C349" s="2"/>
      <c r="D349" s="5">
        <v>0</v>
      </c>
      <c r="E349" s="5">
        <f>E350</f>
        <v>1200.3720000000001</v>
      </c>
      <c r="F349" s="5">
        <f t="shared" si="43"/>
        <v>1200.3720000000001</v>
      </c>
      <c r="G349" s="5">
        <f>G350</f>
        <v>0</v>
      </c>
      <c r="H349" s="5">
        <f t="shared" si="48"/>
        <v>1200.3720000000001</v>
      </c>
      <c r="I349" s="5">
        <f>I350</f>
        <v>0</v>
      </c>
      <c r="J349" s="5">
        <f t="shared" si="49"/>
        <v>1200.3720000000001</v>
      </c>
      <c r="K349" s="5">
        <f>K350</f>
        <v>0</v>
      </c>
      <c r="L349" s="5">
        <f t="shared" si="50"/>
        <v>1200.3720000000001</v>
      </c>
      <c r="M349" s="5">
        <f>M350</f>
        <v>0</v>
      </c>
      <c r="N349" s="5">
        <f t="shared" si="51"/>
        <v>1200.3720000000001</v>
      </c>
      <c r="O349" s="5">
        <f>O350</f>
        <v>0</v>
      </c>
      <c r="P349" s="5">
        <f t="shared" si="52"/>
        <v>1200.3720000000001</v>
      </c>
      <c r="Q349" s="5">
        <f>Q350</f>
        <v>0</v>
      </c>
      <c r="R349" s="5">
        <f t="shared" si="47"/>
        <v>1200.3720000000001</v>
      </c>
    </row>
    <row r="350" spans="1:18" ht="38.25">
      <c r="A350" s="4" t="s">
        <v>26</v>
      </c>
      <c r="B350" s="2" t="s">
        <v>552</v>
      </c>
      <c r="C350" s="2">
        <v>200</v>
      </c>
      <c r="D350" s="5">
        <v>0</v>
      </c>
      <c r="E350" s="5">
        <f>900+300.372</f>
        <v>1200.3720000000001</v>
      </c>
      <c r="F350" s="5">
        <f t="shared" si="43"/>
        <v>1200.3720000000001</v>
      </c>
      <c r="G350" s="5"/>
      <c r="H350" s="5">
        <f t="shared" si="48"/>
        <v>1200.3720000000001</v>
      </c>
      <c r="I350" s="5"/>
      <c r="J350" s="5">
        <f t="shared" si="49"/>
        <v>1200.3720000000001</v>
      </c>
      <c r="K350" s="5"/>
      <c r="L350" s="5">
        <f t="shared" si="50"/>
        <v>1200.3720000000001</v>
      </c>
      <c r="M350" s="5"/>
      <c r="N350" s="5">
        <f t="shared" si="51"/>
        <v>1200.3720000000001</v>
      </c>
      <c r="O350" s="5"/>
      <c r="P350" s="5">
        <f t="shared" si="52"/>
        <v>1200.3720000000001</v>
      </c>
      <c r="Q350" s="5"/>
      <c r="R350" s="5">
        <f t="shared" si="47"/>
        <v>1200.3720000000001</v>
      </c>
    </row>
    <row r="351" spans="1:18" ht="95.25" customHeight="1">
      <c r="A351" s="4" t="s">
        <v>563</v>
      </c>
      <c r="B351" s="2" t="s">
        <v>553</v>
      </c>
      <c r="C351" s="2"/>
      <c r="D351" s="5">
        <v>0</v>
      </c>
      <c r="E351" s="5">
        <f>E352</f>
        <v>1051.6908000000001</v>
      </c>
      <c r="F351" s="5">
        <f t="shared" si="43"/>
        <v>1051.6908000000001</v>
      </c>
      <c r="G351" s="5">
        <f>G352</f>
        <v>0</v>
      </c>
      <c r="H351" s="5">
        <f t="shared" si="48"/>
        <v>1051.6908000000001</v>
      </c>
      <c r="I351" s="5">
        <f>I352</f>
        <v>0</v>
      </c>
      <c r="J351" s="5">
        <f t="shared" si="49"/>
        <v>1051.6908000000001</v>
      </c>
      <c r="K351" s="5">
        <f>K352</f>
        <v>0</v>
      </c>
      <c r="L351" s="5">
        <f t="shared" si="50"/>
        <v>1051.6908000000001</v>
      </c>
      <c r="M351" s="5">
        <f>M352</f>
        <v>0</v>
      </c>
      <c r="N351" s="5">
        <f t="shared" si="51"/>
        <v>1051.6908000000001</v>
      </c>
      <c r="O351" s="5">
        <f>O352</f>
        <v>0</v>
      </c>
      <c r="P351" s="5">
        <f t="shared" si="52"/>
        <v>1051.6908000000001</v>
      </c>
      <c r="Q351" s="5">
        <f>Q352</f>
        <v>0</v>
      </c>
      <c r="R351" s="5">
        <f t="shared" si="47"/>
        <v>1051.6908000000001</v>
      </c>
    </row>
    <row r="352" spans="1:18" ht="38.25">
      <c r="A352" s="4" t="s">
        <v>26</v>
      </c>
      <c r="B352" s="2" t="s">
        <v>553</v>
      </c>
      <c r="C352" s="2">
        <v>200</v>
      </c>
      <c r="D352" s="5">
        <v>0</v>
      </c>
      <c r="E352" s="5">
        <f>893.93717+157.75363</f>
        <v>1051.6908000000001</v>
      </c>
      <c r="F352" s="5">
        <f t="shared" si="43"/>
        <v>1051.6908000000001</v>
      </c>
      <c r="G352" s="5"/>
      <c r="H352" s="5">
        <f t="shared" si="48"/>
        <v>1051.6908000000001</v>
      </c>
      <c r="I352" s="5"/>
      <c r="J352" s="5">
        <f t="shared" si="49"/>
        <v>1051.6908000000001</v>
      </c>
      <c r="K352" s="5"/>
      <c r="L352" s="5">
        <f t="shared" si="50"/>
        <v>1051.6908000000001</v>
      </c>
      <c r="M352" s="5"/>
      <c r="N352" s="5">
        <f t="shared" si="51"/>
        <v>1051.6908000000001</v>
      </c>
      <c r="O352" s="5"/>
      <c r="P352" s="5">
        <f t="shared" si="52"/>
        <v>1051.6908000000001</v>
      </c>
      <c r="Q352" s="5"/>
      <c r="R352" s="5">
        <f t="shared" si="47"/>
        <v>1051.6908000000001</v>
      </c>
    </row>
    <row r="353" spans="1:18" ht="89.25">
      <c r="A353" s="4" t="s">
        <v>564</v>
      </c>
      <c r="B353" s="2" t="s">
        <v>554</v>
      </c>
      <c r="C353" s="2"/>
      <c r="D353" s="5">
        <v>0</v>
      </c>
      <c r="E353" s="5">
        <f>E354</f>
        <v>1126.3704</v>
      </c>
      <c r="F353" s="5">
        <f t="shared" si="43"/>
        <v>1126.3704</v>
      </c>
      <c r="G353" s="5">
        <f>G354</f>
        <v>0</v>
      </c>
      <c r="H353" s="5">
        <f t="shared" si="48"/>
        <v>1126.3704</v>
      </c>
      <c r="I353" s="5">
        <f>I354</f>
        <v>0</v>
      </c>
      <c r="J353" s="5">
        <f t="shared" si="49"/>
        <v>1126.3704</v>
      </c>
      <c r="K353" s="5">
        <f>K354</f>
        <v>0</v>
      </c>
      <c r="L353" s="5">
        <f t="shared" si="50"/>
        <v>1126.3704</v>
      </c>
      <c r="M353" s="5">
        <f>M354</f>
        <v>0</v>
      </c>
      <c r="N353" s="5">
        <f t="shared" si="51"/>
        <v>1126.3704</v>
      </c>
      <c r="O353" s="5">
        <f>O354</f>
        <v>0</v>
      </c>
      <c r="P353" s="5">
        <f t="shared" si="52"/>
        <v>1126.3704</v>
      </c>
      <c r="Q353" s="5">
        <f>Q354</f>
        <v>0</v>
      </c>
      <c r="R353" s="5">
        <f t="shared" si="47"/>
        <v>1126.3704</v>
      </c>
    </row>
    <row r="354" spans="1:18" ht="38.25">
      <c r="A354" s="4" t="s">
        <v>26</v>
      </c>
      <c r="B354" s="2" t="s">
        <v>554</v>
      </c>
      <c r="C354" s="2">
        <v>200</v>
      </c>
      <c r="D354" s="5">
        <v>0</v>
      </c>
      <c r="E354" s="5">
        <f>900+226.3704</f>
        <v>1126.3704</v>
      </c>
      <c r="F354" s="5">
        <f t="shared" si="43"/>
        <v>1126.3704</v>
      </c>
      <c r="G354" s="5"/>
      <c r="H354" s="5">
        <f t="shared" si="48"/>
        <v>1126.3704</v>
      </c>
      <c r="I354" s="5"/>
      <c r="J354" s="5">
        <f t="shared" si="49"/>
        <v>1126.3704</v>
      </c>
      <c r="K354" s="5"/>
      <c r="L354" s="5">
        <f t="shared" si="50"/>
        <v>1126.3704</v>
      </c>
      <c r="M354" s="5"/>
      <c r="N354" s="5">
        <f t="shared" si="51"/>
        <v>1126.3704</v>
      </c>
      <c r="O354" s="5"/>
      <c r="P354" s="5">
        <f t="shared" si="52"/>
        <v>1126.3704</v>
      </c>
      <c r="Q354" s="5"/>
      <c r="R354" s="5">
        <f t="shared" si="47"/>
        <v>1126.3704</v>
      </c>
    </row>
    <row r="355" spans="1:18" ht="89.25">
      <c r="A355" s="4" t="s">
        <v>565</v>
      </c>
      <c r="B355" s="2" t="s">
        <v>555</v>
      </c>
      <c r="C355" s="2"/>
      <c r="D355" s="5">
        <v>0</v>
      </c>
      <c r="E355" s="5">
        <f>E356</f>
        <v>1054.7664</v>
      </c>
      <c r="F355" s="5">
        <f t="shared" si="43"/>
        <v>1054.7664</v>
      </c>
      <c r="G355" s="5">
        <f>G356</f>
        <v>0</v>
      </c>
      <c r="H355" s="5">
        <f t="shared" si="48"/>
        <v>1054.7664</v>
      </c>
      <c r="I355" s="5">
        <f>I356</f>
        <v>0</v>
      </c>
      <c r="J355" s="5">
        <f t="shared" si="49"/>
        <v>1054.7664</v>
      </c>
      <c r="K355" s="5">
        <f>K356</f>
        <v>0</v>
      </c>
      <c r="L355" s="5">
        <f t="shared" si="50"/>
        <v>1054.7664</v>
      </c>
      <c r="M355" s="5">
        <f>M356</f>
        <v>0</v>
      </c>
      <c r="N355" s="5">
        <f t="shared" si="51"/>
        <v>1054.7664</v>
      </c>
      <c r="O355" s="5">
        <f>O356</f>
        <v>0</v>
      </c>
      <c r="P355" s="5">
        <f t="shared" si="52"/>
        <v>1054.7664</v>
      </c>
      <c r="Q355" s="5">
        <f>Q356</f>
        <v>0</v>
      </c>
      <c r="R355" s="5">
        <f t="shared" si="47"/>
        <v>1054.7664</v>
      </c>
    </row>
    <row r="356" spans="1:18" ht="38.25">
      <c r="A356" s="4" t="s">
        <v>26</v>
      </c>
      <c r="B356" s="2" t="s">
        <v>555</v>
      </c>
      <c r="C356" s="2">
        <v>200</v>
      </c>
      <c r="D356" s="5">
        <v>0</v>
      </c>
      <c r="E356" s="5">
        <f>896.55143+158.21497</f>
        <v>1054.7664</v>
      </c>
      <c r="F356" s="5">
        <f t="shared" si="43"/>
        <v>1054.7664</v>
      </c>
      <c r="G356" s="5"/>
      <c r="H356" s="5">
        <f t="shared" si="48"/>
        <v>1054.7664</v>
      </c>
      <c r="I356" s="5"/>
      <c r="J356" s="5">
        <f t="shared" si="49"/>
        <v>1054.7664</v>
      </c>
      <c r="K356" s="5"/>
      <c r="L356" s="5">
        <f t="shared" si="50"/>
        <v>1054.7664</v>
      </c>
      <c r="M356" s="5"/>
      <c r="N356" s="5">
        <f t="shared" si="51"/>
        <v>1054.7664</v>
      </c>
      <c r="O356" s="5"/>
      <c r="P356" s="5">
        <f t="shared" si="52"/>
        <v>1054.7664</v>
      </c>
      <c r="Q356" s="5"/>
      <c r="R356" s="5">
        <f t="shared" si="47"/>
        <v>1054.7664</v>
      </c>
    </row>
    <row r="357" spans="1:18" ht="89.25">
      <c r="A357" s="4" t="s">
        <v>566</v>
      </c>
      <c r="B357" s="2" t="s">
        <v>556</v>
      </c>
      <c r="C357" s="2"/>
      <c r="D357" s="5">
        <v>0</v>
      </c>
      <c r="E357" s="5">
        <f>E358</f>
        <v>1123.2069999999999</v>
      </c>
      <c r="F357" s="5">
        <f t="shared" si="43"/>
        <v>1123.2069999999999</v>
      </c>
      <c r="G357" s="5">
        <f>G358</f>
        <v>0</v>
      </c>
      <c r="H357" s="5">
        <f t="shared" si="48"/>
        <v>1123.2069999999999</v>
      </c>
      <c r="I357" s="5">
        <f>I358</f>
        <v>0</v>
      </c>
      <c r="J357" s="5">
        <f t="shared" si="49"/>
        <v>1123.2069999999999</v>
      </c>
      <c r="K357" s="5">
        <f>K358</f>
        <v>0</v>
      </c>
      <c r="L357" s="5">
        <f t="shared" si="50"/>
        <v>1123.2069999999999</v>
      </c>
      <c r="M357" s="5">
        <f>M358</f>
        <v>0</v>
      </c>
      <c r="N357" s="5">
        <f t="shared" si="51"/>
        <v>1123.2069999999999</v>
      </c>
      <c r="O357" s="5">
        <f>O358</f>
        <v>0</v>
      </c>
      <c r="P357" s="5">
        <f t="shared" si="52"/>
        <v>1123.2069999999999</v>
      </c>
      <c r="Q357" s="5">
        <f>Q358</f>
        <v>0</v>
      </c>
      <c r="R357" s="5">
        <f t="shared" si="47"/>
        <v>1123.2069999999999</v>
      </c>
    </row>
    <row r="358" spans="1:18" ht="38.25">
      <c r="A358" s="4" t="s">
        <v>26</v>
      </c>
      <c r="B358" s="2" t="s">
        <v>556</v>
      </c>
      <c r="C358" s="2">
        <v>200</v>
      </c>
      <c r="D358" s="5">
        <v>0</v>
      </c>
      <c r="E358" s="5">
        <f>900+223.207</f>
        <v>1123.2069999999999</v>
      </c>
      <c r="F358" s="5">
        <f t="shared" si="43"/>
        <v>1123.2069999999999</v>
      </c>
      <c r="G358" s="5"/>
      <c r="H358" s="5">
        <f t="shared" si="48"/>
        <v>1123.2069999999999</v>
      </c>
      <c r="I358" s="5"/>
      <c r="J358" s="5">
        <f t="shared" si="49"/>
        <v>1123.2069999999999</v>
      </c>
      <c r="K358" s="5"/>
      <c r="L358" s="5">
        <f t="shared" si="50"/>
        <v>1123.2069999999999</v>
      </c>
      <c r="M358" s="5"/>
      <c r="N358" s="5">
        <f t="shared" si="51"/>
        <v>1123.2069999999999</v>
      </c>
      <c r="O358" s="5"/>
      <c r="P358" s="5">
        <f t="shared" si="52"/>
        <v>1123.2069999999999</v>
      </c>
      <c r="Q358" s="5"/>
      <c r="R358" s="5">
        <f t="shared" si="47"/>
        <v>1123.2069999999999</v>
      </c>
    </row>
    <row r="359" spans="1:18" ht="89.25">
      <c r="A359" s="4" t="s">
        <v>567</v>
      </c>
      <c r="B359" s="2" t="s">
        <v>557</v>
      </c>
      <c r="C359" s="2"/>
      <c r="D359" s="5">
        <v>0</v>
      </c>
      <c r="E359" s="5">
        <f>E360</f>
        <v>779.29680000000008</v>
      </c>
      <c r="F359" s="5">
        <f t="shared" si="43"/>
        <v>779.29680000000008</v>
      </c>
      <c r="G359" s="5">
        <f>G360</f>
        <v>0</v>
      </c>
      <c r="H359" s="5">
        <f t="shared" si="48"/>
        <v>779.29680000000008</v>
      </c>
      <c r="I359" s="5">
        <f>I360</f>
        <v>0</v>
      </c>
      <c r="J359" s="5">
        <f t="shared" si="49"/>
        <v>779.29680000000008</v>
      </c>
      <c r="K359" s="5">
        <f>K360</f>
        <v>0</v>
      </c>
      <c r="L359" s="5">
        <f t="shared" si="50"/>
        <v>779.29680000000008</v>
      </c>
      <c r="M359" s="5">
        <f>M360</f>
        <v>0</v>
      </c>
      <c r="N359" s="5">
        <f t="shared" si="51"/>
        <v>779.29680000000008</v>
      </c>
      <c r="O359" s="5">
        <f>O360</f>
        <v>0</v>
      </c>
      <c r="P359" s="5">
        <f t="shared" si="52"/>
        <v>779.29680000000008</v>
      </c>
      <c r="Q359" s="5">
        <f>Q360</f>
        <v>0</v>
      </c>
      <c r="R359" s="5">
        <f t="shared" si="47"/>
        <v>779.29680000000008</v>
      </c>
    </row>
    <row r="360" spans="1:18" ht="38.25">
      <c r="A360" s="4" t="s">
        <v>26</v>
      </c>
      <c r="B360" s="2" t="s">
        <v>557</v>
      </c>
      <c r="C360" s="2">
        <v>200</v>
      </c>
      <c r="D360" s="5">
        <v>0</v>
      </c>
      <c r="E360" s="5">
        <f>662.40227+116.89453</f>
        <v>779.29680000000008</v>
      </c>
      <c r="F360" s="5">
        <f t="shared" si="43"/>
        <v>779.29680000000008</v>
      </c>
      <c r="G360" s="5"/>
      <c r="H360" s="5">
        <f t="shared" si="48"/>
        <v>779.29680000000008</v>
      </c>
      <c r="I360" s="5"/>
      <c r="J360" s="5">
        <f t="shared" si="49"/>
        <v>779.29680000000008</v>
      </c>
      <c r="K360" s="5"/>
      <c r="L360" s="5">
        <f t="shared" si="50"/>
        <v>779.29680000000008</v>
      </c>
      <c r="M360" s="5"/>
      <c r="N360" s="5">
        <f t="shared" si="51"/>
        <v>779.29680000000008</v>
      </c>
      <c r="O360" s="5"/>
      <c r="P360" s="5">
        <f t="shared" si="52"/>
        <v>779.29680000000008</v>
      </c>
      <c r="Q360" s="5"/>
      <c r="R360" s="5">
        <f t="shared" si="47"/>
        <v>779.29680000000008</v>
      </c>
    </row>
    <row r="361" spans="1:18" ht="89.25">
      <c r="A361" s="4" t="s">
        <v>568</v>
      </c>
      <c r="B361" s="2" t="s">
        <v>558</v>
      </c>
      <c r="C361" s="2"/>
      <c r="D361" s="5">
        <v>0</v>
      </c>
      <c r="E361" s="5">
        <f>E362</f>
        <v>931.39398000000006</v>
      </c>
      <c r="F361" s="5">
        <f t="shared" si="43"/>
        <v>931.39398000000006</v>
      </c>
      <c r="G361" s="5">
        <f>G362</f>
        <v>0</v>
      </c>
      <c r="H361" s="5">
        <f t="shared" si="48"/>
        <v>931.39398000000006</v>
      </c>
      <c r="I361" s="5">
        <f>I362</f>
        <v>0</v>
      </c>
      <c r="J361" s="5">
        <f t="shared" si="49"/>
        <v>931.39398000000006</v>
      </c>
      <c r="K361" s="5">
        <f>K362</f>
        <v>0</v>
      </c>
      <c r="L361" s="5">
        <f t="shared" si="50"/>
        <v>931.39398000000006</v>
      </c>
      <c r="M361" s="5">
        <f>M362</f>
        <v>0</v>
      </c>
      <c r="N361" s="5">
        <f t="shared" si="51"/>
        <v>931.39398000000006</v>
      </c>
      <c r="O361" s="5">
        <f>O362</f>
        <v>0</v>
      </c>
      <c r="P361" s="5">
        <f t="shared" si="52"/>
        <v>931.39398000000006</v>
      </c>
      <c r="Q361" s="5">
        <f>Q362</f>
        <v>0</v>
      </c>
      <c r="R361" s="5">
        <f t="shared" si="47"/>
        <v>931.39398000000006</v>
      </c>
    </row>
    <row r="362" spans="1:18" ht="38.25">
      <c r="A362" s="4" t="s">
        <v>26</v>
      </c>
      <c r="B362" s="2" t="s">
        <v>558</v>
      </c>
      <c r="C362" s="2">
        <v>200</v>
      </c>
      <c r="D362" s="5">
        <v>0</v>
      </c>
      <c r="E362" s="5">
        <f>791.68488+139.7091</f>
        <v>931.39398000000006</v>
      </c>
      <c r="F362" s="5">
        <f t="shared" si="43"/>
        <v>931.39398000000006</v>
      </c>
      <c r="G362" s="5"/>
      <c r="H362" s="5">
        <f t="shared" si="48"/>
        <v>931.39398000000006</v>
      </c>
      <c r="I362" s="5"/>
      <c r="J362" s="5">
        <f t="shared" si="49"/>
        <v>931.39398000000006</v>
      </c>
      <c r="K362" s="5"/>
      <c r="L362" s="5">
        <f t="shared" si="50"/>
        <v>931.39398000000006</v>
      </c>
      <c r="M362" s="5"/>
      <c r="N362" s="5">
        <f t="shared" si="51"/>
        <v>931.39398000000006</v>
      </c>
      <c r="O362" s="5"/>
      <c r="P362" s="5">
        <f t="shared" si="52"/>
        <v>931.39398000000006</v>
      </c>
      <c r="Q362" s="5"/>
      <c r="R362" s="5">
        <f t="shared" si="47"/>
        <v>931.39398000000006</v>
      </c>
    </row>
    <row r="363" spans="1:18" ht="89.25">
      <c r="A363" s="4" t="s">
        <v>569</v>
      </c>
      <c r="B363" s="2" t="s">
        <v>559</v>
      </c>
      <c r="C363" s="2"/>
      <c r="D363" s="5">
        <v>0</v>
      </c>
      <c r="E363" s="5">
        <f>E364</f>
        <v>1036.992</v>
      </c>
      <c r="F363" s="5">
        <f t="shared" si="43"/>
        <v>1036.992</v>
      </c>
      <c r="G363" s="5">
        <f>G364</f>
        <v>0</v>
      </c>
      <c r="H363" s="5">
        <f t="shared" si="48"/>
        <v>1036.992</v>
      </c>
      <c r="I363" s="5">
        <f>I364</f>
        <v>0</v>
      </c>
      <c r="J363" s="5">
        <f t="shared" si="49"/>
        <v>1036.992</v>
      </c>
      <c r="K363" s="5">
        <f>K364</f>
        <v>0</v>
      </c>
      <c r="L363" s="5">
        <f t="shared" si="50"/>
        <v>1036.992</v>
      </c>
      <c r="M363" s="5">
        <f>M364</f>
        <v>0</v>
      </c>
      <c r="N363" s="5">
        <f t="shared" si="51"/>
        <v>1036.992</v>
      </c>
      <c r="O363" s="5">
        <f>O364</f>
        <v>0</v>
      </c>
      <c r="P363" s="5">
        <f t="shared" si="52"/>
        <v>1036.992</v>
      </c>
      <c r="Q363" s="5">
        <f>Q364</f>
        <v>0</v>
      </c>
      <c r="R363" s="5">
        <f t="shared" si="47"/>
        <v>1036.992</v>
      </c>
    </row>
    <row r="364" spans="1:18" ht="38.25">
      <c r="A364" s="4" t="s">
        <v>26</v>
      </c>
      <c r="B364" s="2" t="s">
        <v>559</v>
      </c>
      <c r="C364" s="2">
        <v>200</v>
      </c>
      <c r="D364" s="5">
        <v>0</v>
      </c>
      <c r="E364" s="5">
        <f>881.44319+155.54881</f>
        <v>1036.992</v>
      </c>
      <c r="F364" s="5">
        <f t="shared" si="43"/>
        <v>1036.992</v>
      </c>
      <c r="G364" s="5"/>
      <c r="H364" s="5">
        <f t="shared" si="48"/>
        <v>1036.992</v>
      </c>
      <c r="I364" s="5"/>
      <c r="J364" s="5">
        <f t="shared" si="49"/>
        <v>1036.992</v>
      </c>
      <c r="K364" s="5"/>
      <c r="L364" s="5">
        <f t="shared" si="50"/>
        <v>1036.992</v>
      </c>
      <c r="M364" s="5"/>
      <c r="N364" s="5">
        <f t="shared" si="51"/>
        <v>1036.992</v>
      </c>
      <c r="O364" s="5"/>
      <c r="P364" s="5">
        <f t="shared" si="52"/>
        <v>1036.992</v>
      </c>
      <c r="Q364" s="5"/>
      <c r="R364" s="5">
        <f t="shared" si="47"/>
        <v>1036.992</v>
      </c>
    </row>
    <row r="365" spans="1:18" ht="102">
      <c r="A365" s="4" t="s">
        <v>570</v>
      </c>
      <c r="B365" s="2" t="s">
        <v>560</v>
      </c>
      <c r="C365" s="2"/>
      <c r="D365" s="5">
        <v>0</v>
      </c>
      <c r="E365" s="5">
        <f>E366</f>
        <v>1048.3404</v>
      </c>
      <c r="F365" s="5">
        <f t="shared" si="43"/>
        <v>1048.3404</v>
      </c>
      <c r="G365" s="5">
        <f>G366</f>
        <v>0</v>
      </c>
      <c r="H365" s="5">
        <f t="shared" si="48"/>
        <v>1048.3404</v>
      </c>
      <c r="I365" s="5">
        <f>I366</f>
        <v>0</v>
      </c>
      <c r="J365" s="5">
        <f t="shared" si="49"/>
        <v>1048.3404</v>
      </c>
      <c r="K365" s="5">
        <f>K366</f>
        <v>0</v>
      </c>
      <c r="L365" s="5">
        <f t="shared" si="50"/>
        <v>1048.3404</v>
      </c>
      <c r="M365" s="5">
        <f>M366</f>
        <v>0</v>
      </c>
      <c r="N365" s="5">
        <f t="shared" si="51"/>
        <v>1048.3404</v>
      </c>
      <c r="O365" s="5">
        <f>O366</f>
        <v>0</v>
      </c>
      <c r="P365" s="5">
        <f t="shared" si="52"/>
        <v>1048.3404</v>
      </c>
      <c r="Q365" s="5">
        <f>Q366</f>
        <v>0</v>
      </c>
      <c r="R365" s="5">
        <f t="shared" si="47"/>
        <v>1048.3404</v>
      </c>
    </row>
    <row r="366" spans="1:18" ht="38.25">
      <c r="A366" s="4" t="s">
        <v>26</v>
      </c>
      <c r="B366" s="2" t="s">
        <v>560</v>
      </c>
      <c r="C366" s="2">
        <v>200</v>
      </c>
      <c r="D366" s="5">
        <v>0</v>
      </c>
      <c r="E366" s="5">
        <f>891.08933+157.25107</f>
        <v>1048.3404</v>
      </c>
      <c r="F366" s="5">
        <f t="shared" si="43"/>
        <v>1048.3404</v>
      </c>
      <c r="G366" s="5"/>
      <c r="H366" s="5">
        <f t="shared" si="48"/>
        <v>1048.3404</v>
      </c>
      <c r="I366" s="5"/>
      <c r="J366" s="5">
        <f t="shared" si="49"/>
        <v>1048.3404</v>
      </c>
      <c r="K366" s="5"/>
      <c r="L366" s="5">
        <f t="shared" si="50"/>
        <v>1048.3404</v>
      </c>
      <c r="M366" s="5"/>
      <c r="N366" s="5">
        <f t="shared" si="51"/>
        <v>1048.3404</v>
      </c>
      <c r="O366" s="5"/>
      <c r="P366" s="5">
        <f t="shared" si="52"/>
        <v>1048.3404</v>
      </c>
      <c r="Q366" s="5"/>
      <c r="R366" s="5">
        <f t="shared" si="47"/>
        <v>1048.3404</v>
      </c>
    </row>
    <row r="367" spans="1:18" ht="102">
      <c r="A367" s="4" t="s">
        <v>571</v>
      </c>
      <c r="B367" s="2" t="s">
        <v>561</v>
      </c>
      <c r="C367" s="2"/>
      <c r="D367" s="5">
        <v>0</v>
      </c>
      <c r="E367" s="5">
        <f>E368</f>
        <v>1058</v>
      </c>
      <c r="F367" s="5">
        <f t="shared" si="43"/>
        <v>1058</v>
      </c>
      <c r="G367" s="5">
        <f>G368</f>
        <v>0</v>
      </c>
      <c r="H367" s="5">
        <f t="shared" si="48"/>
        <v>1058</v>
      </c>
      <c r="I367" s="5">
        <f>I368</f>
        <v>0</v>
      </c>
      <c r="J367" s="5">
        <f t="shared" si="49"/>
        <v>1058</v>
      </c>
      <c r="K367" s="5">
        <f>K368</f>
        <v>0</v>
      </c>
      <c r="L367" s="5">
        <f t="shared" si="50"/>
        <v>1058</v>
      </c>
      <c r="M367" s="5">
        <f>M368</f>
        <v>0</v>
      </c>
      <c r="N367" s="5">
        <f t="shared" si="51"/>
        <v>1058</v>
      </c>
      <c r="O367" s="5">
        <f>O368</f>
        <v>0</v>
      </c>
      <c r="P367" s="5">
        <f t="shared" si="52"/>
        <v>1058</v>
      </c>
      <c r="Q367" s="5">
        <f>Q368</f>
        <v>0</v>
      </c>
      <c r="R367" s="5">
        <f t="shared" si="47"/>
        <v>1058</v>
      </c>
    </row>
    <row r="368" spans="1:18" ht="38.25">
      <c r="A368" s="4" t="s">
        <v>26</v>
      </c>
      <c r="B368" s="2" t="s">
        <v>561</v>
      </c>
      <c r="C368" s="2">
        <v>200</v>
      </c>
      <c r="D368" s="5">
        <v>0</v>
      </c>
      <c r="E368" s="5">
        <f>899.29999+158.70001</f>
        <v>1058</v>
      </c>
      <c r="F368" s="5">
        <f t="shared" si="43"/>
        <v>1058</v>
      </c>
      <c r="G368" s="5"/>
      <c r="H368" s="5">
        <f t="shared" si="48"/>
        <v>1058</v>
      </c>
      <c r="I368" s="5"/>
      <c r="J368" s="5">
        <f t="shared" si="49"/>
        <v>1058</v>
      </c>
      <c r="K368" s="5"/>
      <c r="L368" s="5">
        <f t="shared" si="50"/>
        <v>1058</v>
      </c>
      <c r="M368" s="5"/>
      <c r="N368" s="5">
        <f t="shared" si="51"/>
        <v>1058</v>
      </c>
      <c r="O368" s="5"/>
      <c r="P368" s="5">
        <f t="shared" si="52"/>
        <v>1058</v>
      </c>
      <c r="Q368" s="5"/>
      <c r="R368" s="5">
        <f t="shared" si="47"/>
        <v>1058</v>
      </c>
    </row>
    <row r="369" spans="1:18" ht="63.75">
      <c r="A369" s="4" t="s">
        <v>584</v>
      </c>
      <c r="B369" s="2" t="s">
        <v>585</v>
      </c>
      <c r="C369" s="2"/>
      <c r="D369" s="5"/>
      <c r="E369" s="5"/>
      <c r="F369" s="5"/>
      <c r="G369" s="5"/>
      <c r="H369" s="5"/>
      <c r="I369" s="5"/>
      <c r="J369" s="5">
        <f t="shared" si="49"/>
        <v>0</v>
      </c>
      <c r="K369" s="5">
        <f>K370</f>
        <v>0</v>
      </c>
      <c r="L369" s="5">
        <f t="shared" si="50"/>
        <v>0</v>
      </c>
      <c r="M369" s="5">
        <f>M370</f>
        <v>15000</v>
      </c>
      <c r="N369" s="5">
        <f t="shared" si="51"/>
        <v>15000</v>
      </c>
      <c r="O369" s="5">
        <f>O370</f>
        <v>0</v>
      </c>
      <c r="P369" s="5">
        <f t="shared" si="52"/>
        <v>15000</v>
      </c>
      <c r="Q369" s="5">
        <f>Q370</f>
        <v>0</v>
      </c>
      <c r="R369" s="5">
        <f t="shared" si="47"/>
        <v>15000</v>
      </c>
    </row>
    <row r="370" spans="1:18" ht="38.25">
      <c r="A370" s="4" t="s">
        <v>26</v>
      </c>
      <c r="B370" s="2" t="s">
        <v>585</v>
      </c>
      <c r="C370" s="2">
        <v>200</v>
      </c>
      <c r="D370" s="5"/>
      <c r="E370" s="5"/>
      <c r="F370" s="5"/>
      <c r="G370" s="5"/>
      <c r="H370" s="5"/>
      <c r="I370" s="5"/>
      <c r="J370" s="5">
        <f t="shared" si="49"/>
        <v>0</v>
      </c>
      <c r="K370" s="5"/>
      <c r="L370" s="5">
        <f t="shared" si="50"/>
        <v>0</v>
      </c>
      <c r="M370" s="5">
        <v>15000</v>
      </c>
      <c r="N370" s="5">
        <f t="shared" si="51"/>
        <v>15000</v>
      </c>
      <c r="O370" s="5"/>
      <c r="P370" s="5">
        <f t="shared" si="52"/>
        <v>15000</v>
      </c>
      <c r="Q370" s="5"/>
      <c r="R370" s="5">
        <f t="shared" si="47"/>
        <v>15000</v>
      </c>
    </row>
    <row r="371" spans="1:18" ht="25.5">
      <c r="A371" s="18" t="s">
        <v>218</v>
      </c>
      <c r="B371" s="12" t="s">
        <v>35</v>
      </c>
      <c r="C371" s="17"/>
      <c r="D371" s="5">
        <v>0</v>
      </c>
      <c r="E371" s="5">
        <f t="shared" ref="E371:Q373" si="53">E372</f>
        <v>0</v>
      </c>
      <c r="F371" s="5">
        <f t="shared" si="43"/>
        <v>0</v>
      </c>
      <c r="G371" s="5">
        <f t="shared" si="53"/>
        <v>0</v>
      </c>
      <c r="H371" s="5">
        <f t="shared" si="48"/>
        <v>0</v>
      </c>
      <c r="I371" s="5">
        <f t="shared" si="53"/>
        <v>0</v>
      </c>
      <c r="J371" s="5">
        <f t="shared" si="49"/>
        <v>0</v>
      </c>
      <c r="K371" s="5">
        <f t="shared" si="53"/>
        <v>0</v>
      </c>
      <c r="L371" s="5">
        <f t="shared" si="50"/>
        <v>0</v>
      </c>
      <c r="M371" s="5">
        <f t="shared" si="53"/>
        <v>0</v>
      </c>
      <c r="N371" s="5">
        <f t="shared" si="51"/>
        <v>0</v>
      </c>
      <c r="O371" s="5">
        <f t="shared" si="53"/>
        <v>0</v>
      </c>
      <c r="P371" s="5">
        <f t="shared" si="52"/>
        <v>0</v>
      </c>
      <c r="Q371" s="5">
        <f t="shared" si="53"/>
        <v>0</v>
      </c>
      <c r="R371" s="5">
        <f t="shared" si="47"/>
        <v>0</v>
      </c>
    </row>
    <row r="372" spans="1:18" ht="25.5">
      <c r="A372" s="4" t="s">
        <v>219</v>
      </c>
      <c r="B372" s="2" t="s">
        <v>36</v>
      </c>
      <c r="C372" s="2"/>
      <c r="D372" s="5">
        <v>0</v>
      </c>
      <c r="E372" s="5">
        <f t="shared" si="53"/>
        <v>0</v>
      </c>
      <c r="F372" s="5">
        <f t="shared" si="43"/>
        <v>0</v>
      </c>
      <c r="G372" s="5">
        <f t="shared" si="53"/>
        <v>0</v>
      </c>
      <c r="H372" s="5">
        <f t="shared" si="48"/>
        <v>0</v>
      </c>
      <c r="I372" s="5">
        <f t="shared" si="53"/>
        <v>0</v>
      </c>
      <c r="J372" s="5">
        <f t="shared" si="49"/>
        <v>0</v>
      </c>
      <c r="K372" s="5">
        <f t="shared" si="53"/>
        <v>0</v>
      </c>
      <c r="L372" s="5">
        <f t="shared" si="50"/>
        <v>0</v>
      </c>
      <c r="M372" s="5">
        <f t="shared" si="53"/>
        <v>0</v>
      </c>
      <c r="N372" s="5">
        <f t="shared" si="51"/>
        <v>0</v>
      </c>
      <c r="O372" s="5">
        <f t="shared" si="53"/>
        <v>0</v>
      </c>
      <c r="P372" s="5">
        <f t="shared" si="52"/>
        <v>0</v>
      </c>
      <c r="Q372" s="5">
        <f t="shared" si="53"/>
        <v>0</v>
      </c>
      <c r="R372" s="5">
        <f t="shared" si="47"/>
        <v>0</v>
      </c>
    </row>
    <row r="373" spans="1:18" ht="15.75">
      <c r="A373" s="4" t="s">
        <v>220</v>
      </c>
      <c r="B373" s="2" t="s">
        <v>487</v>
      </c>
      <c r="C373" s="2"/>
      <c r="D373" s="5">
        <v>0</v>
      </c>
      <c r="E373" s="5">
        <f t="shared" si="53"/>
        <v>0</v>
      </c>
      <c r="F373" s="5">
        <f t="shared" si="43"/>
        <v>0</v>
      </c>
      <c r="G373" s="5">
        <f t="shared" si="53"/>
        <v>0</v>
      </c>
      <c r="H373" s="5">
        <f t="shared" si="48"/>
        <v>0</v>
      </c>
      <c r="I373" s="5">
        <f t="shared" si="53"/>
        <v>0</v>
      </c>
      <c r="J373" s="5">
        <f t="shared" si="49"/>
        <v>0</v>
      </c>
      <c r="K373" s="5">
        <f t="shared" si="53"/>
        <v>0</v>
      </c>
      <c r="L373" s="5">
        <f t="shared" si="50"/>
        <v>0</v>
      </c>
      <c r="M373" s="5">
        <f t="shared" si="53"/>
        <v>0</v>
      </c>
      <c r="N373" s="5">
        <f t="shared" si="51"/>
        <v>0</v>
      </c>
      <c r="O373" s="5">
        <f t="shared" si="53"/>
        <v>0</v>
      </c>
      <c r="P373" s="5">
        <f t="shared" si="52"/>
        <v>0</v>
      </c>
      <c r="Q373" s="5">
        <f t="shared" si="53"/>
        <v>0</v>
      </c>
      <c r="R373" s="5">
        <f t="shared" si="47"/>
        <v>0</v>
      </c>
    </row>
    <row r="374" spans="1:18" ht="38.25">
      <c r="A374" s="4" t="s">
        <v>26</v>
      </c>
      <c r="B374" s="2" t="s">
        <v>487</v>
      </c>
      <c r="C374" s="2">
        <v>200</v>
      </c>
      <c r="D374" s="5">
        <v>0</v>
      </c>
      <c r="E374" s="5">
        <v>0</v>
      </c>
      <c r="F374" s="5">
        <f t="shared" si="43"/>
        <v>0</v>
      </c>
      <c r="G374" s="5"/>
      <c r="H374" s="5">
        <f t="shared" si="48"/>
        <v>0</v>
      </c>
      <c r="I374" s="5"/>
      <c r="J374" s="5">
        <f t="shared" si="49"/>
        <v>0</v>
      </c>
      <c r="K374" s="5"/>
      <c r="L374" s="5">
        <f t="shared" si="50"/>
        <v>0</v>
      </c>
      <c r="M374" s="5"/>
      <c r="N374" s="5">
        <f t="shared" si="51"/>
        <v>0</v>
      </c>
      <c r="O374" s="5"/>
      <c r="P374" s="5">
        <f t="shared" si="52"/>
        <v>0</v>
      </c>
      <c r="Q374" s="5"/>
      <c r="R374" s="5">
        <f t="shared" si="47"/>
        <v>0</v>
      </c>
    </row>
    <row r="375" spans="1:18" ht="66.75" customHeight="1">
      <c r="A375" s="9" t="s">
        <v>264</v>
      </c>
      <c r="B375" s="19" t="s">
        <v>397</v>
      </c>
      <c r="C375" s="2"/>
      <c r="D375" s="5">
        <v>0</v>
      </c>
      <c r="E375" s="5">
        <f>E376+E379</f>
        <v>0</v>
      </c>
      <c r="F375" s="5">
        <f t="shared" si="43"/>
        <v>0</v>
      </c>
      <c r="G375" s="5">
        <f>G376+G379</f>
        <v>0</v>
      </c>
      <c r="H375" s="5">
        <f t="shared" si="48"/>
        <v>0</v>
      </c>
      <c r="I375" s="5">
        <f>I376+I379</f>
        <v>0</v>
      </c>
      <c r="J375" s="5">
        <f t="shared" si="49"/>
        <v>0</v>
      </c>
      <c r="K375" s="5">
        <f>K376+K379</f>
        <v>0</v>
      </c>
      <c r="L375" s="5">
        <f t="shared" si="50"/>
        <v>0</v>
      </c>
      <c r="M375" s="5">
        <f>M376+M379</f>
        <v>0</v>
      </c>
      <c r="N375" s="5">
        <f t="shared" si="51"/>
        <v>0</v>
      </c>
      <c r="O375" s="5">
        <f>O376+O379</f>
        <v>0</v>
      </c>
      <c r="P375" s="5">
        <f t="shared" si="52"/>
        <v>0</v>
      </c>
      <c r="Q375" s="5">
        <f>Q376+Q379</f>
        <v>0</v>
      </c>
      <c r="R375" s="5">
        <f t="shared" si="47"/>
        <v>0</v>
      </c>
    </row>
    <row r="376" spans="1:18" ht="25.5">
      <c r="A376" s="4" t="s">
        <v>265</v>
      </c>
      <c r="B376" s="2" t="s">
        <v>398</v>
      </c>
      <c r="C376" s="2"/>
      <c r="D376" s="5">
        <v>0</v>
      </c>
      <c r="E376" s="5">
        <f>E377</f>
        <v>0</v>
      </c>
      <c r="F376" s="5">
        <f t="shared" si="43"/>
        <v>0</v>
      </c>
      <c r="G376" s="5">
        <f>G377</f>
        <v>0</v>
      </c>
      <c r="H376" s="5">
        <f t="shared" si="48"/>
        <v>0</v>
      </c>
      <c r="I376" s="5">
        <f>I377</f>
        <v>0</v>
      </c>
      <c r="J376" s="5">
        <f t="shared" si="49"/>
        <v>0</v>
      </c>
      <c r="K376" s="5">
        <f>K377</f>
        <v>0</v>
      </c>
      <c r="L376" s="5">
        <f t="shared" si="50"/>
        <v>0</v>
      </c>
      <c r="M376" s="5">
        <f>M377</f>
        <v>0</v>
      </c>
      <c r="N376" s="5">
        <f t="shared" si="51"/>
        <v>0</v>
      </c>
      <c r="O376" s="5">
        <f>O377</f>
        <v>0</v>
      </c>
      <c r="P376" s="5">
        <f t="shared" si="52"/>
        <v>0</v>
      </c>
      <c r="Q376" s="5">
        <f>Q377</f>
        <v>0</v>
      </c>
      <c r="R376" s="5">
        <f t="shared" si="47"/>
        <v>0</v>
      </c>
    </row>
    <row r="377" spans="1:18" ht="15.75">
      <c r="A377" s="4" t="s">
        <v>266</v>
      </c>
      <c r="B377" s="2" t="s">
        <v>488</v>
      </c>
      <c r="C377" s="2"/>
      <c r="D377" s="5">
        <v>0</v>
      </c>
      <c r="E377" s="5">
        <f>E378</f>
        <v>0</v>
      </c>
      <c r="F377" s="5">
        <f t="shared" si="43"/>
        <v>0</v>
      </c>
      <c r="G377" s="5">
        <f>G378</f>
        <v>0</v>
      </c>
      <c r="H377" s="5">
        <f t="shared" si="48"/>
        <v>0</v>
      </c>
      <c r="I377" s="5">
        <f>I378</f>
        <v>0</v>
      </c>
      <c r="J377" s="5">
        <f t="shared" si="49"/>
        <v>0</v>
      </c>
      <c r="K377" s="5">
        <f>K378</f>
        <v>0</v>
      </c>
      <c r="L377" s="5">
        <f t="shared" si="50"/>
        <v>0</v>
      </c>
      <c r="M377" s="5">
        <f>M378</f>
        <v>0</v>
      </c>
      <c r="N377" s="5">
        <f t="shared" si="51"/>
        <v>0</v>
      </c>
      <c r="O377" s="5">
        <f>O378</f>
        <v>0</v>
      </c>
      <c r="P377" s="5">
        <f t="shared" si="52"/>
        <v>0</v>
      </c>
      <c r="Q377" s="5">
        <f>Q378</f>
        <v>0</v>
      </c>
      <c r="R377" s="5">
        <f t="shared" si="47"/>
        <v>0</v>
      </c>
    </row>
    <row r="378" spans="1:18" ht="38.25">
      <c r="A378" s="4" t="s">
        <v>26</v>
      </c>
      <c r="B378" s="2" t="s">
        <v>488</v>
      </c>
      <c r="C378" s="2">
        <v>200</v>
      </c>
      <c r="D378" s="5">
        <v>0</v>
      </c>
      <c r="E378" s="5">
        <v>0</v>
      </c>
      <c r="F378" s="5">
        <f t="shared" si="43"/>
        <v>0</v>
      </c>
      <c r="G378" s="5"/>
      <c r="H378" s="5">
        <f t="shared" si="48"/>
        <v>0</v>
      </c>
      <c r="I378" s="5"/>
      <c r="J378" s="5">
        <f t="shared" si="49"/>
        <v>0</v>
      </c>
      <c r="K378" s="5"/>
      <c r="L378" s="5">
        <f t="shared" si="50"/>
        <v>0</v>
      </c>
      <c r="M378" s="5"/>
      <c r="N378" s="5">
        <f t="shared" si="51"/>
        <v>0</v>
      </c>
      <c r="O378" s="5"/>
      <c r="P378" s="5">
        <f t="shared" si="52"/>
        <v>0</v>
      </c>
      <c r="Q378" s="5"/>
      <c r="R378" s="5">
        <f t="shared" si="47"/>
        <v>0</v>
      </c>
    </row>
    <row r="379" spans="1:18" ht="25.5">
      <c r="A379" s="4" t="s">
        <v>267</v>
      </c>
      <c r="B379" s="2" t="s">
        <v>489</v>
      </c>
      <c r="C379" s="2"/>
      <c r="D379" s="5">
        <v>0</v>
      </c>
      <c r="E379" s="5">
        <f>E380</f>
        <v>0</v>
      </c>
      <c r="F379" s="5">
        <f t="shared" si="43"/>
        <v>0</v>
      </c>
      <c r="G379" s="5">
        <f>G380</f>
        <v>0</v>
      </c>
      <c r="H379" s="5">
        <f t="shared" si="48"/>
        <v>0</v>
      </c>
      <c r="I379" s="5">
        <f>I380</f>
        <v>0</v>
      </c>
      <c r="J379" s="5">
        <f t="shared" si="49"/>
        <v>0</v>
      </c>
      <c r="K379" s="5">
        <f>K380</f>
        <v>0</v>
      </c>
      <c r="L379" s="5">
        <f t="shared" si="50"/>
        <v>0</v>
      </c>
      <c r="M379" s="5">
        <f>M380</f>
        <v>0</v>
      </c>
      <c r="N379" s="5">
        <f t="shared" si="51"/>
        <v>0</v>
      </c>
      <c r="O379" s="5">
        <f>O380</f>
        <v>0</v>
      </c>
      <c r="P379" s="5">
        <f t="shared" si="52"/>
        <v>0</v>
      </c>
      <c r="Q379" s="5">
        <f>Q380</f>
        <v>0</v>
      </c>
      <c r="R379" s="5">
        <f t="shared" si="47"/>
        <v>0</v>
      </c>
    </row>
    <row r="380" spans="1:18" ht="25.5">
      <c r="A380" s="4" t="s">
        <v>268</v>
      </c>
      <c r="B380" s="2" t="s">
        <v>490</v>
      </c>
      <c r="C380" s="2"/>
      <c r="D380" s="5">
        <v>0</v>
      </c>
      <c r="E380" s="5">
        <f>E381</f>
        <v>0</v>
      </c>
      <c r="F380" s="5">
        <f t="shared" si="43"/>
        <v>0</v>
      </c>
      <c r="G380" s="5">
        <f>G381</f>
        <v>0</v>
      </c>
      <c r="H380" s="5">
        <f t="shared" si="48"/>
        <v>0</v>
      </c>
      <c r="I380" s="5">
        <f>I381</f>
        <v>0</v>
      </c>
      <c r="J380" s="5">
        <f t="shared" si="49"/>
        <v>0</v>
      </c>
      <c r="K380" s="5">
        <f>K381</f>
        <v>0</v>
      </c>
      <c r="L380" s="5">
        <f t="shared" si="50"/>
        <v>0</v>
      </c>
      <c r="M380" s="5">
        <f>M381</f>
        <v>0</v>
      </c>
      <c r="N380" s="5">
        <f t="shared" si="51"/>
        <v>0</v>
      </c>
      <c r="O380" s="5">
        <f>O381</f>
        <v>0</v>
      </c>
      <c r="P380" s="5">
        <f t="shared" si="52"/>
        <v>0</v>
      </c>
      <c r="Q380" s="5">
        <f>Q381</f>
        <v>0</v>
      </c>
      <c r="R380" s="5">
        <f t="shared" si="47"/>
        <v>0</v>
      </c>
    </row>
    <row r="381" spans="1:18" ht="38.25">
      <c r="A381" s="4" t="s">
        <v>26</v>
      </c>
      <c r="B381" s="2" t="s">
        <v>490</v>
      </c>
      <c r="C381" s="2">
        <v>200</v>
      </c>
      <c r="D381" s="5">
        <v>0</v>
      </c>
      <c r="E381" s="5">
        <v>0</v>
      </c>
      <c r="F381" s="5">
        <f t="shared" si="43"/>
        <v>0</v>
      </c>
      <c r="G381" s="5"/>
      <c r="H381" s="5">
        <f t="shared" si="48"/>
        <v>0</v>
      </c>
      <c r="I381" s="5"/>
      <c r="J381" s="5">
        <f t="shared" si="49"/>
        <v>0</v>
      </c>
      <c r="K381" s="5"/>
      <c r="L381" s="5">
        <f t="shared" si="50"/>
        <v>0</v>
      </c>
      <c r="M381" s="5"/>
      <c r="N381" s="5">
        <f t="shared" si="51"/>
        <v>0</v>
      </c>
      <c r="O381" s="5"/>
      <c r="P381" s="5">
        <f t="shared" si="52"/>
        <v>0</v>
      </c>
      <c r="Q381" s="5"/>
      <c r="R381" s="5">
        <f t="shared" si="47"/>
        <v>0</v>
      </c>
    </row>
    <row r="382" spans="1:18" ht="96.75" customHeight="1">
      <c r="A382" s="7" t="s">
        <v>323</v>
      </c>
      <c r="B382" s="8" t="s">
        <v>29</v>
      </c>
      <c r="C382" s="2"/>
      <c r="D382" s="5">
        <v>556.92700000000013</v>
      </c>
      <c r="E382" s="5">
        <f t="shared" ref="E382:Q385" si="54">E383</f>
        <v>0</v>
      </c>
      <c r="F382" s="5">
        <f t="shared" si="43"/>
        <v>556.92700000000013</v>
      </c>
      <c r="G382" s="5">
        <f t="shared" si="54"/>
        <v>0</v>
      </c>
      <c r="H382" s="5">
        <f t="shared" si="48"/>
        <v>556.92700000000013</v>
      </c>
      <c r="I382" s="5">
        <f t="shared" si="54"/>
        <v>-556.92700000000002</v>
      </c>
      <c r="J382" s="5">
        <f t="shared" si="49"/>
        <v>0</v>
      </c>
      <c r="K382" s="5">
        <f t="shared" si="54"/>
        <v>0</v>
      </c>
      <c r="L382" s="5">
        <f t="shared" si="50"/>
        <v>0</v>
      </c>
      <c r="M382" s="5">
        <f t="shared" si="54"/>
        <v>0</v>
      </c>
      <c r="N382" s="5">
        <f t="shared" si="51"/>
        <v>0</v>
      </c>
      <c r="O382" s="5">
        <f t="shared" si="54"/>
        <v>0</v>
      </c>
      <c r="P382" s="5">
        <f t="shared" si="52"/>
        <v>0</v>
      </c>
      <c r="Q382" s="5">
        <f t="shared" si="54"/>
        <v>0</v>
      </c>
      <c r="R382" s="5">
        <f t="shared" si="47"/>
        <v>0</v>
      </c>
    </row>
    <row r="383" spans="1:18" ht="53.25" customHeight="1">
      <c r="A383" s="9" t="s">
        <v>324</v>
      </c>
      <c r="B383" s="8" t="s">
        <v>30</v>
      </c>
      <c r="C383" s="2"/>
      <c r="D383" s="5">
        <v>556.92700000000013</v>
      </c>
      <c r="E383" s="5">
        <f t="shared" si="54"/>
        <v>0</v>
      </c>
      <c r="F383" s="5">
        <f t="shared" si="43"/>
        <v>556.92700000000013</v>
      </c>
      <c r="G383" s="5">
        <f t="shared" si="54"/>
        <v>0</v>
      </c>
      <c r="H383" s="5">
        <f t="shared" si="48"/>
        <v>556.92700000000013</v>
      </c>
      <c r="I383" s="5">
        <f t="shared" si="54"/>
        <v>-556.92700000000002</v>
      </c>
      <c r="J383" s="5">
        <f t="shared" si="49"/>
        <v>0</v>
      </c>
      <c r="K383" s="5">
        <f t="shared" si="54"/>
        <v>0</v>
      </c>
      <c r="L383" s="5">
        <f t="shared" si="50"/>
        <v>0</v>
      </c>
      <c r="M383" s="5">
        <f t="shared" si="54"/>
        <v>0</v>
      </c>
      <c r="N383" s="5">
        <f t="shared" si="51"/>
        <v>0</v>
      </c>
      <c r="O383" s="5">
        <f t="shared" si="54"/>
        <v>0</v>
      </c>
      <c r="P383" s="5">
        <f t="shared" si="52"/>
        <v>0</v>
      </c>
      <c r="Q383" s="5">
        <f t="shared" si="54"/>
        <v>0</v>
      </c>
      <c r="R383" s="5">
        <f t="shared" si="47"/>
        <v>0</v>
      </c>
    </row>
    <row r="384" spans="1:18" ht="51">
      <c r="A384" s="4" t="s">
        <v>399</v>
      </c>
      <c r="B384" s="2" t="s">
        <v>31</v>
      </c>
      <c r="C384" s="2"/>
      <c r="D384" s="5">
        <v>556.92700000000013</v>
      </c>
      <c r="E384" s="5">
        <f t="shared" si="54"/>
        <v>0</v>
      </c>
      <c r="F384" s="5">
        <f t="shared" si="43"/>
        <v>556.92700000000013</v>
      </c>
      <c r="G384" s="5">
        <f t="shared" si="54"/>
        <v>0</v>
      </c>
      <c r="H384" s="5">
        <f t="shared" si="48"/>
        <v>556.92700000000013</v>
      </c>
      <c r="I384" s="5">
        <f t="shared" si="54"/>
        <v>-556.92700000000002</v>
      </c>
      <c r="J384" s="5">
        <f t="shared" si="49"/>
        <v>0</v>
      </c>
      <c r="K384" s="5">
        <f t="shared" si="54"/>
        <v>0</v>
      </c>
      <c r="L384" s="5">
        <f t="shared" si="50"/>
        <v>0</v>
      </c>
      <c r="M384" s="5">
        <f t="shared" si="54"/>
        <v>0</v>
      </c>
      <c r="N384" s="5">
        <f t="shared" si="51"/>
        <v>0</v>
      </c>
      <c r="O384" s="5">
        <f t="shared" si="54"/>
        <v>0</v>
      </c>
      <c r="P384" s="5">
        <f t="shared" si="52"/>
        <v>0</v>
      </c>
      <c r="Q384" s="5">
        <f t="shared" si="54"/>
        <v>0</v>
      </c>
      <c r="R384" s="5">
        <f t="shared" si="47"/>
        <v>0</v>
      </c>
    </row>
    <row r="385" spans="1:18" ht="25.5">
      <c r="A385" s="4" t="s">
        <v>246</v>
      </c>
      <c r="B385" s="2" t="s">
        <v>247</v>
      </c>
      <c r="C385" s="2"/>
      <c r="D385" s="5">
        <v>556.92700000000013</v>
      </c>
      <c r="E385" s="5">
        <f t="shared" si="54"/>
        <v>0</v>
      </c>
      <c r="F385" s="5">
        <f t="shared" si="43"/>
        <v>556.92700000000013</v>
      </c>
      <c r="G385" s="5">
        <f t="shared" si="54"/>
        <v>0</v>
      </c>
      <c r="H385" s="5">
        <f t="shared" si="48"/>
        <v>556.92700000000013</v>
      </c>
      <c r="I385" s="5">
        <f t="shared" si="54"/>
        <v>-556.92700000000002</v>
      </c>
      <c r="J385" s="5">
        <f t="shared" si="49"/>
        <v>0</v>
      </c>
      <c r="K385" s="5">
        <f t="shared" si="54"/>
        <v>0</v>
      </c>
      <c r="L385" s="5">
        <f t="shared" si="50"/>
        <v>0</v>
      </c>
      <c r="M385" s="5">
        <f t="shared" si="54"/>
        <v>0</v>
      </c>
      <c r="N385" s="5">
        <f t="shared" si="51"/>
        <v>0</v>
      </c>
      <c r="O385" s="5">
        <f t="shared" si="54"/>
        <v>0</v>
      </c>
      <c r="P385" s="5">
        <f t="shared" si="52"/>
        <v>0</v>
      </c>
      <c r="Q385" s="5">
        <f t="shared" si="54"/>
        <v>0</v>
      </c>
      <c r="R385" s="5">
        <f t="shared" si="47"/>
        <v>0</v>
      </c>
    </row>
    <row r="386" spans="1:18" ht="15.75">
      <c r="A386" s="4" t="s">
        <v>116</v>
      </c>
      <c r="B386" s="2" t="s">
        <v>247</v>
      </c>
      <c r="C386" s="2">
        <v>800</v>
      </c>
      <c r="D386" s="5">
        <v>556.92700000000013</v>
      </c>
      <c r="E386" s="5">
        <v>0</v>
      </c>
      <c r="F386" s="5">
        <f t="shared" si="43"/>
        <v>556.92700000000013</v>
      </c>
      <c r="G386" s="5"/>
      <c r="H386" s="5">
        <f t="shared" si="48"/>
        <v>556.92700000000013</v>
      </c>
      <c r="I386" s="5">
        <v>-556.92700000000002</v>
      </c>
      <c r="J386" s="5">
        <f t="shared" si="49"/>
        <v>0</v>
      </c>
      <c r="K386" s="5"/>
      <c r="L386" s="5">
        <f t="shared" si="50"/>
        <v>0</v>
      </c>
      <c r="M386" s="5"/>
      <c r="N386" s="5">
        <f t="shared" si="51"/>
        <v>0</v>
      </c>
      <c r="O386" s="5"/>
      <c r="P386" s="5">
        <f t="shared" si="52"/>
        <v>0</v>
      </c>
      <c r="Q386" s="5"/>
      <c r="R386" s="5">
        <f t="shared" si="47"/>
        <v>0</v>
      </c>
    </row>
    <row r="387" spans="1:18" ht="133.5" customHeight="1">
      <c r="A387" s="7" t="s">
        <v>521</v>
      </c>
      <c r="B387" s="8" t="s">
        <v>198</v>
      </c>
      <c r="C387" s="2"/>
      <c r="D387" s="5">
        <v>3268.6674200000002</v>
      </c>
      <c r="E387" s="5">
        <f>E388+E394+E398</f>
        <v>0</v>
      </c>
      <c r="F387" s="5">
        <f t="shared" si="43"/>
        <v>3268.6674200000002</v>
      </c>
      <c r="G387" s="5">
        <f>G388+G394+G398</f>
        <v>0</v>
      </c>
      <c r="H387" s="5">
        <f t="shared" si="48"/>
        <v>3268.6674200000002</v>
      </c>
      <c r="I387" s="5">
        <f>I388+I394+I398</f>
        <v>0</v>
      </c>
      <c r="J387" s="5">
        <f t="shared" si="49"/>
        <v>3268.6674200000002</v>
      </c>
      <c r="K387" s="5">
        <f>K388+K394+K398</f>
        <v>0</v>
      </c>
      <c r="L387" s="5">
        <f t="shared" si="50"/>
        <v>3268.6674200000002</v>
      </c>
      <c r="M387" s="5">
        <f>M388+M394+M398</f>
        <v>0</v>
      </c>
      <c r="N387" s="5">
        <f t="shared" si="51"/>
        <v>3268.6674200000002</v>
      </c>
      <c r="O387" s="5">
        <f>O388+O394+O398</f>
        <v>0</v>
      </c>
      <c r="P387" s="5">
        <f t="shared" si="52"/>
        <v>3268.6674200000002</v>
      </c>
      <c r="Q387" s="5">
        <f>Q388+Q394+Q398</f>
        <v>48.917999999999999</v>
      </c>
      <c r="R387" s="5">
        <f t="shared" si="47"/>
        <v>3317.5854200000003</v>
      </c>
    </row>
    <row r="388" spans="1:18" ht="38.25">
      <c r="A388" s="9" t="s">
        <v>325</v>
      </c>
      <c r="B388" s="8" t="s">
        <v>23</v>
      </c>
      <c r="C388" s="2"/>
      <c r="D388" s="5">
        <v>2768.6674200000002</v>
      </c>
      <c r="E388" s="5">
        <f>E389</f>
        <v>0</v>
      </c>
      <c r="F388" s="5">
        <f t="shared" si="43"/>
        <v>2768.6674200000002</v>
      </c>
      <c r="G388" s="5">
        <f>G389</f>
        <v>0</v>
      </c>
      <c r="H388" s="5">
        <f t="shared" si="48"/>
        <v>2768.6674200000002</v>
      </c>
      <c r="I388" s="5">
        <f>I389</f>
        <v>0</v>
      </c>
      <c r="J388" s="5">
        <f t="shared" si="49"/>
        <v>2768.6674200000002</v>
      </c>
      <c r="K388" s="5">
        <f>K389</f>
        <v>0</v>
      </c>
      <c r="L388" s="5">
        <f t="shared" si="50"/>
        <v>2768.6674200000002</v>
      </c>
      <c r="M388" s="5">
        <f>M389</f>
        <v>0</v>
      </c>
      <c r="N388" s="5">
        <f t="shared" si="51"/>
        <v>2768.6674200000002</v>
      </c>
      <c r="O388" s="5">
        <f>O389</f>
        <v>0</v>
      </c>
      <c r="P388" s="5">
        <f t="shared" si="52"/>
        <v>2768.6674200000002</v>
      </c>
      <c r="Q388" s="5">
        <f>Q389</f>
        <v>48.917999999999999</v>
      </c>
      <c r="R388" s="5">
        <f t="shared" si="47"/>
        <v>2817.5854200000003</v>
      </c>
    </row>
    <row r="389" spans="1:18" ht="38.25">
      <c r="A389" s="4" t="s">
        <v>196</v>
      </c>
      <c r="B389" s="2" t="s">
        <v>24</v>
      </c>
      <c r="C389" s="2"/>
      <c r="D389" s="5">
        <v>2768.6674200000002</v>
      </c>
      <c r="E389" s="5">
        <f>E390</f>
        <v>0</v>
      </c>
      <c r="F389" s="5">
        <f t="shared" ref="F389:F456" si="55">D389+E389</f>
        <v>2768.6674200000002</v>
      </c>
      <c r="G389" s="5">
        <f>G390</f>
        <v>0</v>
      </c>
      <c r="H389" s="5">
        <f t="shared" si="48"/>
        <v>2768.6674200000002</v>
      </c>
      <c r="I389" s="5">
        <f>I390</f>
        <v>0</v>
      </c>
      <c r="J389" s="5">
        <f t="shared" si="49"/>
        <v>2768.6674200000002</v>
      </c>
      <c r="K389" s="5">
        <f>K390</f>
        <v>0</v>
      </c>
      <c r="L389" s="5">
        <f t="shared" si="50"/>
        <v>2768.6674200000002</v>
      </c>
      <c r="M389" s="5">
        <f>M390</f>
        <v>0</v>
      </c>
      <c r="N389" s="5">
        <f t="shared" si="51"/>
        <v>2768.6674200000002</v>
      </c>
      <c r="O389" s="5">
        <f>O390</f>
        <v>0</v>
      </c>
      <c r="P389" s="5">
        <f t="shared" si="52"/>
        <v>2768.6674200000002</v>
      </c>
      <c r="Q389" s="5">
        <f>Q390</f>
        <v>48.917999999999999</v>
      </c>
      <c r="R389" s="5">
        <f t="shared" si="47"/>
        <v>2817.5854200000003</v>
      </c>
    </row>
    <row r="390" spans="1:18" ht="38.25">
      <c r="A390" s="4" t="s">
        <v>197</v>
      </c>
      <c r="B390" s="2" t="s">
        <v>25</v>
      </c>
      <c r="C390" s="2"/>
      <c r="D390" s="5">
        <v>2768.6674200000002</v>
      </c>
      <c r="E390" s="5">
        <f>E391+E392+E393</f>
        <v>0</v>
      </c>
      <c r="F390" s="5">
        <f t="shared" si="55"/>
        <v>2768.6674200000002</v>
      </c>
      <c r="G390" s="5">
        <f>G391+G392+G393</f>
        <v>0</v>
      </c>
      <c r="H390" s="5">
        <f t="shared" si="48"/>
        <v>2768.6674200000002</v>
      </c>
      <c r="I390" s="5">
        <f>I391+I392+I393</f>
        <v>0</v>
      </c>
      <c r="J390" s="5">
        <f t="shared" si="49"/>
        <v>2768.6674200000002</v>
      </c>
      <c r="K390" s="5">
        <f>K391+K392+K393</f>
        <v>0</v>
      </c>
      <c r="L390" s="5">
        <f t="shared" si="50"/>
        <v>2768.6674200000002</v>
      </c>
      <c r="M390" s="5">
        <f>M391+M392+M393</f>
        <v>0</v>
      </c>
      <c r="N390" s="5">
        <f t="shared" si="51"/>
        <v>2768.6674200000002</v>
      </c>
      <c r="O390" s="5">
        <f>O391+O392+O393</f>
        <v>0</v>
      </c>
      <c r="P390" s="5">
        <f t="shared" si="52"/>
        <v>2768.6674200000002</v>
      </c>
      <c r="Q390" s="5">
        <f>Q391+Q392+Q393</f>
        <v>48.917999999999999</v>
      </c>
      <c r="R390" s="5">
        <f t="shared" si="47"/>
        <v>2817.5854200000003</v>
      </c>
    </row>
    <row r="391" spans="1:18" ht="76.5">
      <c r="A391" s="4" t="s">
        <v>49</v>
      </c>
      <c r="B391" s="2" t="s">
        <v>25</v>
      </c>
      <c r="C391" s="2">
        <v>100</v>
      </c>
      <c r="D391" s="5">
        <v>1903.25342</v>
      </c>
      <c r="E391" s="5">
        <v>0</v>
      </c>
      <c r="F391" s="5">
        <f t="shared" si="55"/>
        <v>1903.25342</v>
      </c>
      <c r="G391" s="5"/>
      <c r="H391" s="5">
        <f t="shared" si="48"/>
        <v>1903.25342</v>
      </c>
      <c r="I391" s="5"/>
      <c r="J391" s="5">
        <f t="shared" si="49"/>
        <v>1903.25342</v>
      </c>
      <c r="K391" s="5"/>
      <c r="L391" s="5">
        <f t="shared" si="50"/>
        <v>1903.25342</v>
      </c>
      <c r="M391" s="5"/>
      <c r="N391" s="5">
        <f t="shared" si="51"/>
        <v>1903.25342</v>
      </c>
      <c r="O391" s="5"/>
      <c r="P391" s="5">
        <f t="shared" si="52"/>
        <v>1903.25342</v>
      </c>
      <c r="Q391" s="5"/>
      <c r="R391" s="5">
        <f t="shared" si="47"/>
        <v>1903.25342</v>
      </c>
    </row>
    <row r="392" spans="1:18" ht="38.25">
      <c r="A392" s="4" t="s">
        <v>26</v>
      </c>
      <c r="B392" s="2" t="s">
        <v>25</v>
      </c>
      <c r="C392" s="2">
        <v>200</v>
      </c>
      <c r="D392" s="5">
        <v>865.31400000000008</v>
      </c>
      <c r="E392" s="5">
        <v>0</v>
      </c>
      <c r="F392" s="5">
        <f t="shared" si="55"/>
        <v>865.31400000000008</v>
      </c>
      <c r="G392" s="5"/>
      <c r="H392" s="5">
        <f t="shared" si="48"/>
        <v>865.31400000000008</v>
      </c>
      <c r="I392" s="5"/>
      <c r="J392" s="5">
        <f t="shared" si="49"/>
        <v>865.31400000000008</v>
      </c>
      <c r="K392" s="5"/>
      <c r="L392" s="5">
        <f t="shared" si="50"/>
        <v>865.31400000000008</v>
      </c>
      <c r="M392" s="5"/>
      <c r="N392" s="5">
        <f t="shared" si="51"/>
        <v>865.31400000000008</v>
      </c>
      <c r="O392" s="5"/>
      <c r="P392" s="5">
        <f t="shared" si="52"/>
        <v>865.31400000000008</v>
      </c>
      <c r="Q392" s="5">
        <v>48.917999999999999</v>
      </c>
      <c r="R392" s="5">
        <f t="shared" si="47"/>
        <v>914.23200000000008</v>
      </c>
    </row>
    <row r="393" spans="1:18" ht="15.75">
      <c r="A393" s="4" t="s">
        <v>116</v>
      </c>
      <c r="B393" s="2" t="s">
        <v>25</v>
      </c>
      <c r="C393" s="2">
        <v>800</v>
      </c>
      <c r="D393" s="5">
        <v>0.10000000000000009</v>
      </c>
      <c r="E393" s="5">
        <v>0</v>
      </c>
      <c r="F393" s="5">
        <f t="shared" si="55"/>
        <v>0.10000000000000009</v>
      </c>
      <c r="G393" s="5"/>
      <c r="H393" s="5">
        <f t="shared" si="48"/>
        <v>0.10000000000000009</v>
      </c>
      <c r="I393" s="5"/>
      <c r="J393" s="5">
        <f t="shared" si="49"/>
        <v>0.10000000000000009</v>
      </c>
      <c r="K393" s="5"/>
      <c r="L393" s="5">
        <f t="shared" si="50"/>
        <v>0.10000000000000009</v>
      </c>
      <c r="M393" s="5"/>
      <c r="N393" s="5">
        <f t="shared" si="51"/>
        <v>0.10000000000000009</v>
      </c>
      <c r="O393" s="5"/>
      <c r="P393" s="5">
        <f t="shared" si="52"/>
        <v>0.10000000000000009</v>
      </c>
      <c r="Q393" s="5"/>
      <c r="R393" s="5">
        <f t="shared" si="47"/>
        <v>0.10000000000000009</v>
      </c>
    </row>
    <row r="394" spans="1:18" ht="38.25">
      <c r="A394" s="9" t="s">
        <v>326</v>
      </c>
      <c r="B394" s="8" t="s">
        <v>259</v>
      </c>
      <c r="C394" s="2"/>
      <c r="D394" s="5">
        <v>500</v>
      </c>
      <c r="E394" s="5">
        <f t="shared" ref="E394:Q396" si="56">E395</f>
        <v>0</v>
      </c>
      <c r="F394" s="5">
        <f t="shared" si="55"/>
        <v>500</v>
      </c>
      <c r="G394" s="5">
        <f t="shared" si="56"/>
        <v>0</v>
      </c>
      <c r="H394" s="5">
        <f t="shared" si="48"/>
        <v>500</v>
      </c>
      <c r="I394" s="5">
        <f t="shared" si="56"/>
        <v>0</v>
      </c>
      <c r="J394" s="5">
        <f t="shared" si="49"/>
        <v>500</v>
      </c>
      <c r="K394" s="5">
        <f t="shared" si="56"/>
        <v>0</v>
      </c>
      <c r="L394" s="5">
        <f t="shared" si="50"/>
        <v>500</v>
      </c>
      <c r="M394" s="5">
        <f t="shared" si="56"/>
        <v>0</v>
      </c>
      <c r="N394" s="5">
        <f t="shared" si="51"/>
        <v>500</v>
      </c>
      <c r="O394" s="5">
        <f t="shared" si="56"/>
        <v>-100</v>
      </c>
      <c r="P394" s="5">
        <f t="shared" si="52"/>
        <v>400</v>
      </c>
      <c r="Q394" s="5">
        <f t="shared" si="56"/>
        <v>0</v>
      </c>
      <c r="R394" s="5">
        <f t="shared" si="47"/>
        <v>400</v>
      </c>
    </row>
    <row r="395" spans="1:18" ht="38.25">
      <c r="A395" s="4" t="s">
        <v>400</v>
      </c>
      <c r="B395" s="2" t="s">
        <v>260</v>
      </c>
      <c r="C395" s="2"/>
      <c r="D395" s="5">
        <v>500</v>
      </c>
      <c r="E395" s="5">
        <f t="shared" si="56"/>
        <v>0</v>
      </c>
      <c r="F395" s="5">
        <f t="shared" si="55"/>
        <v>500</v>
      </c>
      <c r="G395" s="5">
        <f t="shared" si="56"/>
        <v>0</v>
      </c>
      <c r="H395" s="5">
        <f t="shared" si="48"/>
        <v>500</v>
      </c>
      <c r="I395" s="5">
        <f t="shared" si="56"/>
        <v>0</v>
      </c>
      <c r="J395" s="5">
        <f t="shared" si="49"/>
        <v>500</v>
      </c>
      <c r="K395" s="5">
        <f t="shared" si="56"/>
        <v>0</v>
      </c>
      <c r="L395" s="5">
        <f t="shared" si="50"/>
        <v>500</v>
      </c>
      <c r="M395" s="5">
        <f t="shared" si="56"/>
        <v>0</v>
      </c>
      <c r="N395" s="5">
        <f t="shared" si="51"/>
        <v>500</v>
      </c>
      <c r="O395" s="5">
        <f t="shared" si="56"/>
        <v>-100</v>
      </c>
      <c r="P395" s="5">
        <f t="shared" si="52"/>
        <v>400</v>
      </c>
      <c r="Q395" s="5">
        <f t="shared" si="56"/>
        <v>0</v>
      </c>
      <c r="R395" s="5">
        <f t="shared" si="47"/>
        <v>400</v>
      </c>
    </row>
    <row r="396" spans="1:18" ht="25.5">
      <c r="A396" s="4" t="s">
        <v>401</v>
      </c>
      <c r="B396" s="2" t="s">
        <v>402</v>
      </c>
      <c r="C396" s="2"/>
      <c r="D396" s="5">
        <v>500</v>
      </c>
      <c r="E396" s="5">
        <f t="shared" si="56"/>
        <v>0</v>
      </c>
      <c r="F396" s="5">
        <f t="shared" si="55"/>
        <v>500</v>
      </c>
      <c r="G396" s="5">
        <f t="shared" si="56"/>
        <v>0</v>
      </c>
      <c r="H396" s="5">
        <f t="shared" si="48"/>
        <v>500</v>
      </c>
      <c r="I396" s="5">
        <f t="shared" si="56"/>
        <v>0</v>
      </c>
      <c r="J396" s="5">
        <f t="shared" si="49"/>
        <v>500</v>
      </c>
      <c r="K396" s="5">
        <f t="shared" si="56"/>
        <v>0</v>
      </c>
      <c r="L396" s="5">
        <f t="shared" si="50"/>
        <v>500</v>
      </c>
      <c r="M396" s="5">
        <f t="shared" si="56"/>
        <v>0</v>
      </c>
      <c r="N396" s="5">
        <f t="shared" si="51"/>
        <v>500</v>
      </c>
      <c r="O396" s="5">
        <f t="shared" si="56"/>
        <v>-100</v>
      </c>
      <c r="P396" s="5">
        <f t="shared" si="52"/>
        <v>400</v>
      </c>
      <c r="Q396" s="5">
        <f t="shared" si="56"/>
        <v>0</v>
      </c>
      <c r="R396" s="5">
        <f t="shared" si="47"/>
        <v>400</v>
      </c>
    </row>
    <row r="397" spans="1:18" ht="15.75">
      <c r="A397" s="4" t="s">
        <v>116</v>
      </c>
      <c r="B397" s="2" t="s">
        <v>402</v>
      </c>
      <c r="C397" s="2">
        <v>800</v>
      </c>
      <c r="D397" s="5">
        <v>500</v>
      </c>
      <c r="E397" s="5"/>
      <c r="F397" s="5">
        <f t="shared" si="55"/>
        <v>500</v>
      </c>
      <c r="G397" s="5"/>
      <c r="H397" s="5">
        <f t="shared" si="48"/>
        <v>500</v>
      </c>
      <c r="I397" s="5"/>
      <c r="J397" s="5">
        <f t="shared" si="49"/>
        <v>500</v>
      </c>
      <c r="K397" s="5"/>
      <c r="L397" s="5">
        <f t="shared" si="50"/>
        <v>500</v>
      </c>
      <c r="M397" s="5"/>
      <c r="N397" s="5">
        <f t="shared" si="51"/>
        <v>500</v>
      </c>
      <c r="O397" s="5">
        <v>-100</v>
      </c>
      <c r="P397" s="5">
        <f t="shared" si="52"/>
        <v>400</v>
      </c>
      <c r="Q397" s="5"/>
      <c r="R397" s="5">
        <f t="shared" si="47"/>
        <v>400</v>
      </c>
    </row>
    <row r="398" spans="1:18" ht="51">
      <c r="A398" s="9" t="s">
        <v>327</v>
      </c>
      <c r="B398" s="8" t="s">
        <v>27</v>
      </c>
      <c r="C398" s="2"/>
      <c r="D398" s="5">
        <v>0</v>
      </c>
      <c r="E398" s="5">
        <f t="shared" ref="E398:Q400" si="57">E399</f>
        <v>0</v>
      </c>
      <c r="F398" s="5">
        <f t="shared" si="55"/>
        <v>0</v>
      </c>
      <c r="G398" s="5">
        <f t="shared" si="57"/>
        <v>0</v>
      </c>
      <c r="H398" s="5">
        <f t="shared" si="48"/>
        <v>0</v>
      </c>
      <c r="I398" s="5">
        <f t="shared" si="57"/>
        <v>0</v>
      </c>
      <c r="J398" s="5">
        <f t="shared" si="49"/>
        <v>0</v>
      </c>
      <c r="K398" s="5">
        <f t="shared" si="57"/>
        <v>0</v>
      </c>
      <c r="L398" s="5">
        <f t="shared" si="50"/>
        <v>0</v>
      </c>
      <c r="M398" s="5">
        <f t="shared" si="57"/>
        <v>0</v>
      </c>
      <c r="N398" s="5">
        <f t="shared" si="51"/>
        <v>0</v>
      </c>
      <c r="O398" s="5">
        <f>O399+O402</f>
        <v>100</v>
      </c>
      <c r="P398" s="5">
        <f t="shared" si="52"/>
        <v>100</v>
      </c>
      <c r="Q398" s="5">
        <f>Q399+Q402</f>
        <v>0</v>
      </c>
      <c r="R398" s="5">
        <f t="shared" si="47"/>
        <v>100</v>
      </c>
    </row>
    <row r="399" spans="1:18" ht="57" customHeight="1">
      <c r="A399" s="4" t="s">
        <v>403</v>
      </c>
      <c r="B399" s="2" t="s">
        <v>28</v>
      </c>
      <c r="C399" s="2"/>
      <c r="D399" s="5">
        <v>0</v>
      </c>
      <c r="E399" s="5">
        <f t="shared" si="57"/>
        <v>0</v>
      </c>
      <c r="F399" s="5">
        <f t="shared" si="55"/>
        <v>0</v>
      </c>
      <c r="G399" s="5">
        <f t="shared" si="57"/>
        <v>0</v>
      </c>
      <c r="H399" s="5">
        <f t="shared" si="48"/>
        <v>0</v>
      </c>
      <c r="I399" s="5">
        <f t="shared" si="57"/>
        <v>0</v>
      </c>
      <c r="J399" s="5">
        <f t="shared" si="49"/>
        <v>0</v>
      </c>
      <c r="K399" s="5">
        <f t="shared" si="57"/>
        <v>0</v>
      </c>
      <c r="L399" s="5">
        <f t="shared" si="50"/>
        <v>0</v>
      </c>
      <c r="M399" s="5">
        <f t="shared" si="57"/>
        <v>0</v>
      </c>
      <c r="N399" s="5">
        <f t="shared" si="51"/>
        <v>0</v>
      </c>
      <c r="O399" s="5">
        <f t="shared" si="57"/>
        <v>0</v>
      </c>
      <c r="P399" s="5">
        <f t="shared" si="52"/>
        <v>0</v>
      </c>
      <c r="Q399" s="5">
        <f t="shared" si="57"/>
        <v>0</v>
      </c>
      <c r="R399" s="5">
        <f t="shared" si="47"/>
        <v>0</v>
      </c>
    </row>
    <row r="400" spans="1:18" ht="46.5" customHeight="1">
      <c r="A400" s="4" t="s">
        <v>404</v>
      </c>
      <c r="B400" s="2" t="s">
        <v>405</v>
      </c>
      <c r="C400" s="2"/>
      <c r="D400" s="5">
        <v>0</v>
      </c>
      <c r="E400" s="5">
        <f t="shared" si="57"/>
        <v>0</v>
      </c>
      <c r="F400" s="5">
        <f t="shared" si="55"/>
        <v>0</v>
      </c>
      <c r="G400" s="5">
        <f t="shared" si="57"/>
        <v>0</v>
      </c>
      <c r="H400" s="5">
        <f t="shared" si="48"/>
        <v>0</v>
      </c>
      <c r="I400" s="5">
        <f t="shared" si="57"/>
        <v>0</v>
      </c>
      <c r="J400" s="5">
        <f t="shared" si="49"/>
        <v>0</v>
      </c>
      <c r="K400" s="5">
        <f t="shared" si="57"/>
        <v>0</v>
      </c>
      <c r="L400" s="5">
        <f t="shared" si="50"/>
        <v>0</v>
      </c>
      <c r="M400" s="5">
        <f t="shared" si="57"/>
        <v>0</v>
      </c>
      <c r="N400" s="5">
        <f t="shared" si="51"/>
        <v>0</v>
      </c>
      <c r="O400" s="5">
        <f t="shared" si="57"/>
        <v>0</v>
      </c>
      <c r="P400" s="5">
        <f t="shared" si="52"/>
        <v>0</v>
      </c>
      <c r="Q400" s="5">
        <f t="shared" si="57"/>
        <v>0</v>
      </c>
      <c r="R400" s="5">
        <f t="shared" si="47"/>
        <v>0</v>
      </c>
    </row>
    <row r="401" spans="1:18" ht="38.25">
      <c r="A401" s="4" t="s">
        <v>26</v>
      </c>
      <c r="B401" s="2" t="s">
        <v>405</v>
      </c>
      <c r="C401" s="2">
        <v>200</v>
      </c>
      <c r="D401" s="5">
        <v>0</v>
      </c>
      <c r="E401" s="5">
        <v>0</v>
      </c>
      <c r="F401" s="5">
        <f t="shared" si="55"/>
        <v>0</v>
      </c>
      <c r="G401" s="5"/>
      <c r="H401" s="5">
        <f t="shared" si="48"/>
        <v>0</v>
      </c>
      <c r="I401" s="5"/>
      <c r="J401" s="5">
        <f t="shared" si="49"/>
        <v>0</v>
      </c>
      <c r="K401" s="5"/>
      <c r="L401" s="5">
        <f t="shared" si="50"/>
        <v>0</v>
      </c>
      <c r="M401" s="5"/>
      <c r="N401" s="5">
        <f t="shared" si="51"/>
        <v>0</v>
      </c>
      <c r="O401" s="5"/>
      <c r="P401" s="5">
        <f t="shared" si="52"/>
        <v>0</v>
      </c>
      <c r="Q401" s="5"/>
      <c r="R401" s="5">
        <f t="shared" ref="R401:R464" si="58">P401+Q401</f>
        <v>0</v>
      </c>
    </row>
    <row r="402" spans="1:18" ht="45" customHeight="1">
      <c r="A402" s="4" t="s">
        <v>603</v>
      </c>
      <c r="B402" s="2" t="s">
        <v>604</v>
      </c>
      <c r="C402" s="2"/>
      <c r="D402" s="5"/>
      <c r="E402" s="5"/>
      <c r="F402" s="5"/>
      <c r="G402" s="5"/>
      <c r="H402" s="5"/>
      <c r="I402" s="5"/>
      <c r="J402" s="5"/>
      <c r="K402" s="5"/>
      <c r="L402" s="5"/>
      <c r="M402" s="5"/>
      <c r="N402" s="5">
        <f t="shared" si="51"/>
        <v>0</v>
      </c>
      <c r="O402" s="5">
        <f>O403</f>
        <v>100</v>
      </c>
      <c r="P402" s="5">
        <f t="shared" si="52"/>
        <v>100</v>
      </c>
      <c r="Q402" s="5">
        <f>Q403</f>
        <v>0</v>
      </c>
      <c r="R402" s="5">
        <f t="shared" si="58"/>
        <v>100</v>
      </c>
    </row>
    <row r="403" spans="1:18" ht="39" customHeight="1">
      <c r="A403" s="4" t="s">
        <v>605</v>
      </c>
      <c r="B403" s="2" t="s">
        <v>606</v>
      </c>
      <c r="C403" s="2"/>
      <c r="D403" s="5"/>
      <c r="E403" s="5"/>
      <c r="F403" s="5"/>
      <c r="G403" s="5"/>
      <c r="H403" s="5"/>
      <c r="I403" s="5"/>
      <c r="J403" s="5"/>
      <c r="K403" s="5"/>
      <c r="L403" s="5"/>
      <c r="M403" s="5"/>
      <c r="N403" s="5">
        <f t="shared" si="51"/>
        <v>0</v>
      </c>
      <c r="O403" s="5">
        <f>O404</f>
        <v>100</v>
      </c>
      <c r="P403" s="5">
        <f t="shared" si="52"/>
        <v>100</v>
      </c>
      <c r="Q403" s="5">
        <f>Q404</f>
        <v>0</v>
      </c>
      <c r="R403" s="5">
        <f t="shared" si="58"/>
        <v>100</v>
      </c>
    </row>
    <row r="404" spans="1:18" ht="38.25">
      <c r="A404" s="4" t="s">
        <v>26</v>
      </c>
      <c r="B404" s="2" t="s">
        <v>606</v>
      </c>
      <c r="C404" s="2">
        <v>200</v>
      </c>
      <c r="D404" s="5"/>
      <c r="E404" s="5"/>
      <c r="F404" s="5"/>
      <c r="G404" s="5"/>
      <c r="H404" s="5"/>
      <c r="I404" s="5"/>
      <c r="J404" s="5"/>
      <c r="K404" s="5"/>
      <c r="L404" s="5"/>
      <c r="M404" s="5"/>
      <c r="N404" s="5">
        <f t="shared" si="51"/>
        <v>0</v>
      </c>
      <c r="O404" s="5">
        <v>100</v>
      </c>
      <c r="P404" s="5">
        <f t="shared" si="52"/>
        <v>100</v>
      </c>
      <c r="Q404" s="5"/>
      <c r="R404" s="5">
        <f t="shared" si="58"/>
        <v>100</v>
      </c>
    </row>
    <row r="405" spans="1:18" ht="116.25" customHeight="1">
      <c r="A405" s="7" t="s">
        <v>328</v>
      </c>
      <c r="B405" s="8" t="s">
        <v>41</v>
      </c>
      <c r="C405" s="2"/>
      <c r="D405" s="5">
        <v>125</v>
      </c>
      <c r="E405" s="5">
        <f>E406+E410</f>
        <v>0</v>
      </c>
      <c r="F405" s="5">
        <f t="shared" si="55"/>
        <v>125</v>
      </c>
      <c r="G405" s="5">
        <f>G406+G410</f>
        <v>0</v>
      </c>
      <c r="H405" s="5">
        <f t="shared" si="48"/>
        <v>125</v>
      </c>
      <c r="I405" s="5">
        <f>I406+I410</f>
        <v>0</v>
      </c>
      <c r="J405" s="5">
        <f t="shared" si="49"/>
        <v>125</v>
      </c>
      <c r="K405" s="5">
        <f>K406+K410</f>
        <v>0</v>
      </c>
      <c r="L405" s="5">
        <f t="shared" si="50"/>
        <v>125</v>
      </c>
      <c r="M405" s="5">
        <f>M406+M410</f>
        <v>0</v>
      </c>
      <c r="N405" s="5">
        <f t="shared" si="51"/>
        <v>125</v>
      </c>
      <c r="O405" s="5">
        <f>O406+O410</f>
        <v>0</v>
      </c>
      <c r="P405" s="5">
        <f t="shared" si="52"/>
        <v>125</v>
      </c>
      <c r="Q405" s="5">
        <f>Q406+Q410</f>
        <v>0</v>
      </c>
      <c r="R405" s="5">
        <f t="shared" si="58"/>
        <v>125</v>
      </c>
    </row>
    <row r="406" spans="1:18" ht="25.5">
      <c r="A406" s="9" t="s">
        <v>329</v>
      </c>
      <c r="B406" s="8" t="s">
        <v>406</v>
      </c>
      <c r="C406" s="2"/>
      <c r="D406" s="5">
        <v>100</v>
      </c>
      <c r="E406" s="5">
        <f t="shared" ref="E406:Q408" si="59">E407</f>
        <v>0</v>
      </c>
      <c r="F406" s="5">
        <f t="shared" si="55"/>
        <v>100</v>
      </c>
      <c r="G406" s="5">
        <f t="shared" si="59"/>
        <v>0</v>
      </c>
      <c r="H406" s="5">
        <f t="shared" si="48"/>
        <v>100</v>
      </c>
      <c r="I406" s="5">
        <f t="shared" si="59"/>
        <v>0</v>
      </c>
      <c r="J406" s="5">
        <f t="shared" si="49"/>
        <v>100</v>
      </c>
      <c r="K406" s="5">
        <f t="shared" si="59"/>
        <v>0</v>
      </c>
      <c r="L406" s="5">
        <f t="shared" si="50"/>
        <v>100</v>
      </c>
      <c r="M406" s="5">
        <f t="shared" si="59"/>
        <v>0</v>
      </c>
      <c r="N406" s="5">
        <f t="shared" si="51"/>
        <v>100</v>
      </c>
      <c r="O406" s="5">
        <f t="shared" si="59"/>
        <v>0</v>
      </c>
      <c r="P406" s="5">
        <f t="shared" si="52"/>
        <v>100</v>
      </c>
      <c r="Q406" s="5">
        <f t="shared" si="59"/>
        <v>0</v>
      </c>
      <c r="R406" s="5">
        <f t="shared" si="58"/>
        <v>100</v>
      </c>
    </row>
    <row r="407" spans="1:18" ht="25.5">
      <c r="A407" s="4" t="s">
        <v>408</v>
      </c>
      <c r="B407" s="2" t="s">
        <v>407</v>
      </c>
      <c r="C407" s="2"/>
      <c r="D407" s="5">
        <v>100</v>
      </c>
      <c r="E407" s="5">
        <f t="shared" si="59"/>
        <v>0</v>
      </c>
      <c r="F407" s="5">
        <f t="shared" si="55"/>
        <v>100</v>
      </c>
      <c r="G407" s="5">
        <f t="shared" si="59"/>
        <v>0</v>
      </c>
      <c r="H407" s="5">
        <f t="shared" si="48"/>
        <v>100</v>
      </c>
      <c r="I407" s="5">
        <f t="shared" si="59"/>
        <v>0</v>
      </c>
      <c r="J407" s="5">
        <f t="shared" si="49"/>
        <v>100</v>
      </c>
      <c r="K407" s="5">
        <f t="shared" si="59"/>
        <v>0</v>
      </c>
      <c r="L407" s="5">
        <f t="shared" si="50"/>
        <v>100</v>
      </c>
      <c r="M407" s="5">
        <f t="shared" si="59"/>
        <v>0</v>
      </c>
      <c r="N407" s="5">
        <f t="shared" si="51"/>
        <v>100</v>
      </c>
      <c r="O407" s="5">
        <f t="shared" si="59"/>
        <v>0</v>
      </c>
      <c r="P407" s="5">
        <f t="shared" si="52"/>
        <v>100</v>
      </c>
      <c r="Q407" s="5">
        <f t="shared" si="59"/>
        <v>0</v>
      </c>
      <c r="R407" s="5">
        <f t="shared" si="58"/>
        <v>100</v>
      </c>
    </row>
    <row r="408" spans="1:18" ht="19.5" customHeight="1">
      <c r="A408" s="4" t="s">
        <v>409</v>
      </c>
      <c r="B408" s="2" t="s">
        <v>410</v>
      </c>
      <c r="C408" s="2"/>
      <c r="D408" s="5">
        <v>100</v>
      </c>
      <c r="E408" s="5">
        <f t="shared" si="59"/>
        <v>0</v>
      </c>
      <c r="F408" s="5">
        <f t="shared" si="55"/>
        <v>100</v>
      </c>
      <c r="G408" s="5">
        <f t="shared" si="59"/>
        <v>0</v>
      </c>
      <c r="H408" s="5">
        <f t="shared" si="48"/>
        <v>100</v>
      </c>
      <c r="I408" s="5">
        <f t="shared" si="59"/>
        <v>0</v>
      </c>
      <c r="J408" s="5">
        <f t="shared" si="49"/>
        <v>100</v>
      </c>
      <c r="K408" s="5">
        <f t="shared" si="59"/>
        <v>0</v>
      </c>
      <c r="L408" s="5">
        <f t="shared" si="50"/>
        <v>100</v>
      </c>
      <c r="M408" s="5">
        <f t="shared" si="59"/>
        <v>0</v>
      </c>
      <c r="N408" s="5">
        <f t="shared" ref="N408:N471" si="60">L408+M408</f>
        <v>100</v>
      </c>
      <c r="O408" s="5">
        <f t="shared" si="59"/>
        <v>0</v>
      </c>
      <c r="P408" s="5">
        <f t="shared" ref="P408:P471" si="61">N408+O408</f>
        <v>100</v>
      </c>
      <c r="Q408" s="5">
        <f t="shared" si="59"/>
        <v>0</v>
      </c>
      <c r="R408" s="5">
        <f t="shared" si="58"/>
        <v>100</v>
      </c>
    </row>
    <row r="409" spans="1:18" ht="38.25">
      <c r="A409" s="4" t="s">
        <v>26</v>
      </c>
      <c r="B409" s="2" t="s">
        <v>410</v>
      </c>
      <c r="C409" s="2">
        <v>200</v>
      </c>
      <c r="D409" s="5">
        <v>100</v>
      </c>
      <c r="E409" s="5">
        <v>0</v>
      </c>
      <c r="F409" s="5">
        <f t="shared" si="55"/>
        <v>100</v>
      </c>
      <c r="G409" s="5"/>
      <c r="H409" s="5">
        <f t="shared" si="48"/>
        <v>100</v>
      </c>
      <c r="I409" s="5"/>
      <c r="J409" s="5">
        <f t="shared" si="49"/>
        <v>100</v>
      </c>
      <c r="K409" s="5"/>
      <c r="L409" s="5">
        <f t="shared" si="50"/>
        <v>100</v>
      </c>
      <c r="M409" s="5"/>
      <c r="N409" s="5">
        <f t="shared" si="60"/>
        <v>100</v>
      </c>
      <c r="O409" s="5"/>
      <c r="P409" s="5">
        <f t="shared" si="61"/>
        <v>100</v>
      </c>
      <c r="Q409" s="5"/>
      <c r="R409" s="5">
        <f t="shared" si="58"/>
        <v>100</v>
      </c>
    </row>
    <row r="410" spans="1:18" ht="63.75">
      <c r="A410" s="9" t="s">
        <v>330</v>
      </c>
      <c r="B410" s="8" t="s">
        <v>411</v>
      </c>
      <c r="C410" s="2"/>
      <c r="D410" s="5">
        <v>25</v>
      </c>
      <c r="E410" s="5">
        <f>E411</f>
        <v>0</v>
      </c>
      <c r="F410" s="5">
        <f t="shared" si="55"/>
        <v>25</v>
      </c>
      <c r="G410" s="5">
        <f>G411</f>
        <v>0</v>
      </c>
      <c r="H410" s="5">
        <f t="shared" ref="H410:H474" si="62">F410+G410</f>
        <v>25</v>
      </c>
      <c r="I410" s="5">
        <f>I411</f>
        <v>0</v>
      </c>
      <c r="J410" s="5">
        <f t="shared" ref="J410:J474" si="63">H410+I410</f>
        <v>25</v>
      </c>
      <c r="K410" s="5">
        <f>K411</f>
        <v>0</v>
      </c>
      <c r="L410" s="5">
        <f t="shared" ref="L410:L474" si="64">J410+K410</f>
        <v>25</v>
      </c>
      <c r="M410" s="5">
        <f>M411</f>
        <v>0</v>
      </c>
      <c r="N410" s="5">
        <f t="shared" si="60"/>
        <v>25</v>
      </c>
      <c r="O410" s="5">
        <f>O411</f>
        <v>0</v>
      </c>
      <c r="P410" s="5">
        <f t="shared" si="61"/>
        <v>25</v>
      </c>
      <c r="Q410" s="5">
        <f>Q411</f>
        <v>0</v>
      </c>
      <c r="R410" s="5">
        <f t="shared" si="58"/>
        <v>25</v>
      </c>
    </row>
    <row r="411" spans="1:18" ht="63.75">
      <c r="A411" s="4" t="s">
        <v>412</v>
      </c>
      <c r="B411" s="2" t="s">
        <v>414</v>
      </c>
      <c r="C411" s="2"/>
      <c r="D411" s="5">
        <v>25</v>
      </c>
      <c r="E411" s="5">
        <f>E412</f>
        <v>0</v>
      </c>
      <c r="F411" s="5">
        <f t="shared" si="55"/>
        <v>25</v>
      </c>
      <c r="G411" s="5">
        <f>G412</f>
        <v>0</v>
      </c>
      <c r="H411" s="5">
        <f t="shared" si="62"/>
        <v>25</v>
      </c>
      <c r="I411" s="5">
        <f>I412</f>
        <v>0</v>
      </c>
      <c r="J411" s="5">
        <f t="shared" si="63"/>
        <v>25</v>
      </c>
      <c r="K411" s="5">
        <f>K412</f>
        <v>0</v>
      </c>
      <c r="L411" s="5">
        <f t="shared" si="64"/>
        <v>25</v>
      </c>
      <c r="M411" s="5">
        <f>M412</f>
        <v>0</v>
      </c>
      <c r="N411" s="5">
        <f t="shared" si="60"/>
        <v>25</v>
      </c>
      <c r="O411" s="5">
        <f>O412</f>
        <v>0</v>
      </c>
      <c r="P411" s="5">
        <f t="shared" si="61"/>
        <v>25</v>
      </c>
      <c r="Q411" s="5">
        <f>Q412</f>
        <v>0</v>
      </c>
      <c r="R411" s="5">
        <f t="shared" si="58"/>
        <v>25</v>
      </c>
    </row>
    <row r="412" spans="1:18" ht="51">
      <c r="A412" s="4" t="s">
        <v>413</v>
      </c>
      <c r="B412" s="2" t="s">
        <v>415</v>
      </c>
      <c r="C412" s="2"/>
      <c r="D412" s="5">
        <v>25</v>
      </c>
      <c r="E412" s="5">
        <f>E413+E414</f>
        <v>0</v>
      </c>
      <c r="F412" s="5">
        <f t="shared" si="55"/>
        <v>25</v>
      </c>
      <c r="G412" s="5">
        <f>G413+G414</f>
        <v>0</v>
      </c>
      <c r="H412" s="5">
        <f t="shared" si="62"/>
        <v>25</v>
      </c>
      <c r="I412" s="5">
        <f>I413+I414</f>
        <v>0</v>
      </c>
      <c r="J412" s="5">
        <f t="shared" si="63"/>
        <v>25</v>
      </c>
      <c r="K412" s="5">
        <f>K413+K414</f>
        <v>0</v>
      </c>
      <c r="L412" s="5">
        <f t="shared" si="64"/>
        <v>25</v>
      </c>
      <c r="M412" s="5">
        <f>M413+M414</f>
        <v>0</v>
      </c>
      <c r="N412" s="5">
        <f t="shared" si="60"/>
        <v>25</v>
      </c>
      <c r="O412" s="5">
        <f>O413+O414</f>
        <v>0</v>
      </c>
      <c r="P412" s="5">
        <f t="shared" si="61"/>
        <v>25</v>
      </c>
      <c r="Q412" s="5">
        <f>Q413+Q414</f>
        <v>0</v>
      </c>
      <c r="R412" s="5">
        <f t="shared" si="58"/>
        <v>25</v>
      </c>
    </row>
    <row r="413" spans="1:18" ht="76.5">
      <c r="A413" s="4" t="s">
        <v>49</v>
      </c>
      <c r="B413" s="2" t="s">
        <v>415</v>
      </c>
      <c r="C413" s="2">
        <v>100</v>
      </c>
      <c r="D413" s="5">
        <v>23.5</v>
      </c>
      <c r="E413" s="5">
        <v>0</v>
      </c>
      <c r="F413" s="5">
        <f t="shared" si="55"/>
        <v>23.5</v>
      </c>
      <c r="G413" s="5"/>
      <c r="H413" s="5">
        <f t="shared" si="62"/>
        <v>23.5</v>
      </c>
      <c r="I413" s="5"/>
      <c r="J413" s="5">
        <f t="shared" si="63"/>
        <v>23.5</v>
      </c>
      <c r="K413" s="5"/>
      <c r="L413" s="5">
        <f t="shared" si="64"/>
        <v>23.5</v>
      </c>
      <c r="M413" s="5"/>
      <c r="N413" s="5">
        <f t="shared" si="60"/>
        <v>23.5</v>
      </c>
      <c r="O413" s="5"/>
      <c r="P413" s="5">
        <f t="shared" si="61"/>
        <v>23.5</v>
      </c>
      <c r="Q413" s="5"/>
      <c r="R413" s="5">
        <f t="shared" si="58"/>
        <v>23.5</v>
      </c>
    </row>
    <row r="414" spans="1:18" ht="38.25">
      <c r="A414" s="4" t="s">
        <v>26</v>
      </c>
      <c r="B414" s="2" t="s">
        <v>415</v>
      </c>
      <c r="C414" s="2">
        <v>200</v>
      </c>
      <c r="D414" s="5">
        <v>1.5</v>
      </c>
      <c r="E414" s="5">
        <v>0</v>
      </c>
      <c r="F414" s="5">
        <f t="shared" si="55"/>
        <v>1.5</v>
      </c>
      <c r="G414" s="5"/>
      <c r="H414" s="5">
        <f t="shared" si="62"/>
        <v>1.5</v>
      </c>
      <c r="I414" s="5"/>
      <c r="J414" s="5">
        <f t="shared" si="63"/>
        <v>1.5</v>
      </c>
      <c r="K414" s="5"/>
      <c r="L414" s="5">
        <f t="shared" si="64"/>
        <v>1.5</v>
      </c>
      <c r="M414" s="5"/>
      <c r="N414" s="5">
        <f t="shared" si="60"/>
        <v>1.5</v>
      </c>
      <c r="O414" s="5"/>
      <c r="P414" s="5">
        <f t="shared" si="61"/>
        <v>1.5</v>
      </c>
      <c r="Q414" s="5"/>
      <c r="R414" s="5">
        <f t="shared" si="58"/>
        <v>1.5</v>
      </c>
    </row>
    <row r="415" spans="1:18" ht="97.5" customHeight="1">
      <c r="A415" s="7" t="s">
        <v>440</v>
      </c>
      <c r="B415" s="8" t="s">
        <v>441</v>
      </c>
      <c r="C415" s="2"/>
      <c r="D415" s="5">
        <v>5076.8700100000005</v>
      </c>
      <c r="E415" s="5">
        <f>E416+E430+E440</f>
        <v>0</v>
      </c>
      <c r="F415" s="5">
        <f t="shared" si="55"/>
        <v>5076.8700100000005</v>
      </c>
      <c r="G415" s="5">
        <f>G416+G430+G440</f>
        <v>0</v>
      </c>
      <c r="H415" s="5">
        <f t="shared" si="62"/>
        <v>5076.8700100000005</v>
      </c>
      <c r="I415" s="5">
        <f>I416+I430+I440</f>
        <v>-636.85511000000008</v>
      </c>
      <c r="J415" s="5">
        <f t="shared" si="63"/>
        <v>4440.0149000000001</v>
      </c>
      <c r="K415" s="5">
        <f>K416+K430+K440</f>
        <v>2647.9031299999997</v>
      </c>
      <c r="L415" s="5">
        <f t="shared" si="64"/>
        <v>7087.9180299999998</v>
      </c>
      <c r="M415" s="5">
        <f>M416+M430+M440</f>
        <v>-182</v>
      </c>
      <c r="N415" s="5">
        <f t="shared" si="60"/>
        <v>6905.9180299999998</v>
      </c>
      <c r="O415" s="5">
        <f>O416+O430+O440</f>
        <v>635</v>
      </c>
      <c r="P415" s="5">
        <f t="shared" si="61"/>
        <v>7540.9180299999998</v>
      </c>
      <c r="Q415" s="5">
        <f>Q416+Q430+Q440</f>
        <v>281.5</v>
      </c>
      <c r="R415" s="5">
        <f t="shared" si="58"/>
        <v>7822.4180299999998</v>
      </c>
    </row>
    <row r="416" spans="1:18" ht="25.5">
      <c r="A416" s="9" t="s">
        <v>442</v>
      </c>
      <c r="B416" s="8" t="s">
        <v>444</v>
      </c>
      <c r="C416" s="2"/>
      <c r="D416" s="5">
        <v>749.42005000000006</v>
      </c>
      <c r="E416" s="5">
        <f>E417+E421+E424+E427</f>
        <v>0</v>
      </c>
      <c r="F416" s="5">
        <f t="shared" si="55"/>
        <v>749.42005000000006</v>
      </c>
      <c r="G416" s="5">
        <f>G417+G421+G424+G427</f>
        <v>0</v>
      </c>
      <c r="H416" s="5">
        <f t="shared" si="62"/>
        <v>749.42005000000006</v>
      </c>
      <c r="I416" s="5">
        <f>I417+I421+I424+I427</f>
        <v>934.84937000000002</v>
      </c>
      <c r="J416" s="5">
        <f t="shared" si="63"/>
        <v>1684.2694200000001</v>
      </c>
      <c r="K416" s="5">
        <f>K417+K421+K424+K427</f>
        <v>245.56807999999998</v>
      </c>
      <c r="L416" s="5">
        <f t="shared" si="64"/>
        <v>1929.8375000000001</v>
      </c>
      <c r="M416" s="5">
        <f>M417+M421+M424+M427</f>
        <v>210</v>
      </c>
      <c r="N416" s="5">
        <f t="shared" si="60"/>
        <v>2139.8375000000001</v>
      </c>
      <c r="O416" s="5">
        <f>O417+O421+O424+O427</f>
        <v>148.35040000000001</v>
      </c>
      <c r="P416" s="5">
        <f t="shared" si="61"/>
        <v>2288.1878999999999</v>
      </c>
      <c r="Q416" s="5">
        <f>Q417+Q421+Q424+Q427</f>
        <v>281.5</v>
      </c>
      <c r="R416" s="5">
        <f t="shared" si="58"/>
        <v>2569.6878999999999</v>
      </c>
    </row>
    <row r="417" spans="1:18" ht="66.75" customHeight="1">
      <c r="A417" s="4" t="s">
        <v>446</v>
      </c>
      <c r="B417" s="2" t="s">
        <v>448</v>
      </c>
      <c r="C417" s="2"/>
      <c r="D417" s="5">
        <v>97.2</v>
      </c>
      <c r="E417" s="5">
        <f>E418</f>
        <v>0</v>
      </c>
      <c r="F417" s="5">
        <f t="shared" si="55"/>
        <v>97.2</v>
      </c>
      <c r="G417" s="5">
        <f>G418</f>
        <v>0</v>
      </c>
      <c r="H417" s="5">
        <f t="shared" si="62"/>
        <v>97.2</v>
      </c>
      <c r="I417" s="5">
        <f>I418</f>
        <v>934.84937000000002</v>
      </c>
      <c r="J417" s="5">
        <f t="shared" si="63"/>
        <v>1032.04937</v>
      </c>
      <c r="K417" s="5">
        <f>K418</f>
        <v>244.02725999999998</v>
      </c>
      <c r="L417" s="5">
        <f t="shared" si="64"/>
        <v>1276.07663</v>
      </c>
      <c r="M417" s="5">
        <f>M418</f>
        <v>210</v>
      </c>
      <c r="N417" s="5">
        <f t="shared" si="60"/>
        <v>1486.07663</v>
      </c>
      <c r="O417" s="5">
        <f>O418</f>
        <v>148.35040000000001</v>
      </c>
      <c r="P417" s="5">
        <f t="shared" si="61"/>
        <v>1634.4270300000001</v>
      </c>
      <c r="Q417" s="5">
        <f>Q418</f>
        <v>193.5</v>
      </c>
      <c r="R417" s="5">
        <f t="shared" si="58"/>
        <v>1827.9270300000001</v>
      </c>
    </row>
    <row r="418" spans="1:18" ht="57" customHeight="1">
      <c r="A418" s="4" t="s">
        <v>447</v>
      </c>
      <c r="B418" s="2" t="s">
        <v>449</v>
      </c>
      <c r="C418" s="2"/>
      <c r="D418" s="5">
        <v>97.2</v>
      </c>
      <c r="E418" s="5">
        <f>E419</f>
        <v>0</v>
      </c>
      <c r="F418" s="5">
        <f t="shared" si="55"/>
        <v>97.2</v>
      </c>
      <c r="G418" s="5">
        <f>G419</f>
        <v>0</v>
      </c>
      <c r="H418" s="5">
        <f t="shared" si="62"/>
        <v>97.2</v>
      </c>
      <c r="I418" s="5">
        <f>I419</f>
        <v>934.84937000000002</v>
      </c>
      <c r="J418" s="5">
        <f t="shared" si="63"/>
        <v>1032.04937</v>
      </c>
      <c r="K418" s="5">
        <f>K419+K420</f>
        <v>244.02725999999998</v>
      </c>
      <c r="L418" s="5">
        <f t="shared" si="64"/>
        <v>1276.07663</v>
      </c>
      <c r="M418" s="5">
        <f>M419+M420</f>
        <v>210</v>
      </c>
      <c r="N418" s="5">
        <f t="shared" si="60"/>
        <v>1486.07663</v>
      </c>
      <c r="O418" s="5">
        <f>O419+O420</f>
        <v>148.35040000000001</v>
      </c>
      <c r="P418" s="5">
        <f t="shared" si="61"/>
        <v>1634.4270300000001</v>
      </c>
      <c r="Q418" s="5">
        <f>Q419+Q420</f>
        <v>193.5</v>
      </c>
      <c r="R418" s="5">
        <f t="shared" si="58"/>
        <v>1827.9270300000001</v>
      </c>
    </row>
    <row r="419" spans="1:18" ht="38.25">
      <c r="A419" s="4" t="s">
        <v>26</v>
      </c>
      <c r="B419" s="2" t="s">
        <v>449</v>
      </c>
      <c r="C419" s="2">
        <v>200</v>
      </c>
      <c r="D419" s="5">
        <v>97.2</v>
      </c>
      <c r="E419" s="5">
        <v>0</v>
      </c>
      <c r="F419" s="5">
        <f t="shared" si="55"/>
        <v>97.2</v>
      </c>
      <c r="G419" s="5"/>
      <c r="H419" s="5">
        <f t="shared" si="62"/>
        <v>97.2</v>
      </c>
      <c r="I419" s="5">
        <f>520+414.84937</f>
        <v>934.84937000000002</v>
      </c>
      <c r="J419" s="5">
        <f t="shared" si="63"/>
        <v>1032.04937</v>
      </c>
      <c r="K419" s="5">
        <v>180.67725999999999</v>
      </c>
      <c r="L419" s="5">
        <f t="shared" si="64"/>
        <v>1212.7266299999999</v>
      </c>
      <c r="M419" s="5">
        <v>210</v>
      </c>
      <c r="N419" s="5">
        <f t="shared" si="60"/>
        <v>1422.7266299999999</v>
      </c>
      <c r="O419" s="5">
        <v>148.35040000000001</v>
      </c>
      <c r="P419" s="5">
        <f t="shared" si="61"/>
        <v>1571.0770299999999</v>
      </c>
      <c r="Q419" s="5">
        <f>140+26+21.5+6</f>
        <v>193.5</v>
      </c>
      <c r="R419" s="5">
        <f t="shared" si="58"/>
        <v>1764.5770299999999</v>
      </c>
    </row>
    <row r="420" spans="1:18" ht="15.75">
      <c r="A420" s="4" t="s">
        <v>116</v>
      </c>
      <c r="B420" s="2" t="s">
        <v>449</v>
      </c>
      <c r="C420" s="2">
        <v>800</v>
      </c>
      <c r="D420" s="5"/>
      <c r="E420" s="5"/>
      <c r="F420" s="5"/>
      <c r="G420" s="5"/>
      <c r="H420" s="5"/>
      <c r="I420" s="5"/>
      <c r="J420" s="5">
        <v>0</v>
      </c>
      <c r="K420" s="5">
        <v>63.35</v>
      </c>
      <c r="L420" s="5">
        <f t="shared" si="64"/>
        <v>63.35</v>
      </c>
      <c r="M420" s="5"/>
      <c r="N420" s="5">
        <f t="shared" si="60"/>
        <v>63.35</v>
      </c>
      <c r="O420" s="5"/>
      <c r="P420" s="5">
        <f t="shared" si="61"/>
        <v>63.35</v>
      </c>
      <c r="Q420" s="5"/>
      <c r="R420" s="5">
        <f t="shared" si="58"/>
        <v>63.35</v>
      </c>
    </row>
    <row r="421" spans="1:18" ht="76.5">
      <c r="A421" s="4" t="s">
        <v>451</v>
      </c>
      <c r="B421" s="2" t="s">
        <v>450</v>
      </c>
      <c r="C421" s="2"/>
      <c r="D421" s="5">
        <v>92.75</v>
      </c>
      <c r="E421" s="5">
        <f>E422</f>
        <v>0</v>
      </c>
      <c r="F421" s="5">
        <f t="shared" si="55"/>
        <v>92.75</v>
      </c>
      <c r="G421" s="5">
        <f>G422</f>
        <v>0</v>
      </c>
      <c r="H421" s="5">
        <f t="shared" si="62"/>
        <v>92.75</v>
      </c>
      <c r="I421" s="5">
        <f>I422</f>
        <v>0</v>
      </c>
      <c r="J421" s="5">
        <f t="shared" si="63"/>
        <v>92.75</v>
      </c>
      <c r="K421" s="5">
        <f>K422</f>
        <v>0</v>
      </c>
      <c r="L421" s="5">
        <f t="shared" si="64"/>
        <v>92.75</v>
      </c>
      <c r="M421" s="5">
        <f>M422</f>
        <v>0</v>
      </c>
      <c r="N421" s="5">
        <f t="shared" si="60"/>
        <v>92.75</v>
      </c>
      <c r="O421" s="5">
        <f>O422</f>
        <v>0</v>
      </c>
      <c r="P421" s="5">
        <f t="shared" si="61"/>
        <v>92.75</v>
      </c>
      <c r="Q421" s="5">
        <f>Q422</f>
        <v>0</v>
      </c>
      <c r="R421" s="5">
        <f t="shared" si="58"/>
        <v>92.75</v>
      </c>
    </row>
    <row r="422" spans="1:18" ht="63.75">
      <c r="A422" s="4" t="s">
        <v>452</v>
      </c>
      <c r="B422" s="2" t="s">
        <v>453</v>
      </c>
      <c r="C422" s="2"/>
      <c r="D422" s="5">
        <v>92.75</v>
      </c>
      <c r="E422" s="5">
        <f>E423</f>
        <v>0</v>
      </c>
      <c r="F422" s="5">
        <f t="shared" si="55"/>
        <v>92.75</v>
      </c>
      <c r="G422" s="5">
        <f>G423</f>
        <v>0</v>
      </c>
      <c r="H422" s="5">
        <f t="shared" si="62"/>
        <v>92.75</v>
      </c>
      <c r="I422" s="5">
        <f>I423</f>
        <v>0</v>
      </c>
      <c r="J422" s="5">
        <f t="shared" si="63"/>
        <v>92.75</v>
      </c>
      <c r="K422" s="5">
        <f>K423</f>
        <v>0</v>
      </c>
      <c r="L422" s="5">
        <f t="shared" si="64"/>
        <v>92.75</v>
      </c>
      <c r="M422" s="5">
        <f>M423</f>
        <v>0</v>
      </c>
      <c r="N422" s="5">
        <f t="shared" si="60"/>
        <v>92.75</v>
      </c>
      <c r="O422" s="5">
        <f>O423</f>
        <v>0</v>
      </c>
      <c r="P422" s="5">
        <f t="shared" si="61"/>
        <v>92.75</v>
      </c>
      <c r="Q422" s="5">
        <f>Q423</f>
        <v>0</v>
      </c>
      <c r="R422" s="5">
        <f t="shared" si="58"/>
        <v>92.75</v>
      </c>
    </row>
    <row r="423" spans="1:18" ht="15.75">
      <c r="A423" s="4" t="s">
        <v>116</v>
      </c>
      <c r="B423" s="2" t="s">
        <v>453</v>
      </c>
      <c r="C423" s="2">
        <v>800</v>
      </c>
      <c r="D423" s="5">
        <v>92.75</v>
      </c>
      <c r="E423" s="5">
        <v>0</v>
      </c>
      <c r="F423" s="5">
        <f t="shared" si="55"/>
        <v>92.75</v>
      </c>
      <c r="G423" s="5"/>
      <c r="H423" s="5">
        <f t="shared" si="62"/>
        <v>92.75</v>
      </c>
      <c r="I423" s="5"/>
      <c r="J423" s="5">
        <f t="shared" si="63"/>
        <v>92.75</v>
      </c>
      <c r="K423" s="5"/>
      <c r="L423" s="5">
        <f t="shared" si="64"/>
        <v>92.75</v>
      </c>
      <c r="M423" s="5"/>
      <c r="N423" s="5">
        <f t="shared" si="60"/>
        <v>92.75</v>
      </c>
      <c r="O423" s="5"/>
      <c r="P423" s="5">
        <f t="shared" si="61"/>
        <v>92.75</v>
      </c>
      <c r="Q423" s="5"/>
      <c r="R423" s="5">
        <f t="shared" si="58"/>
        <v>92.75</v>
      </c>
    </row>
    <row r="424" spans="1:18" ht="255">
      <c r="A424" s="4" t="s">
        <v>454</v>
      </c>
      <c r="B424" s="2" t="s">
        <v>456</v>
      </c>
      <c r="C424" s="2"/>
      <c r="D424" s="5">
        <v>84.470050000000001</v>
      </c>
      <c r="E424" s="5">
        <f>E425</f>
        <v>0</v>
      </c>
      <c r="F424" s="5">
        <f t="shared" si="55"/>
        <v>84.470050000000001</v>
      </c>
      <c r="G424" s="5">
        <f>G425</f>
        <v>0</v>
      </c>
      <c r="H424" s="5">
        <f t="shared" si="62"/>
        <v>84.470050000000001</v>
      </c>
      <c r="I424" s="5">
        <f>I425</f>
        <v>0</v>
      </c>
      <c r="J424" s="5">
        <f t="shared" si="63"/>
        <v>84.470050000000001</v>
      </c>
      <c r="K424" s="5">
        <f>K425</f>
        <v>1.5408199999999965</v>
      </c>
      <c r="L424" s="5">
        <f t="shared" si="64"/>
        <v>86.010869999999997</v>
      </c>
      <c r="M424" s="5">
        <f>M425</f>
        <v>0</v>
      </c>
      <c r="N424" s="5">
        <f t="shared" si="60"/>
        <v>86.010869999999997</v>
      </c>
      <c r="O424" s="5">
        <f>O425</f>
        <v>0</v>
      </c>
      <c r="P424" s="5">
        <f t="shared" si="61"/>
        <v>86.010869999999997</v>
      </c>
      <c r="Q424" s="5">
        <f>Q425</f>
        <v>0</v>
      </c>
      <c r="R424" s="5">
        <f t="shared" si="58"/>
        <v>86.010869999999997</v>
      </c>
    </row>
    <row r="425" spans="1:18" ht="242.25">
      <c r="A425" s="4" t="s">
        <v>455</v>
      </c>
      <c r="B425" s="2" t="s">
        <v>457</v>
      </c>
      <c r="C425" s="2"/>
      <c r="D425" s="5">
        <v>84.470050000000001</v>
      </c>
      <c r="E425" s="5">
        <f>E426</f>
        <v>0</v>
      </c>
      <c r="F425" s="5">
        <f t="shared" si="55"/>
        <v>84.470050000000001</v>
      </c>
      <c r="G425" s="5">
        <f>G426</f>
        <v>0</v>
      </c>
      <c r="H425" s="5">
        <f t="shared" si="62"/>
        <v>84.470050000000001</v>
      </c>
      <c r="I425" s="5">
        <f>I426</f>
        <v>0</v>
      </c>
      <c r="J425" s="5">
        <f t="shared" si="63"/>
        <v>84.470050000000001</v>
      </c>
      <c r="K425" s="5">
        <f>K426</f>
        <v>1.5408199999999965</v>
      </c>
      <c r="L425" s="5">
        <f t="shared" si="64"/>
        <v>86.010869999999997</v>
      </c>
      <c r="M425" s="5">
        <f>M426</f>
        <v>0</v>
      </c>
      <c r="N425" s="5">
        <f t="shared" si="60"/>
        <v>86.010869999999997</v>
      </c>
      <c r="O425" s="5">
        <f>O426</f>
        <v>0</v>
      </c>
      <c r="P425" s="5">
        <f t="shared" si="61"/>
        <v>86.010869999999997</v>
      </c>
      <c r="Q425" s="5">
        <f>Q426</f>
        <v>0</v>
      </c>
      <c r="R425" s="5">
        <f t="shared" si="58"/>
        <v>86.010869999999997</v>
      </c>
    </row>
    <row r="426" spans="1:18" ht="38.25">
      <c r="A426" s="4" t="s">
        <v>26</v>
      </c>
      <c r="B426" s="2" t="s">
        <v>457</v>
      </c>
      <c r="C426" s="2">
        <v>200</v>
      </c>
      <c r="D426" s="5">
        <v>84.470050000000001</v>
      </c>
      <c r="E426" s="5"/>
      <c r="F426" s="5">
        <f t="shared" si="55"/>
        <v>84.470050000000001</v>
      </c>
      <c r="G426" s="5"/>
      <c r="H426" s="5">
        <f t="shared" si="62"/>
        <v>84.470050000000001</v>
      </c>
      <c r="I426" s="5"/>
      <c r="J426" s="5">
        <f t="shared" si="63"/>
        <v>84.470050000000001</v>
      </c>
      <c r="K426" s="5">
        <f>-49+50.54082</f>
        <v>1.5408199999999965</v>
      </c>
      <c r="L426" s="5">
        <f t="shared" si="64"/>
        <v>86.010869999999997</v>
      </c>
      <c r="M426" s="5"/>
      <c r="N426" s="5">
        <f t="shared" si="60"/>
        <v>86.010869999999997</v>
      </c>
      <c r="O426" s="5"/>
      <c r="P426" s="5">
        <f t="shared" si="61"/>
        <v>86.010869999999997</v>
      </c>
      <c r="Q426" s="5"/>
      <c r="R426" s="5">
        <f t="shared" si="58"/>
        <v>86.010869999999997</v>
      </c>
    </row>
    <row r="427" spans="1:18" ht="38.25">
      <c r="A427" s="4" t="s">
        <v>475</v>
      </c>
      <c r="B427" s="2" t="s">
        <v>474</v>
      </c>
      <c r="C427" s="2"/>
      <c r="D427" s="5">
        <v>475</v>
      </c>
      <c r="E427" s="5">
        <f>E428</f>
        <v>0</v>
      </c>
      <c r="F427" s="5">
        <f t="shared" si="55"/>
        <v>475</v>
      </c>
      <c r="G427" s="5">
        <f>G428</f>
        <v>0</v>
      </c>
      <c r="H427" s="5">
        <f t="shared" si="62"/>
        <v>475</v>
      </c>
      <c r="I427" s="5">
        <f>I428</f>
        <v>0</v>
      </c>
      <c r="J427" s="5">
        <f t="shared" si="63"/>
        <v>475</v>
      </c>
      <c r="K427" s="5">
        <f>K428</f>
        <v>0</v>
      </c>
      <c r="L427" s="5">
        <f t="shared" si="64"/>
        <v>475</v>
      </c>
      <c r="M427" s="5">
        <f>M428</f>
        <v>0</v>
      </c>
      <c r="N427" s="5">
        <f t="shared" si="60"/>
        <v>475</v>
      </c>
      <c r="O427" s="5">
        <f>O428</f>
        <v>0</v>
      </c>
      <c r="P427" s="5">
        <f t="shared" si="61"/>
        <v>475</v>
      </c>
      <c r="Q427" s="5">
        <f>Q428</f>
        <v>88</v>
      </c>
      <c r="R427" s="5">
        <f t="shared" si="58"/>
        <v>563</v>
      </c>
    </row>
    <row r="428" spans="1:18" ht="38.25">
      <c r="A428" s="4" t="s">
        <v>476</v>
      </c>
      <c r="B428" s="2" t="s">
        <v>477</v>
      </c>
      <c r="C428" s="2"/>
      <c r="D428" s="5">
        <v>475</v>
      </c>
      <c r="E428" s="5">
        <f>E429</f>
        <v>0</v>
      </c>
      <c r="F428" s="5">
        <f t="shared" si="55"/>
        <v>475</v>
      </c>
      <c r="G428" s="5">
        <f>G429</f>
        <v>0</v>
      </c>
      <c r="H428" s="5">
        <f t="shared" si="62"/>
        <v>475</v>
      </c>
      <c r="I428" s="5">
        <f>I429</f>
        <v>0</v>
      </c>
      <c r="J428" s="5">
        <f t="shared" si="63"/>
        <v>475</v>
      </c>
      <c r="K428" s="5">
        <f>K429</f>
        <v>0</v>
      </c>
      <c r="L428" s="5">
        <f t="shared" si="64"/>
        <v>475</v>
      </c>
      <c r="M428" s="5">
        <f>M429</f>
        <v>0</v>
      </c>
      <c r="N428" s="5">
        <f t="shared" si="60"/>
        <v>475</v>
      </c>
      <c r="O428" s="5">
        <f>O429</f>
        <v>0</v>
      </c>
      <c r="P428" s="5">
        <f t="shared" si="61"/>
        <v>475</v>
      </c>
      <c r="Q428" s="5">
        <f>Q429</f>
        <v>88</v>
      </c>
      <c r="R428" s="5">
        <f t="shared" si="58"/>
        <v>563</v>
      </c>
    </row>
    <row r="429" spans="1:18" ht="38.25">
      <c r="A429" s="4" t="s">
        <v>26</v>
      </c>
      <c r="B429" s="2" t="s">
        <v>477</v>
      </c>
      <c r="C429" s="2">
        <v>200</v>
      </c>
      <c r="D429" s="5">
        <v>475</v>
      </c>
      <c r="E429" s="5">
        <v>0</v>
      </c>
      <c r="F429" s="5">
        <f t="shared" si="55"/>
        <v>475</v>
      </c>
      <c r="G429" s="5"/>
      <c r="H429" s="5">
        <f t="shared" si="62"/>
        <v>475</v>
      </c>
      <c r="I429" s="5"/>
      <c r="J429" s="5">
        <f t="shared" si="63"/>
        <v>475</v>
      </c>
      <c r="K429" s="5"/>
      <c r="L429" s="5">
        <f t="shared" si="64"/>
        <v>475</v>
      </c>
      <c r="M429" s="5"/>
      <c r="N429" s="5">
        <f t="shared" si="60"/>
        <v>475</v>
      </c>
      <c r="O429" s="5"/>
      <c r="P429" s="5">
        <f t="shared" si="61"/>
        <v>475</v>
      </c>
      <c r="Q429" s="5">
        <f>383-295</f>
        <v>88</v>
      </c>
      <c r="R429" s="5">
        <f t="shared" si="58"/>
        <v>563</v>
      </c>
    </row>
    <row r="430" spans="1:18" ht="25.5">
      <c r="A430" s="9" t="s">
        <v>443</v>
      </c>
      <c r="B430" s="8" t="s">
        <v>445</v>
      </c>
      <c r="C430" s="2"/>
      <c r="D430" s="5">
        <v>3935.4499600000004</v>
      </c>
      <c r="E430" s="5">
        <f>E431+E434+E437</f>
        <v>0</v>
      </c>
      <c r="F430" s="5">
        <f t="shared" si="55"/>
        <v>3935.4499600000004</v>
      </c>
      <c r="G430" s="5">
        <f>G431+G434+G437</f>
        <v>0</v>
      </c>
      <c r="H430" s="5">
        <f t="shared" si="62"/>
        <v>3935.4499600000004</v>
      </c>
      <c r="I430" s="5">
        <f>I431+I434+I437</f>
        <v>-1571.7044800000001</v>
      </c>
      <c r="J430" s="5">
        <f t="shared" si="63"/>
        <v>2363.7454800000005</v>
      </c>
      <c r="K430" s="5">
        <f>K431+K434+K437</f>
        <v>2402.3350499999997</v>
      </c>
      <c r="L430" s="5">
        <f t="shared" si="64"/>
        <v>4766.0805300000002</v>
      </c>
      <c r="M430" s="5">
        <f>M431+M434+M437</f>
        <v>0</v>
      </c>
      <c r="N430" s="5">
        <f t="shared" si="60"/>
        <v>4766.0805300000002</v>
      </c>
      <c r="O430" s="5">
        <f>O431+O434+O437</f>
        <v>-93.350399999999993</v>
      </c>
      <c r="P430" s="5">
        <f t="shared" si="61"/>
        <v>4672.7301299999999</v>
      </c>
      <c r="Q430" s="5">
        <f>Q431+Q434+Q437</f>
        <v>0</v>
      </c>
      <c r="R430" s="5">
        <f t="shared" si="58"/>
        <v>4672.7301299999999</v>
      </c>
    </row>
    <row r="431" spans="1:18" ht="229.5" customHeight="1">
      <c r="A431" s="4" t="s">
        <v>459</v>
      </c>
      <c r="B431" s="2" t="s">
        <v>460</v>
      </c>
      <c r="C431" s="2"/>
      <c r="D431" s="5">
        <v>52.9</v>
      </c>
      <c r="E431" s="5">
        <f>E432</f>
        <v>0</v>
      </c>
      <c r="F431" s="5">
        <f t="shared" si="55"/>
        <v>52.9</v>
      </c>
      <c r="G431" s="5">
        <f>G432</f>
        <v>0</v>
      </c>
      <c r="H431" s="5">
        <f t="shared" si="62"/>
        <v>52.9</v>
      </c>
      <c r="I431" s="5">
        <f>I432</f>
        <v>0</v>
      </c>
      <c r="J431" s="5">
        <f t="shared" si="63"/>
        <v>52.9</v>
      </c>
      <c r="K431" s="5">
        <f>K432</f>
        <v>851.61815000000001</v>
      </c>
      <c r="L431" s="5">
        <f t="shared" si="64"/>
        <v>904.51814999999999</v>
      </c>
      <c r="M431" s="5">
        <f>M432</f>
        <v>0</v>
      </c>
      <c r="N431" s="5">
        <f t="shared" si="60"/>
        <v>904.51814999999999</v>
      </c>
      <c r="O431" s="5">
        <f>O432</f>
        <v>0</v>
      </c>
      <c r="P431" s="5">
        <f t="shared" si="61"/>
        <v>904.51814999999999</v>
      </c>
      <c r="Q431" s="5">
        <f>Q432</f>
        <v>0</v>
      </c>
      <c r="R431" s="5">
        <f t="shared" si="58"/>
        <v>904.51814999999999</v>
      </c>
    </row>
    <row r="432" spans="1:18" ht="220.5" customHeight="1">
      <c r="A432" s="4" t="s">
        <v>458</v>
      </c>
      <c r="B432" s="2" t="s">
        <v>461</v>
      </c>
      <c r="C432" s="2"/>
      <c r="D432" s="5">
        <v>52.9</v>
      </c>
      <c r="E432" s="5">
        <f>E433</f>
        <v>0</v>
      </c>
      <c r="F432" s="5">
        <f t="shared" si="55"/>
        <v>52.9</v>
      </c>
      <c r="G432" s="5">
        <f>G433</f>
        <v>0</v>
      </c>
      <c r="H432" s="5">
        <f t="shared" si="62"/>
        <v>52.9</v>
      </c>
      <c r="I432" s="5">
        <f>I433</f>
        <v>0</v>
      </c>
      <c r="J432" s="5">
        <f t="shared" si="63"/>
        <v>52.9</v>
      </c>
      <c r="K432" s="5">
        <f>K433</f>
        <v>851.61815000000001</v>
      </c>
      <c r="L432" s="5">
        <f t="shared" si="64"/>
        <v>904.51814999999999</v>
      </c>
      <c r="M432" s="5">
        <f>M433</f>
        <v>0</v>
      </c>
      <c r="N432" s="5">
        <f t="shared" si="60"/>
        <v>904.51814999999999</v>
      </c>
      <c r="O432" s="5">
        <f>O433</f>
        <v>0</v>
      </c>
      <c r="P432" s="5">
        <f t="shared" si="61"/>
        <v>904.51814999999999</v>
      </c>
      <c r="Q432" s="5">
        <f>Q433</f>
        <v>0</v>
      </c>
      <c r="R432" s="5">
        <f t="shared" si="58"/>
        <v>904.51814999999999</v>
      </c>
    </row>
    <row r="433" spans="1:18" ht="15.75">
      <c r="A433" s="4" t="s">
        <v>116</v>
      </c>
      <c r="B433" s="2" t="s">
        <v>461</v>
      </c>
      <c r="C433" s="2">
        <v>800</v>
      </c>
      <c r="D433" s="5">
        <v>52.9</v>
      </c>
      <c r="E433" s="5"/>
      <c r="F433" s="5">
        <f t="shared" si="55"/>
        <v>52.9</v>
      </c>
      <c r="G433" s="5"/>
      <c r="H433" s="5">
        <f t="shared" si="62"/>
        <v>52.9</v>
      </c>
      <c r="I433" s="5"/>
      <c r="J433" s="5">
        <f t="shared" si="63"/>
        <v>52.9</v>
      </c>
      <c r="K433" s="5">
        <f>902.15897-50.54082</f>
        <v>851.61815000000001</v>
      </c>
      <c r="L433" s="5">
        <f t="shared" si="64"/>
        <v>904.51814999999999</v>
      </c>
      <c r="M433" s="5"/>
      <c r="N433" s="5">
        <f t="shared" si="60"/>
        <v>904.51814999999999</v>
      </c>
      <c r="O433" s="5"/>
      <c r="P433" s="5">
        <f t="shared" si="61"/>
        <v>904.51814999999999</v>
      </c>
      <c r="Q433" s="5"/>
      <c r="R433" s="5">
        <f t="shared" si="58"/>
        <v>904.51814999999999</v>
      </c>
    </row>
    <row r="434" spans="1:18" ht="76.5">
      <c r="A434" s="4" t="s">
        <v>462</v>
      </c>
      <c r="B434" s="2" t="s">
        <v>464</v>
      </c>
      <c r="C434" s="2"/>
      <c r="D434" s="5">
        <v>3738.5499599999998</v>
      </c>
      <c r="E434" s="5">
        <f>E435</f>
        <v>0</v>
      </c>
      <c r="F434" s="5">
        <f t="shared" si="55"/>
        <v>3738.5499599999998</v>
      </c>
      <c r="G434" s="5">
        <f>G435</f>
        <v>0</v>
      </c>
      <c r="H434" s="5">
        <f t="shared" si="62"/>
        <v>3738.5499599999998</v>
      </c>
      <c r="I434" s="5">
        <f>I435</f>
        <v>-1571.7044800000001</v>
      </c>
      <c r="J434" s="5">
        <f t="shared" si="63"/>
        <v>2166.84548</v>
      </c>
      <c r="K434" s="5">
        <f>K435</f>
        <v>1550.7168999999999</v>
      </c>
      <c r="L434" s="5">
        <f t="shared" si="64"/>
        <v>3717.5623799999998</v>
      </c>
      <c r="M434" s="5">
        <f>M435</f>
        <v>0</v>
      </c>
      <c r="N434" s="5">
        <f t="shared" si="60"/>
        <v>3717.5623799999998</v>
      </c>
      <c r="O434" s="5">
        <f>O435</f>
        <v>-93.350399999999993</v>
      </c>
      <c r="P434" s="5">
        <f t="shared" si="61"/>
        <v>3624.21198</v>
      </c>
      <c r="Q434" s="5">
        <f>Q435</f>
        <v>0</v>
      </c>
      <c r="R434" s="5">
        <f t="shared" si="58"/>
        <v>3624.21198</v>
      </c>
    </row>
    <row r="435" spans="1:18" ht="63.75">
      <c r="A435" s="4" t="s">
        <v>463</v>
      </c>
      <c r="B435" s="2" t="s">
        <v>465</v>
      </c>
      <c r="C435" s="2"/>
      <c r="D435" s="5">
        <v>3738.5499599999998</v>
      </c>
      <c r="E435" s="5">
        <f>E436</f>
        <v>0</v>
      </c>
      <c r="F435" s="5">
        <f t="shared" si="55"/>
        <v>3738.5499599999998</v>
      </c>
      <c r="G435" s="5">
        <f>G436</f>
        <v>0</v>
      </c>
      <c r="H435" s="5">
        <f t="shared" si="62"/>
        <v>3738.5499599999998</v>
      </c>
      <c r="I435" s="5">
        <f>I436</f>
        <v>-1571.7044800000001</v>
      </c>
      <c r="J435" s="5">
        <f t="shared" si="63"/>
        <v>2166.84548</v>
      </c>
      <c r="K435" s="5">
        <f>K436</f>
        <v>1550.7168999999999</v>
      </c>
      <c r="L435" s="5">
        <f t="shared" si="64"/>
        <v>3717.5623799999998</v>
      </c>
      <c r="M435" s="5">
        <f>M436</f>
        <v>0</v>
      </c>
      <c r="N435" s="5">
        <f t="shared" si="60"/>
        <v>3717.5623799999998</v>
      </c>
      <c r="O435" s="5">
        <f>O436</f>
        <v>-93.350399999999993</v>
      </c>
      <c r="P435" s="5">
        <f t="shared" si="61"/>
        <v>3624.21198</v>
      </c>
      <c r="Q435" s="5">
        <f>Q436</f>
        <v>0</v>
      </c>
      <c r="R435" s="5">
        <f t="shared" si="58"/>
        <v>3624.21198</v>
      </c>
    </row>
    <row r="436" spans="1:18" ht="15.75">
      <c r="A436" s="4" t="s">
        <v>116</v>
      </c>
      <c r="B436" s="2" t="s">
        <v>465</v>
      </c>
      <c r="C436" s="2">
        <v>800</v>
      </c>
      <c r="D436" s="5">
        <v>3738.5499599999998</v>
      </c>
      <c r="E436" s="5">
        <v>0</v>
      </c>
      <c r="F436" s="5">
        <f t="shared" si="55"/>
        <v>3738.5499599999998</v>
      </c>
      <c r="G436" s="5"/>
      <c r="H436" s="5">
        <f t="shared" si="62"/>
        <v>3738.5499599999998</v>
      </c>
      <c r="I436" s="5">
        <v>-1571.7044800000001</v>
      </c>
      <c r="J436" s="5">
        <f t="shared" si="63"/>
        <v>2166.84548</v>
      </c>
      <c r="K436" s="5">
        <v>1550.7168999999999</v>
      </c>
      <c r="L436" s="5">
        <f t="shared" si="64"/>
        <v>3717.5623799999998</v>
      </c>
      <c r="M436" s="5"/>
      <c r="N436" s="5">
        <f t="shared" si="60"/>
        <v>3717.5623799999998</v>
      </c>
      <c r="O436" s="5">
        <v>-93.350399999999993</v>
      </c>
      <c r="P436" s="5">
        <f t="shared" si="61"/>
        <v>3624.21198</v>
      </c>
      <c r="Q436" s="5"/>
      <c r="R436" s="5">
        <f t="shared" si="58"/>
        <v>3624.21198</v>
      </c>
    </row>
    <row r="437" spans="1:18" ht="43.5" customHeight="1">
      <c r="A437" s="4" t="s">
        <v>466</v>
      </c>
      <c r="B437" s="2" t="s">
        <v>468</v>
      </c>
      <c r="C437" s="2"/>
      <c r="D437" s="5">
        <v>144</v>
      </c>
      <c r="E437" s="5">
        <f>E438</f>
        <v>0</v>
      </c>
      <c r="F437" s="5">
        <f t="shared" si="55"/>
        <v>144</v>
      </c>
      <c r="G437" s="5">
        <f>G438</f>
        <v>0</v>
      </c>
      <c r="H437" s="5">
        <f t="shared" si="62"/>
        <v>144</v>
      </c>
      <c r="I437" s="5">
        <f>I438</f>
        <v>0</v>
      </c>
      <c r="J437" s="5">
        <f t="shared" si="63"/>
        <v>144</v>
      </c>
      <c r="K437" s="5">
        <f>K438</f>
        <v>0</v>
      </c>
      <c r="L437" s="5">
        <f t="shared" si="64"/>
        <v>144</v>
      </c>
      <c r="M437" s="5">
        <f>M438</f>
        <v>0</v>
      </c>
      <c r="N437" s="5">
        <f t="shared" si="60"/>
        <v>144</v>
      </c>
      <c r="O437" s="5">
        <f>O438</f>
        <v>0</v>
      </c>
      <c r="P437" s="5">
        <f t="shared" si="61"/>
        <v>144</v>
      </c>
      <c r="Q437" s="5">
        <f>Q438</f>
        <v>0</v>
      </c>
      <c r="R437" s="5">
        <f t="shared" si="58"/>
        <v>144</v>
      </c>
    </row>
    <row r="438" spans="1:18" ht="38.25">
      <c r="A438" s="4" t="s">
        <v>467</v>
      </c>
      <c r="B438" s="2" t="s">
        <v>469</v>
      </c>
      <c r="C438" s="2"/>
      <c r="D438" s="5">
        <v>144</v>
      </c>
      <c r="E438" s="5">
        <f>E439</f>
        <v>0</v>
      </c>
      <c r="F438" s="5">
        <f t="shared" si="55"/>
        <v>144</v>
      </c>
      <c r="G438" s="5">
        <f>G439</f>
        <v>0</v>
      </c>
      <c r="H438" s="5">
        <f t="shared" si="62"/>
        <v>144</v>
      </c>
      <c r="I438" s="5">
        <f>I439</f>
        <v>0</v>
      </c>
      <c r="J438" s="5">
        <f t="shared" si="63"/>
        <v>144</v>
      </c>
      <c r="K438" s="5">
        <f>K439</f>
        <v>0</v>
      </c>
      <c r="L438" s="5">
        <f t="shared" si="64"/>
        <v>144</v>
      </c>
      <c r="M438" s="5">
        <f>M439</f>
        <v>0</v>
      </c>
      <c r="N438" s="5">
        <f t="shared" si="60"/>
        <v>144</v>
      </c>
      <c r="O438" s="5">
        <f>O439</f>
        <v>0</v>
      </c>
      <c r="P438" s="5">
        <f t="shared" si="61"/>
        <v>144</v>
      </c>
      <c r="Q438" s="5">
        <f>Q439</f>
        <v>0</v>
      </c>
      <c r="R438" s="5">
        <f t="shared" si="58"/>
        <v>144</v>
      </c>
    </row>
    <row r="439" spans="1:18" ht="38.25">
      <c r="A439" s="4" t="s">
        <v>26</v>
      </c>
      <c r="B439" s="2" t="s">
        <v>469</v>
      </c>
      <c r="C439" s="2">
        <v>200</v>
      </c>
      <c r="D439" s="5">
        <v>144</v>
      </c>
      <c r="E439" s="5">
        <v>0</v>
      </c>
      <c r="F439" s="5">
        <f t="shared" si="55"/>
        <v>144</v>
      </c>
      <c r="G439" s="5"/>
      <c r="H439" s="5">
        <f t="shared" si="62"/>
        <v>144</v>
      </c>
      <c r="I439" s="5"/>
      <c r="J439" s="5">
        <f t="shared" si="63"/>
        <v>144</v>
      </c>
      <c r="K439" s="5"/>
      <c r="L439" s="5">
        <f t="shared" si="64"/>
        <v>144</v>
      </c>
      <c r="M439" s="5"/>
      <c r="N439" s="5">
        <f t="shared" si="60"/>
        <v>144</v>
      </c>
      <c r="O439" s="5"/>
      <c r="P439" s="5">
        <f t="shared" si="61"/>
        <v>144</v>
      </c>
      <c r="Q439" s="5"/>
      <c r="R439" s="5">
        <f t="shared" si="58"/>
        <v>144</v>
      </c>
    </row>
    <row r="440" spans="1:18" ht="38.25">
      <c r="A440" s="9" t="s">
        <v>507</v>
      </c>
      <c r="B440" s="8" t="s">
        <v>508</v>
      </c>
      <c r="C440" s="2"/>
      <c r="D440" s="5">
        <v>392</v>
      </c>
      <c r="E440" s="5">
        <f>E441</f>
        <v>0</v>
      </c>
      <c r="F440" s="5">
        <f t="shared" si="55"/>
        <v>392</v>
      </c>
      <c r="G440" s="5">
        <f>G441</f>
        <v>0</v>
      </c>
      <c r="H440" s="5">
        <f t="shared" si="62"/>
        <v>392</v>
      </c>
      <c r="I440" s="5">
        <f>I441</f>
        <v>0</v>
      </c>
      <c r="J440" s="5">
        <f t="shared" si="63"/>
        <v>392</v>
      </c>
      <c r="K440" s="5">
        <f>K441</f>
        <v>0</v>
      </c>
      <c r="L440" s="5">
        <f t="shared" si="64"/>
        <v>392</v>
      </c>
      <c r="M440" s="5">
        <f>M441</f>
        <v>-392</v>
      </c>
      <c r="N440" s="5">
        <f t="shared" si="60"/>
        <v>0</v>
      </c>
      <c r="O440" s="5">
        <f>O441</f>
        <v>580</v>
      </c>
      <c r="P440" s="5">
        <f t="shared" si="61"/>
        <v>580</v>
      </c>
      <c r="Q440" s="5">
        <f>Q441</f>
        <v>0</v>
      </c>
      <c r="R440" s="5">
        <f t="shared" si="58"/>
        <v>580</v>
      </c>
    </row>
    <row r="441" spans="1:18" ht="51">
      <c r="A441" s="4" t="s">
        <v>509</v>
      </c>
      <c r="B441" s="2" t="s">
        <v>511</v>
      </c>
      <c r="C441" s="2"/>
      <c r="D441" s="5">
        <v>392</v>
      </c>
      <c r="E441" s="5">
        <f>E442</f>
        <v>0</v>
      </c>
      <c r="F441" s="5">
        <f t="shared" si="55"/>
        <v>392</v>
      </c>
      <c r="G441" s="5">
        <f>G442</f>
        <v>0</v>
      </c>
      <c r="H441" s="5">
        <f t="shared" si="62"/>
        <v>392</v>
      </c>
      <c r="I441" s="5">
        <f>I442</f>
        <v>0</v>
      </c>
      <c r="J441" s="5">
        <f t="shared" si="63"/>
        <v>392</v>
      </c>
      <c r="K441" s="5">
        <f>K442</f>
        <v>0</v>
      </c>
      <c r="L441" s="5">
        <f t="shared" si="64"/>
        <v>392</v>
      </c>
      <c r="M441" s="5">
        <f>M442</f>
        <v>-392</v>
      </c>
      <c r="N441" s="5">
        <f t="shared" si="60"/>
        <v>0</v>
      </c>
      <c r="O441" s="5">
        <f>O442</f>
        <v>580</v>
      </c>
      <c r="P441" s="5">
        <f t="shared" si="61"/>
        <v>580</v>
      </c>
      <c r="Q441" s="5">
        <f>Q442</f>
        <v>0</v>
      </c>
      <c r="R441" s="5">
        <f t="shared" si="58"/>
        <v>580</v>
      </c>
    </row>
    <row r="442" spans="1:18" ht="38.25">
      <c r="A442" s="4" t="s">
        <v>510</v>
      </c>
      <c r="B442" s="2" t="s">
        <v>512</v>
      </c>
      <c r="C442" s="2"/>
      <c r="D442" s="5">
        <v>392</v>
      </c>
      <c r="E442" s="5">
        <f>E443</f>
        <v>0</v>
      </c>
      <c r="F442" s="5">
        <f t="shared" si="55"/>
        <v>392</v>
      </c>
      <c r="G442" s="5">
        <f>G443</f>
        <v>0</v>
      </c>
      <c r="H442" s="5">
        <f t="shared" si="62"/>
        <v>392</v>
      </c>
      <c r="I442" s="5">
        <f>I443</f>
        <v>0</v>
      </c>
      <c r="J442" s="5">
        <f t="shared" si="63"/>
        <v>392</v>
      </c>
      <c r="K442" s="5">
        <f>K443</f>
        <v>0</v>
      </c>
      <c r="L442" s="5">
        <f t="shared" si="64"/>
        <v>392</v>
      </c>
      <c r="M442" s="5">
        <f>M443</f>
        <v>-392</v>
      </c>
      <c r="N442" s="5">
        <f t="shared" si="60"/>
        <v>0</v>
      </c>
      <c r="O442" s="5">
        <f>O443</f>
        <v>580</v>
      </c>
      <c r="P442" s="5">
        <f t="shared" si="61"/>
        <v>580</v>
      </c>
      <c r="Q442" s="5">
        <f>Q443</f>
        <v>0</v>
      </c>
      <c r="R442" s="5">
        <f t="shared" si="58"/>
        <v>580</v>
      </c>
    </row>
    <row r="443" spans="1:18" ht="38.25">
      <c r="A443" s="4" t="s">
        <v>26</v>
      </c>
      <c r="B443" s="2" t="s">
        <v>512</v>
      </c>
      <c r="C443" s="2">
        <v>200</v>
      </c>
      <c r="D443" s="5">
        <v>392</v>
      </c>
      <c r="E443" s="5">
        <v>0</v>
      </c>
      <c r="F443" s="5">
        <f t="shared" si="55"/>
        <v>392</v>
      </c>
      <c r="G443" s="5"/>
      <c r="H443" s="5">
        <f t="shared" si="62"/>
        <v>392</v>
      </c>
      <c r="I443" s="5"/>
      <c r="J443" s="5">
        <f t="shared" si="63"/>
        <v>392</v>
      </c>
      <c r="K443" s="5"/>
      <c r="L443" s="5">
        <f t="shared" si="64"/>
        <v>392</v>
      </c>
      <c r="M443" s="5">
        <v>-392</v>
      </c>
      <c r="N443" s="5">
        <f t="shared" si="60"/>
        <v>0</v>
      </c>
      <c r="O443" s="5">
        <v>580</v>
      </c>
      <c r="P443" s="5">
        <f t="shared" si="61"/>
        <v>580</v>
      </c>
      <c r="Q443" s="5"/>
      <c r="R443" s="5">
        <f t="shared" si="58"/>
        <v>580</v>
      </c>
    </row>
    <row r="444" spans="1:18" ht="63">
      <c r="A444" s="7" t="s">
        <v>362</v>
      </c>
      <c r="B444" s="8" t="s">
        <v>177</v>
      </c>
      <c r="C444" s="2"/>
      <c r="D444" s="5">
        <v>5992.1132599999992</v>
      </c>
      <c r="E444" s="5">
        <f>E445+E448</f>
        <v>0</v>
      </c>
      <c r="F444" s="5">
        <f t="shared" si="55"/>
        <v>5992.1132599999992</v>
      </c>
      <c r="G444" s="5">
        <f>G445+G448</f>
        <v>0</v>
      </c>
      <c r="H444" s="5">
        <f t="shared" si="62"/>
        <v>5992.1132599999992</v>
      </c>
      <c r="I444" s="5">
        <f>I445+I448</f>
        <v>0</v>
      </c>
      <c r="J444" s="5">
        <f t="shared" si="63"/>
        <v>5992.1132599999992</v>
      </c>
      <c r="K444" s="5">
        <f>K445+K448</f>
        <v>0</v>
      </c>
      <c r="L444" s="5">
        <f t="shared" si="64"/>
        <v>5992.1132599999992</v>
      </c>
      <c r="M444" s="5">
        <f>M445+M448</f>
        <v>-27.031999999999982</v>
      </c>
      <c r="N444" s="5">
        <f t="shared" si="60"/>
        <v>5965.081259999999</v>
      </c>
      <c r="O444" s="5">
        <f>O445+O448</f>
        <v>0</v>
      </c>
      <c r="P444" s="5">
        <f t="shared" si="61"/>
        <v>5965.081259999999</v>
      </c>
      <c r="Q444" s="5">
        <f>Q445+Q448</f>
        <v>0</v>
      </c>
      <c r="R444" s="5">
        <f t="shared" si="58"/>
        <v>5965.081259999999</v>
      </c>
    </row>
    <row r="445" spans="1:18" ht="15.75">
      <c r="A445" s="4" t="s">
        <v>4</v>
      </c>
      <c r="B445" s="2" t="s">
        <v>178</v>
      </c>
      <c r="C445" s="2"/>
      <c r="D445" s="5">
        <v>0</v>
      </c>
      <c r="E445" s="5">
        <f>E446</f>
        <v>0</v>
      </c>
      <c r="F445" s="5">
        <f t="shared" si="55"/>
        <v>0</v>
      </c>
      <c r="G445" s="5">
        <f>G446</f>
        <v>0</v>
      </c>
      <c r="H445" s="5">
        <f t="shared" si="62"/>
        <v>0</v>
      </c>
      <c r="I445" s="5">
        <f>I446</f>
        <v>0</v>
      </c>
      <c r="J445" s="5">
        <f t="shared" si="63"/>
        <v>0</v>
      </c>
      <c r="K445" s="5">
        <f>K446</f>
        <v>0</v>
      </c>
      <c r="L445" s="5">
        <f t="shared" si="64"/>
        <v>0</v>
      </c>
      <c r="M445" s="5">
        <f>M446</f>
        <v>337</v>
      </c>
      <c r="N445" s="5">
        <f t="shared" si="60"/>
        <v>337</v>
      </c>
      <c r="O445" s="5">
        <f>O446</f>
        <v>0</v>
      </c>
      <c r="P445" s="5">
        <f t="shared" si="61"/>
        <v>337</v>
      </c>
      <c r="Q445" s="5">
        <f>Q446</f>
        <v>0</v>
      </c>
      <c r="R445" s="5">
        <f t="shared" si="58"/>
        <v>337</v>
      </c>
    </row>
    <row r="446" spans="1:18" ht="38.25">
      <c r="A446" s="4" t="s">
        <v>363</v>
      </c>
      <c r="B446" s="2" t="s">
        <v>179</v>
      </c>
      <c r="C446" s="2"/>
      <c r="D446" s="5">
        <v>0</v>
      </c>
      <c r="E446" s="5">
        <f>E447</f>
        <v>0</v>
      </c>
      <c r="F446" s="5">
        <f t="shared" si="55"/>
        <v>0</v>
      </c>
      <c r="G446" s="5">
        <f>G447</f>
        <v>0</v>
      </c>
      <c r="H446" s="5">
        <f t="shared" si="62"/>
        <v>0</v>
      </c>
      <c r="I446" s="5">
        <f>I447</f>
        <v>0</v>
      </c>
      <c r="J446" s="5">
        <f t="shared" si="63"/>
        <v>0</v>
      </c>
      <c r="K446" s="5">
        <f>K447</f>
        <v>0</v>
      </c>
      <c r="L446" s="5">
        <f t="shared" si="64"/>
        <v>0</v>
      </c>
      <c r="M446" s="5">
        <f>M447</f>
        <v>337</v>
      </c>
      <c r="N446" s="5">
        <f t="shared" si="60"/>
        <v>337</v>
      </c>
      <c r="O446" s="5">
        <f>O447</f>
        <v>0</v>
      </c>
      <c r="P446" s="5">
        <f t="shared" si="61"/>
        <v>337</v>
      </c>
      <c r="Q446" s="5">
        <f>Q447</f>
        <v>0</v>
      </c>
      <c r="R446" s="5">
        <f t="shared" si="58"/>
        <v>337</v>
      </c>
    </row>
    <row r="447" spans="1:18" ht="38.25">
      <c r="A447" s="4" t="s">
        <v>26</v>
      </c>
      <c r="B447" s="2" t="s">
        <v>179</v>
      </c>
      <c r="C447" s="2">
        <v>200</v>
      </c>
      <c r="D447" s="5">
        <v>0</v>
      </c>
      <c r="E447" s="5">
        <v>0</v>
      </c>
      <c r="F447" s="5">
        <f t="shared" si="55"/>
        <v>0</v>
      </c>
      <c r="G447" s="5"/>
      <c r="H447" s="5">
        <f t="shared" si="62"/>
        <v>0</v>
      </c>
      <c r="I447" s="5"/>
      <c r="J447" s="5">
        <f t="shared" si="63"/>
        <v>0</v>
      </c>
      <c r="K447" s="5"/>
      <c r="L447" s="5">
        <f t="shared" si="64"/>
        <v>0</v>
      </c>
      <c r="M447" s="5">
        <v>337</v>
      </c>
      <c r="N447" s="5">
        <f t="shared" si="60"/>
        <v>337</v>
      </c>
      <c r="O447" s="5"/>
      <c r="P447" s="5">
        <f t="shared" si="61"/>
        <v>337</v>
      </c>
      <c r="Q447" s="5"/>
      <c r="R447" s="5">
        <f t="shared" si="58"/>
        <v>337</v>
      </c>
    </row>
    <row r="448" spans="1:18" ht="15.75">
      <c r="A448" s="7" t="s">
        <v>180</v>
      </c>
      <c r="B448" s="2" t="s">
        <v>181</v>
      </c>
      <c r="C448" s="2"/>
      <c r="D448" s="5">
        <v>5992.1132599999992</v>
      </c>
      <c r="E448" s="5">
        <f>E449+E451+E453+E456+E458</f>
        <v>0</v>
      </c>
      <c r="F448" s="5">
        <f t="shared" si="55"/>
        <v>5992.1132599999992</v>
      </c>
      <c r="G448" s="5">
        <f>G449+G451+G453+G456+G458</f>
        <v>0</v>
      </c>
      <c r="H448" s="5">
        <f t="shared" si="62"/>
        <v>5992.1132599999992</v>
      </c>
      <c r="I448" s="5">
        <f>I449+I451+I453+I456+I458</f>
        <v>0</v>
      </c>
      <c r="J448" s="5">
        <f t="shared" si="63"/>
        <v>5992.1132599999992</v>
      </c>
      <c r="K448" s="5">
        <f>K449+K451+K453+K456+K458</f>
        <v>0</v>
      </c>
      <c r="L448" s="5">
        <f t="shared" si="64"/>
        <v>5992.1132599999992</v>
      </c>
      <c r="M448" s="5">
        <f>M449+M451+M453+M456+M458</f>
        <v>-364.03199999999998</v>
      </c>
      <c r="N448" s="5">
        <f t="shared" si="60"/>
        <v>5628.081259999999</v>
      </c>
      <c r="O448" s="5">
        <f>O449+O451+O453+O456+O458</f>
        <v>0</v>
      </c>
      <c r="P448" s="5">
        <f t="shared" si="61"/>
        <v>5628.081259999999</v>
      </c>
      <c r="Q448" s="5">
        <f>Q449+Q451+Q453+Q456+Q458</f>
        <v>0</v>
      </c>
      <c r="R448" s="5">
        <f t="shared" si="58"/>
        <v>5628.081259999999</v>
      </c>
    </row>
    <row r="449" spans="1:18" ht="38.25">
      <c r="A449" s="4" t="s">
        <v>593</v>
      </c>
      <c r="B449" s="2" t="s">
        <v>182</v>
      </c>
      <c r="C449" s="2"/>
      <c r="D449" s="5">
        <v>1786.4579999999999</v>
      </c>
      <c r="E449" s="5">
        <f>E450</f>
        <v>0</v>
      </c>
      <c r="F449" s="5">
        <f t="shared" si="55"/>
        <v>1786.4579999999999</v>
      </c>
      <c r="G449" s="5">
        <f>G450</f>
        <v>0</v>
      </c>
      <c r="H449" s="5">
        <f t="shared" si="62"/>
        <v>1786.4579999999999</v>
      </c>
      <c r="I449" s="5">
        <f>I450</f>
        <v>0</v>
      </c>
      <c r="J449" s="5">
        <f t="shared" si="63"/>
        <v>1786.4579999999999</v>
      </c>
      <c r="K449" s="5">
        <f>K450</f>
        <v>0</v>
      </c>
      <c r="L449" s="5">
        <f t="shared" si="64"/>
        <v>1786.4579999999999</v>
      </c>
      <c r="M449" s="5">
        <f>M450</f>
        <v>0</v>
      </c>
      <c r="N449" s="5">
        <f t="shared" si="60"/>
        <v>1786.4579999999999</v>
      </c>
      <c r="O449" s="5">
        <f>O450</f>
        <v>0</v>
      </c>
      <c r="P449" s="5">
        <f t="shared" si="61"/>
        <v>1786.4579999999999</v>
      </c>
      <c r="Q449" s="5">
        <f>Q450</f>
        <v>0</v>
      </c>
      <c r="R449" s="5">
        <f t="shared" si="58"/>
        <v>1786.4579999999999</v>
      </c>
    </row>
    <row r="450" spans="1:18" ht="76.5">
      <c r="A450" s="4" t="s">
        <v>49</v>
      </c>
      <c r="B450" s="2" t="s">
        <v>182</v>
      </c>
      <c r="C450" s="2">
        <v>100</v>
      </c>
      <c r="D450" s="5">
        <v>1786.4579999999999</v>
      </c>
      <c r="E450" s="5">
        <v>0</v>
      </c>
      <c r="F450" s="5">
        <f t="shared" si="55"/>
        <v>1786.4579999999999</v>
      </c>
      <c r="G450" s="5"/>
      <c r="H450" s="5">
        <f t="shared" si="62"/>
        <v>1786.4579999999999</v>
      </c>
      <c r="I450" s="5"/>
      <c r="J450" s="5">
        <f t="shared" si="63"/>
        <v>1786.4579999999999</v>
      </c>
      <c r="K450" s="5"/>
      <c r="L450" s="5">
        <f t="shared" si="64"/>
        <v>1786.4579999999999</v>
      </c>
      <c r="M450" s="5"/>
      <c r="N450" s="5">
        <f t="shared" si="60"/>
        <v>1786.4579999999999</v>
      </c>
      <c r="O450" s="5"/>
      <c r="P450" s="5">
        <f t="shared" si="61"/>
        <v>1786.4579999999999</v>
      </c>
      <c r="Q450" s="5"/>
      <c r="R450" s="5">
        <f t="shared" si="58"/>
        <v>1786.4579999999999</v>
      </c>
    </row>
    <row r="451" spans="1:18" ht="38.25">
      <c r="A451" s="4" t="s">
        <v>364</v>
      </c>
      <c r="B451" s="2" t="s">
        <v>183</v>
      </c>
      <c r="C451" s="2"/>
      <c r="D451" s="5">
        <v>1401.9319999999996</v>
      </c>
      <c r="E451" s="5">
        <f>E452</f>
        <v>0</v>
      </c>
      <c r="F451" s="5">
        <f t="shared" si="55"/>
        <v>1401.9319999999996</v>
      </c>
      <c r="G451" s="5">
        <f>G452</f>
        <v>0</v>
      </c>
      <c r="H451" s="5">
        <f t="shared" si="62"/>
        <v>1401.9319999999996</v>
      </c>
      <c r="I451" s="5">
        <f>I452</f>
        <v>0</v>
      </c>
      <c r="J451" s="5">
        <f t="shared" si="63"/>
        <v>1401.9319999999996</v>
      </c>
      <c r="K451" s="5">
        <f>K452</f>
        <v>0</v>
      </c>
      <c r="L451" s="5">
        <f t="shared" si="64"/>
        <v>1401.9319999999996</v>
      </c>
      <c r="M451" s="5">
        <f>M452</f>
        <v>0</v>
      </c>
      <c r="N451" s="5">
        <f t="shared" si="60"/>
        <v>1401.9319999999996</v>
      </c>
      <c r="O451" s="5">
        <f>O452</f>
        <v>0</v>
      </c>
      <c r="P451" s="5">
        <f t="shared" si="61"/>
        <v>1401.9319999999996</v>
      </c>
      <c r="Q451" s="5">
        <f>Q452</f>
        <v>0</v>
      </c>
      <c r="R451" s="5">
        <f t="shared" si="58"/>
        <v>1401.9319999999996</v>
      </c>
    </row>
    <row r="452" spans="1:18" ht="76.5">
      <c r="A452" s="4" t="s">
        <v>49</v>
      </c>
      <c r="B452" s="2" t="s">
        <v>183</v>
      </c>
      <c r="C452" s="2">
        <v>100</v>
      </c>
      <c r="D452" s="5">
        <v>1401.9319999999996</v>
      </c>
      <c r="E452" s="5">
        <v>0</v>
      </c>
      <c r="F452" s="5">
        <f t="shared" si="55"/>
        <v>1401.9319999999996</v>
      </c>
      <c r="G452" s="5"/>
      <c r="H452" s="5">
        <f t="shared" si="62"/>
        <v>1401.9319999999996</v>
      </c>
      <c r="I452" s="5"/>
      <c r="J452" s="5">
        <f t="shared" si="63"/>
        <v>1401.9319999999996</v>
      </c>
      <c r="K452" s="5"/>
      <c r="L452" s="5">
        <f t="shared" si="64"/>
        <v>1401.9319999999996</v>
      </c>
      <c r="M452" s="5"/>
      <c r="N452" s="5">
        <f t="shared" si="60"/>
        <v>1401.9319999999996</v>
      </c>
      <c r="O452" s="5"/>
      <c r="P452" s="5">
        <f t="shared" si="61"/>
        <v>1401.9319999999996</v>
      </c>
      <c r="Q452" s="5"/>
      <c r="R452" s="5">
        <f t="shared" si="58"/>
        <v>1401.9319999999996</v>
      </c>
    </row>
    <row r="453" spans="1:18" ht="38.25">
      <c r="A453" s="4" t="s">
        <v>365</v>
      </c>
      <c r="B453" s="2" t="s">
        <v>184</v>
      </c>
      <c r="C453" s="2"/>
      <c r="D453" s="5">
        <v>1300.9651200000001</v>
      </c>
      <c r="E453" s="5">
        <f>E454+E455</f>
        <v>0</v>
      </c>
      <c r="F453" s="5">
        <f t="shared" si="55"/>
        <v>1300.9651200000001</v>
      </c>
      <c r="G453" s="5">
        <f>G454+G455</f>
        <v>0</v>
      </c>
      <c r="H453" s="5">
        <f t="shared" si="62"/>
        <v>1300.9651200000001</v>
      </c>
      <c r="I453" s="5">
        <f>I454+I455</f>
        <v>0</v>
      </c>
      <c r="J453" s="5">
        <f t="shared" si="63"/>
        <v>1300.9651200000001</v>
      </c>
      <c r="K453" s="5">
        <f>K454+K455</f>
        <v>0</v>
      </c>
      <c r="L453" s="5">
        <f t="shared" si="64"/>
        <v>1300.9651200000001</v>
      </c>
      <c r="M453" s="5">
        <f>M454+M455</f>
        <v>-364.03199999999998</v>
      </c>
      <c r="N453" s="5">
        <f t="shared" si="60"/>
        <v>936.93312000000014</v>
      </c>
      <c r="O453" s="5">
        <f>O454+O455</f>
        <v>0</v>
      </c>
      <c r="P453" s="5">
        <f t="shared" si="61"/>
        <v>936.93312000000014</v>
      </c>
      <c r="Q453" s="5">
        <f>Q454+Q455</f>
        <v>0</v>
      </c>
      <c r="R453" s="5">
        <f t="shared" si="58"/>
        <v>936.93312000000014</v>
      </c>
    </row>
    <row r="454" spans="1:18" ht="76.5">
      <c r="A454" s="4" t="s">
        <v>49</v>
      </c>
      <c r="B454" s="2" t="s">
        <v>184</v>
      </c>
      <c r="C454" s="2">
        <v>100</v>
      </c>
      <c r="D454" s="5">
        <v>1052.4880000000001</v>
      </c>
      <c r="E454" s="5">
        <v>0</v>
      </c>
      <c r="F454" s="5">
        <f t="shared" si="55"/>
        <v>1052.4880000000001</v>
      </c>
      <c r="G454" s="5"/>
      <c r="H454" s="5">
        <f t="shared" si="62"/>
        <v>1052.4880000000001</v>
      </c>
      <c r="I454" s="5"/>
      <c r="J454" s="5">
        <f t="shared" si="63"/>
        <v>1052.4880000000001</v>
      </c>
      <c r="K454" s="5"/>
      <c r="L454" s="5">
        <f t="shared" si="64"/>
        <v>1052.4880000000001</v>
      </c>
      <c r="M454" s="5">
        <f>-337-27.032</f>
        <v>-364.03199999999998</v>
      </c>
      <c r="N454" s="5">
        <f t="shared" si="60"/>
        <v>688.45600000000013</v>
      </c>
      <c r="O454" s="5"/>
      <c r="P454" s="5">
        <f t="shared" si="61"/>
        <v>688.45600000000013</v>
      </c>
      <c r="Q454" s="5"/>
      <c r="R454" s="5">
        <f t="shared" si="58"/>
        <v>688.45600000000013</v>
      </c>
    </row>
    <row r="455" spans="1:18" ht="38.25">
      <c r="A455" s="4" t="s">
        <v>26</v>
      </c>
      <c r="B455" s="2" t="s">
        <v>184</v>
      </c>
      <c r="C455" s="2">
        <v>200</v>
      </c>
      <c r="D455" s="5">
        <v>248.47712000000001</v>
      </c>
      <c r="E455" s="5">
        <v>0</v>
      </c>
      <c r="F455" s="5">
        <f t="shared" si="55"/>
        <v>248.47712000000001</v>
      </c>
      <c r="G455" s="5"/>
      <c r="H455" s="5">
        <f t="shared" si="62"/>
        <v>248.47712000000001</v>
      </c>
      <c r="I455" s="5"/>
      <c r="J455" s="5">
        <f t="shared" si="63"/>
        <v>248.47712000000001</v>
      </c>
      <c r="K455" s="5"/>
      <c r="L455" s="5">
        <f t="shared" si="64"/>
        <v>248.47712000000001</v>
      </c>
      <c r="M455" s="5"/>
      <c r="N455" s="5">
        <f t="shared" si="60"/>
        <v>248.47712000000001</v>
      </c>
      <c r="O455" s="5"/>
      <c r="P455" s="5">
        <f t="shared" si="61"/>
        <v>248.47712000000001</v>
      </c>
      <c r="Q455" s="5"/>
      <c r="R455" s="5">
        <f t="shared" si="58"/>
        <v>248.47712000000001</v>
      </c>
    </row>
    <row r="456" spans="1:18" ht="38.25">
      <c r="A456" s="4" t="s">
        <v>366</v>
      </c>
      <c r="B456" s="2" t="s">
        <v>269</v>
      </c>
      <c r="C456" s="2"/>
      <c r="D456" s="5">
        <v>945.6169799999999</v>
      </c>
      <c r="E456" s="5">
        <f>E457</f>
        <v>0</v>
      </c>
      <c r="F456" s="5">
        <f t="shared" si="55"/>
        <v>945.6169799999999</v>
      </c>
      <c r="G456" s="5">
        <f>G457</f>
        <v>0</v>
      </c>
      <c r="H456" s="5">
        <f t="shared" si="62"/>
        <v>945.6169799999999</v>
      </c>
      <c r="I456" s="5">
        <f>I457</f>
        <v>0</v>
      </c>
      <c r="J456" s="5">
        <f t="shared" si="63"/>
        <v>945.6169799999999</v>
      </c>
      <c r="K456" s="5">
        <f>K457</f>
        <v>0</v>
      </c>
      <c r="L456" s="5">
        <f t="shared" si="64"/>
        <v>945.6169799999999</v>
      </c>
      <c r="M456" s="5">
        <f>M457</f>
        <v>0</v>
      </c>
      <c r="N456" s="5">
        <f t="shared" si="60"/>
        <v>945.6169799999999</v>
      </c>
      <c r="O456" s="5">
        <f>O457</f>
        <v>0</v>
      </c>
      <c r="P456" s="5">
        <f t="shared" si="61"/>
        <v>945.6169799999999</v>
      </c>
      <c r="Q456" s="5">
        <f>Q457</f>
        <v>0</v>
      </c>
      <c r="R456" s="5">
        <f t="shared" si="58"/>
        <v>945.6169799999999</v>
      </c>
    </row>
    <row r="457" spans="1:18" ht="76.5">
      <c r="A457" s="4" t="s">
        <v>49</v>
      </c>
      <c r="B457" s="2" t="s">
        <v>269</v>
      </c>
      <c r="C457" s="2">
        <v>100</v>
      </c>
      <c r="D457" s="5">
        <v>945.6169799999999</v>
      </c>
      <c r="E457" s="5">
        <v>0</v>
      </c>
      <c r="F457" s="5">
        <f t="shared" ref="F457:F505" si="65">D457+E457</f>
        <v>945.6169799999999</v>
      </c>
      <c r="G457" s="5"/>
      <c r="H457" s="5">
        <f t="shared" si="62"/>
        <v>945.6169799999999</v>
      </c>
      <c r="I457" s="5"/>
      <c r="J457" s="5">
        <f t="shared" si="63"/>
        <v>945.6169799999999</v>
      </c>
      <c r="K457" s="5"/>
      <c r="L457" s="5">
        <f t="shared" si="64"/>
        <v>945.6169799999999</v>
      </c>
      <c r="M457" s="5"/>
      <c r="N457" s="5">
        <f t="shared" si="60"/>
        <v>945.6169799999999</v>
      </c>
      <c r="O457" s="5"/>
      <c r="P457" s="5">
        <f t="shared" si="61"/>
        <v>945.6169799999999</v>
      </c>
      <c r="Q457" s="5"/>
      <c r="R457" s="5">
        <f t="shared" si="58"/>
        <v>945.6169799999999</v>
      </c>
    </row>
    <row r="458" spans="1:18" ht="38.25">
      <c r="A458" s="4" t="s">
        <v>367</v>
      </c>
      <c r="B458" s="2" t="s">
        <v>270</v>
      </c>
      <c r="C458" s="2"/>
      <c r="D458" s="5">
        <v>557.14116000000001</v>
      </c>
      <c r="E458" s="5">
        <f>E459</f>
        <v>0</v>
      </c>
      <c r="F458" s="5">
        <f t="shared" si="65"/>
        <v>557.14116000000001</v>
      </c>
      <c r="G458" s="5">
        <f>G459</f>
        <v>0</v>
      </c>
      <c r="H458" s="5">
        <f t="shared" si="62"/>
        <v>557.14116000000001</v>
      </c>
      <c r="I458" s="5">
        <f>I459</f>
        <v>0</v>
      </c>
      <c r="J458" s="5">
        <f t="shared" si="63"/>
        <v>557.14116000000001</v>
      </c>
      <c r="K458" s="5">
        <f>K459</f>
        <v>0</v>
      </c>
      <c r="L458" s="5">
        <f t="shared" si="64"/>
        <v>557.14116000000001</v>
      </c>
      <c r="M458" s="5">
        <f>M459</f>
        <v>0</v>
      </c>
      <c r="N458" s="5">
        <f t="shared" si="60"/>
        <v>557.14116000000001</v>
      </c>
      <c r="O458" s="5">
        <f>O459</f>
        <v>0</v>
      </c>
      <c r="P458" s="5">
        <f t="shared" si="61"/>
        <v>557.14116000000001</v>
      </c>
      <c r="Q458" s="5">
        <f>Q459</f>
        <v>0</v>
      </c>
      <c r="R458" s="5">
        <f t="shared" si="58"/>
        <v>557.14116000000001</v>
      </c>
    </row>
    <row r="459" spans="1:18" ht="76.5">
      <c r="A459" s="4" t="s">
        <v>49</v>
      </c>
      <c r="B459" s="2" t="s">
        <v>270</v>
      </c>
      <c r="C459" s="2">
        <v>100</v>
      </c>
      <c r="D459" s="5">
        <v>557.14116000000001</v>
      </c>
      <c r="E459" s="5">
        <v>0</v>
      </c>
      <c r="F459" s="5">
        <f t="shared" si="65"/>
        <v>557.14116000000001</v>
      </c>
      <c r="G459" s="5"/>
      <c r="H459" s="5">
        <f t="shared" si="62"/>
        <v>557.14116000000001</v>
      </c>
      <c r="I459" s="5"/>
      <c r="J459" s="5">
        <f t="shared" si="63"/>
        <v>557.14116000000001</v>
      </c>
      <c r="K459" s="5"/>
      <c r="L459" s="5">
        <f t="shared" si="64"/>
        <v>557.14116000000001</v>
      </c>
      <c r="M459" s="5"/>
      <c r="N459" s="5">
        <f t="shared" si="60"/>
        <v>557.14116000000001</v>
      </c>
      <c r="O459" s="5"/>
      <c r="P459" s="5">
        <f t="shared" si="61"/>
        <v>557.14116000000001</v>
      </c>
      <c r="Q459" s="5"/>
      <c r="R459" s="5">
        <f t="shared" si="58"/>
        <v>557.14116000000001</v>
      </c>
    </row>
    <row r="460" spans="1:18" ht="63">
      <c r="A460" s="7" t="s">
        <v>185</v>
      </c>
      <c r="B460" s="8" t="s">
        <v>186</v>
      </c>
      <c r="C460" s="2"/>
      <c r="D460" s="5">
        <v>65290.822889999996</v>
      </c>
      <c r="E460" s="5">
        <f>E461</f>
        <v>35</v>
      </c>
      <c r="F460" s="5">
        <f t="shared" si="65"/>
        <v>65325.822889999996</v>
      </c>
      <c r="G460" s="5">
        <f>G461</f>
        <v>50</v>
      </c>
      <c r="H460" s="5">
        <f t="shared" si="62"/>
        <v>65375.822889999996</v>
      </c>
      <c r="I460" s="5">
        <f>I461</f>
        <v>-479.02199999999999</v>
      </c>
      <c r="J460" s="5">
        <f t="shared" si="63"/>
        <v>64896.800889999999</v>
      </c>
      <c r="K460" s="5">
        <f>K461</f>
        <v>0</v>
      </c>
      <c r="L460" s="5">
        <f t="shared" si="64"/>
        <v>64896.800889999999</v>
      </c>
      <c r="M460" s="5">
        <f>M461</f>
        <v>191.91411999999997</v>
      </c>
      <c r="N460" s="5">
        <f t="shared" si="60"/>
        <v>65088.71501</v>
      </c>
      <c r="O460" s="5">
        <f>O461</f>
        <v>898</v>
      </c>
      <c r="P460" s="5">
        <f t="shared" si="61"/>
        <v>65986.71501</v>
      </c>
      <c r="Q460" s="5">
        <f>Q461</f>
        <v>486.512</v>
      </c>
      <c r="R460" s="5">
        <f t="shared" si="58"/>
        <v>66473.227010000002</v>
      </c>
    </row>
    <row r="461" spans="1:18" ht="15.75">
      <c r="A461" s="4" t="s">
        <v>180</v>
      </c>
      <c r="B461" s="2" t="s">
        <v>188</v>
      </c>
      <c r="C461" s="2"/>
      <c r="D461" s="5">
        <v>65290.822889999996</v>
      </c>
      <c r="E461" s="5">
        <f>E462+E464+E467+E469+E471+E476+E478+E480+E484+E488+E490+E493+E495+E497</f>
        <v>35</v>
      </c>
      <c r="F461" s="5">
        <f t="shared" si="65"/>
        <v>65325.822889999996</v>
      </c>
      <c r="G461" s="5">
        <f>G462+G464+G467+G469+G471+G476+G478+G480+G484+G488+G490+G493+G495+G497</f>
        <v>50</v>
      </c>
      <c r="H461" s="5">
        <f t="shared" si="62"/>
        <v>65375.822889999996</v>
      </c>
      <c r="I461" s="5">
        <f>I462+I464+I467+I469+I471+I476+I478+I480+I484+I488+I490+I493+I495+I497</f>
        <v>-479.02199999999999</v>
      </c>
      <c r="J461" s="5">
        <f t="shared" si="63"/>
        <v>64896.800889999999</v>
      </c>
      <c r="K461" s="5">
        <f>K462+K464+K467+K469+K471+K476+K478+K480+K484+K488+K490+K493+K495+K497</f>
        <v>0</v>
      </c>
      <c r="L461" s="5">
        <f t="shared" si="64"/>
        <v>64896.800889999999</v>
      </c>
      <c r="M461" s="5">
        <f>M462+M464+M467+M469+M471+M476+M478+M480+M484+M488+M490+M493+M495+M497+M499</f>
        <v>191.91411999999997</v>
      </c>
      <c r="N461" s="5">
        <f t="shared" si="60"/>
        <v>65088.71501</v>
      </c>
      <c r="O461" s="5">
        <f>O462+O464+O467+O469+O471+O476+O478+O480+O484+O488+O490+O493+O495+O497+O499</f>
        <v>898</v>
      </c>
      <c r="P461" s="5">
        <f t="shared" si="61"/>
        <v>65986.71501</v>
      </c>
      <c r="Q461" s="5">
        <f>Q462+Q464+Q467+Q469+Q471+Q476+Q478+Q480+Q484+Q488+Q490+Q493+Q495+Q497+Q499</f>
        <v>486.512</v>
      </c>
      <c r="R461" s="5">
        <f t="shared" si="58"/>
        <v>66473.227010000002</v>
      </c>
    </row>
    <row r="462" spans="1:18" ht="38.25">
      <c r="A462" s="4" t="s">
        <v>187</v>
      </c>
      <c r="B462" s="2" t="s">
        <v>203</v>
      </c>
      <c r="C462" s="2"/>
      <c r="D462" s="5">
        <v>208.45740000000001</v>
      </c>
      <c r="E462" s="5">
        <f>E463</f>
        <v>0</v>
      </c>
      <c r="F462" s="5">
        <f t="shared" si="65"/>
        <v>208.45740000000001</v>
      </c>
      <c r="G462" s="5">
        <f>G463</f>
        <v>0</v>
      </c>
      <c r="H462" s="5">
        <f t="shared" si="62"/>
        <v>208.45740000000001</v>
      </c>
      <c r="I462" s="5">
        <f>I463</f>
        <v>0</v>
      </c>
      <c r="J462" s="5">
        <f t="shared" si="63"/>
        <v>208.45740000000001</v>
      </c>
      <c r="K462" s="5">
        <f>K463</f>
        <v>0</v>
      </c>
      <c r="L462" s="5">
        <f t="shared" si="64"/>
        <v>208.45740000000001</v>
      </c>
      <c r="M462" s="5">
        <f>M463</f>
        <v>0</v>
      </c>
      <c r="N462" s="5">
        <f t="shared" si="60"/>
        <v>208.45740000000001</v>
      </c>
      <c r="O462" s="5">
        <f>O463</f>
        <v>0</v>
      </c>
      <c r="P462" s="5">
        <f t="shared" si="61"/>
        <v>208.45740000000001</v>
      </c>
      <c r="Q462" s="5">
        <f>Q463</f>
        <v>0</v>
      </c>
      <c r="R462" s="5">
        <f t="shared" si="58"/>
        <v>208.45740000000001</v>
      </c>
    </row>
    <row r="463" spans="1:18" ht="25.5">
      <c r="A463" s="4" t="s">
        <v>189</v>
      </c>
      <c r="B463" s="2" t="s">
        <v>203</v>
      </c>
      <c r="C463" s="2">
        <v>300</v>
      </c>
      <c r="D463" s="5">
        <v>208.45740000000001</v>
      </c>
      <c r="E463" s="5"/>
      <c r="F463" s="5">
        <f t="shared" si="65"/>
        <v>208.45740000000001</v>
      </c>
      <c r="G463" s="5"/>
      <c r="H463" s="5">
        <f t="shared" si="62"/>
        <v>208.45740000000001</v>
      </c>
      <c r="I463" s="5"/>
      <c r="J463" s="5">
        <f t="shared" si="63"/>
        <v>208.45740000000001</v>
      </c>
      <c r="K463" s="5"/>
      <c r="L463" s="5">
        <f t="shared" si="64"/>
        <v>208.45740000000001</v>
      </c>
      <c r="M463" s="5"/>
      <c r="N463" s="5">
        <f t="shared" si="60"/>
        <v>208.45740000000001</v>
      </c>
      <c r="O463" s="5"/>
      <c r="P463" s="5">
        <f t="shared" si="61"/>
        <v>208.45740000000001</v>
      </c>
      <c r="Q463" s="5"/>
      <c r="R463" s="5">
        <f t="shared" si="58"/>
        <v>208.45740000000001</v>
      </c>
    </row>
    <row r="464" spans="1:18" ht="63.75">
      <c r="A464" s="4" t="s">
        <v>368</v>
      </c>
      <c r="B464" s="2" t="s">
        <v>204</v>
      </c>
      <c r="C464" s="2"/>
      <c r="D464" s="5">
        <v>1339.28628</v>
      </c>
      <c r="E464" s="5">
        <f>E466</f>
        <v>0</v>
      </c>
      <c r="F464" s="5">
        <f t="shared" si="65"/>
        <v>1339.28628</v>
      </c>
      <c r="G464" s="5">
        <f>G466</f>
        <v>0</v>
      </c>
      <c r="H464" s="5">
        <f t="shared" si="62"/>
        <v>1339.28628</v>
      </c>
      <c r="I464" s="5">
        <f>I466</f>
        <v>-60</v>
      </c>
      <c r="J464" s="5">
        <f t="shared" si="63"/>
        <v>1279.28628</v>
      </c>
      <c r="K464" s="5">
        <f>K466</f>
        <v>0</v>
      </c>
      <c r="L464" s="5">
        <f t="shared" si="64"/>
        <v>1279.28628</v>
      </c>
      <c r="M464" s="5">
        <f>M466</f>
        <v>-45.278880000000001</v>
      </c>
      <c r="N464" s="5">
        <f t="shared" si="60"/>
        <v>1234.0074</v>
      </c>
      <c r="O464" s="5">
        <f>O466</f>
        <v>0</v>
      </c>
      <c r="P464" s="5">
        <f t="shared" si="61"/>
        <v>1234.0074</v>
      </c>
      <c r="Q464" s="5">
        <f>Q466</f>
        <v>0</v>
      </c>
      <c r="R464" s="5">
        <f t="shared" si="58"/>
        <v>1234.0074</v>
      </c>
    </row>
    <row r="465" spans="1:18" ht="38.25" hidden="1">
      <c r="A465" s="4" t="s">
        <v>26</v>
      </c>
      <c r="B465" s="2" t="s">
        <v>204</v>
      </c>
      <c r="C465" s="2">
        <v>200</v>
      </c>
      <c r="D465" s="5">
        <v>0</v>
      </c>
      <c r="E465" s="5">
        <v>0</v>
      </c>
      <c r="F465" s="5">
        <f t="shared" si="65"/>
        <v>0</v>
      </c>
      <c r="G465" s="5">
        <v>0</v>
      </c>
      <c r="H465" s="5">
        <f t="shared" si="62"/>
        <v>0</v>
      </c>
      <c r="I465" s="5">
        <v>0</v>
      </c>
      <c r="J465" s="5">
        <f t="shared" si="63"/>
        <v>0</v>
      </c>
      <c r="K465" s="5">
        <v>0</v>
      </c>
      <c r="L465" s="5">
        <f t="shared" si="64"/>
        <v>0</v>
      </c>
      <c r="M465" s="5">
        <v>0</v>
      </c>
      <c r="N465" s="5">
        <f t="shared" si="60"/>
        <v>0</v>
      </c>
      <c r="O465" s="5">
        <v>0</v>
      </c>
      <c r="P465" s="5">
        <f t="shared" si="61"/>
        <v>0</v>
      </c>
      <c r="Q465" s="5">
        <v>0</v>
      </c>
      <c r="R465" s="5">
        <f t="shared" ref="R465:R505" si="66">P465+Q465</f>
        <v>0</v>
      </c>
    </row>
    <row r="466" spans="1:18" ht="25.5">
      <c r="A466" s="4" t="s">
        <v>189</v>
      </c>
      <c r="B466" s="2" t="s">
        <v>204</v>
      </c>
      <c r="C466" s="2">
        <v>300</v>
      </c>
      <c r="D466" s="5">
        <v>1339.28628</v>
      </c>
      <c r="E466" s="5">
        <v>0</v>
      </c>
      <c r="F466" s="5">
        <f t="shared" si="65"/>
        <v>1339.28628</v>
      </c>
      <c r="G466" s="5"/>
      <c r="H466" s="5">
        <f t="shared" si="62"/>
        <v>1339.28628</v>
      </c>
      <c r="I466" s="5">
        <v>-60</v>
      </c>
      <c r="J466" s="5">
        <f t="shared" si="63"/>
        <v>1279.28628</v>
      </c>
      <c r="K466" s="5"/>
      <c r="L466" s="5">
        <f t="shared" si="64"/>
        <v>1279.28628</v>
      </c>
      <c r="M466" s="5">
        <v>-45.278880000000001</v>
      </c>
      <c r="N466" s="5">
        <f t="shared" si="60"/>
        <v>1234.0074</v>
      </c>
      <c r="O466" s="5"/>
      <c r="P466" s="5">
        <f t="shared" si="61"/>
        <v>1234.0074</v>
      </c>
      <c r="Q466" s="5"/>
      <c r="R466" s="5">
        <f t="shared" si="66"/>
        <v>1234.0074</v>
      </c>
    </row>
    <row r="467" spans="1:18" ht="38.25">
      <c r="A467" s="4" t="s">
        <v>221</v>
      </c>
      <c r="B467" s="2" t="s">
        <v>222</v>
      </c>
      <c r="C467" s="2"/>
      <c r="D467" s="5">
        <v>0</v>
      </c>
      <c r="E467" s="5">
        <f>E468</f>
        <v>0</v>
      </c>
      <c r="F467" s="5">
        <f t="shared" si="65"/>
        <v>0</v>
      </c>
      <c r="G467" s="5">
        <f>G468</f>
        <v>0</v>
      </c>
      <c r="H467" s="5">
        <f t="shared" si="62"/>
        <v>0</v>
      </c>
      <c r="I467" s="5">
        <f>I468</f>
        <v>0</v>
      </c>
      <c r="J467" s="5">
        <f t="shared" si="63"/>
        <v>0</v>
      </c>
      <c r="K467" s="5">
        <f>K468</f>
        <v>0</v>
      </c>
      <c r="L467" s="5">
        <f t="shared" si="64"/>
        <v>0</v>
      </c>
      <c r="M467" s="5">
        <f>M468</f>
        <v>100</v>
      </c>
      <c r="N467" s="5">
        <f t="shared" si="60"/>
        <v>100</v>
      </c>
      <c r="O467" s="5">
        <f>O468</f>
        <v>0</v>
      </c>
      <c r="P467" s="5">
        <f t="shared" si="61"/>
        <v>100</v>
      </c>
      <c r="Q467" s="5">
        <f>Q468</f>
        <v>-30</v>
      </c>
      <c r="R467" s="5">
        <f t="shared" si="66"/>
        <v>70</v>
      </c>
    </row>
    <row r="468" spans="1:18" ht="38.25">
      <c r="A468" s="4" t="s">
        <v>26</v>
      </c>
      <c r="B468" s="2" t="s">
        <v>222</v>
      </c>
      <c r="C468" s="2">
        <v>200</v>
      </c>
      <c r="D468" s="5">
        <v>0</v>
      </c>
      <c r="E468" s="5">
        <v>0</v>
      </c>
      <c r="F468" s="5">
        <f t="shared" si="65"/>
        <v>0</v>
      </c>
      <c r="G468" s="5"/>
      <c r="H468" s="5">
        <f t="shared" si="62"/>
        <v>0</v>
      </c>
      <c r="I468" s="5"/>
      <c r="J468" s="5">
        <f t="shared" si="63"/>
        <v>0</v>
      </c>
      <c r="K468" s="5"/>
      <c r="L468" s="5">
        <f t="shared" si="64"/>
        <v>0</v>
      </c>
      <c r="M468" s="5">
        <v>100</v>
      </c>
      <c r="N468" s="5">
        <f t="shared" si="60"/>
        <v>100</v>
      </c>
      <c r="O468" s="5"/>
      <c r="P468" s="5">
        <f t="shared" si="61"/>
        <v>100</v>
      </c>
      <c r="Q468" s="5">
        <v>-30</v>
      </c>
      <c r="R468" s="5">
        <f t="shared" si="66"/>
        <v>70</v>
      </c>
    </row>
    <row r="469" spans="1:18" ht="76.5">
      <c r="A469" s="4" t="s">
        <v>369</v>
      </c>
      <c r="B469" s="2" t="s">
        <v>233</v>
      </c>
      <c r="C469" s="2"/>
      <c r="D469" s="5">
        <v>0</v>
      </c>
      <c r="E469" s="5">
        <f>E470</f>
        <v>35</v>
      </c>
      <c r="F469" s="5">
        <f t="shared" si="65"/>
        <v>35</v>
      </c>
      <c r="G469" s="5">
        <f>G470</f>
        <v>0</v>
      </c>
      <c r="H469" s="5">
        <f t="shared" si="62"/>
        <v>35</v>
      </c>
      <c r="I469" s="5">
        <f>I470</f>
        <v>0</v>
      </c>
      <c r="J469" s="5">
        <f t="shared" si="63"/>
        <v>35</v>
      </c>
      <c r="K469" s="5">
        <f>K470</f>
        <v>0</v>
      </c>
      <c r="L469" s="5">
        <f t="shared" si="64"/>
        <v>35</v>
      </c>
      <c r="M469" s="5">
        <f>M470</f>
        <v>80.569999999999993</v>
      </c>
      <c r="N469" s="5">
        <f t="shared" si="60"/>
        <v>115.57</v>
      </c>
      <c r="O469" s="5">
        <f>O470</f>
        <v>0</v>
      </c>
      <c r="P469" s="5">
        <f t="shared" si="61"/>
        <v>115.57</v>
      </c>
      <c r="Q469" s="5">
        <f>Q470</f>
        <v>201.89</v>
      </c>
      <c r="R469" s="5">
        <f t="shared" si="66"/>
        <v>317.45999999999998</v>
      </c>
    </row>
    <row r="470" spans="1:18" ht="15.75">
      <c r="A470" s="4" t="s">
        <v>116</v>
      </c>
      <c r="B470" s="2" t="s">
        <v>233</v>
      </c>
      <c r="C470" s="2">
        <v>800</v>
      </c>
      <c r="D470" s="5">
        <v>0</v>
      </c>
      <c r="E470" s="5">
        <v>35</v>
      </c>
      <c r="F470" s="5">
        <f t="shared" si="65"/>
        <v>35</v>
      </c>
      <c r="G470" s="5"/>
      <c r="H470" s="5">
        <f t="shared" si="62"/>
        <v>35</v>
      </c>
      <c r="I470" s="5"/>
      <c r="J470" s="5">
        <f t="shared" si="63"/>
        <v>35</v>
      </c>
      <c r="K470" s="5"/>
      <c r="L470" s="5">
        <f t="shared" si="64"/>
        <v>35</v>
      </c>
      <c r="M470" s="5">
        <v>80.569999999999993</v>
      </c>
      <c r="N470" s="5">
        <f t="shared" si="60"/>
        <v>115.57</v>
      </c>
      <c r="O470" s="5"/>
      <c r="P470" s="5">
        <f t="shared" si="61"/>
        <v>115.57</v>
      </c>
      <c r="Q470" s="5">
        <f>51.89+150</f>
        <v>201.89</v>
      </c>
      <c r="R470" s="5">
        <f t="shared" si="66"/>
        <v>317.45999999999998</v>
      </c>
    </row>
    <row r="471" spans="1:18" ht="51">
      <c r="A471" s="4" t="s">
        <v>370</v>
      </c>
      <c r="B471" s="2" t="s">
        <v>416</v>
      </c>
      <c r="C471" s="2"/>
      <c r="D471" s="5">
        <v>2335.6626299999998</v>
      </c>
      <c r="E471" s="5">
        <f>E472+E473+E474+E475</f>
        <v>0</v>
      </c>
      <c r="F471" s="5">
        <f t="shared" si="65"/>
        <v>2335.6626299999998</v>
      </c>
      <c r="G471" s="5">
        <f>G472+G473+G474+G475</f>
        <v>50</v>
      </c>
      <c r="H471" s="5">
        <f t="shared" si="62"/>
        <v>2385.6626299999998</v>
      </c>
      <c r="I471" s="5">
        <f>I472+I473+I474+I475</f>
        <v>0</v>
      </c>
      <c r="J471" s="5">
        <f t="shared" si="63"/>
        <v>2385.6626299999998</v>
      </c>
      <c r="K471" s="5">
        <f>K472+K473+K474+K475</f>
        <v>0</v>
      </c>
      <c r="L471" s="5">
        <f t="shared" si="64"/>
        <v>2385.6626299999998</v>
      </c>
      <c r="M471" s="5">
        <f>M472+M473+M474+M475</f>
        <v>0</v>
      </c>
      <c r="N471" s="5">
        <f t="shared" si="60"/>
        <v>2385.6626299999998</v>
      </c>
      <c r="O471" s="5">
        <f>O472+O473+O474+O475</f>
        <v>780</v>
      </c>
      <c r="P471" s="5">
        <f t="shared" si="61"/>
        <v>3165.6626299999998</v>
      </c>
      <c r="Q471" s="5">
        <f>Q472+Q473+Q474+Q475</f>
        <v>110.745</v>
      </c>
      <c r="R471" s="5">
        <f t="shared" si="66"/>
        <v>3276.4076299999997</v>
      </c>
    </row>
    <row r="472" spans="1:18" ht="76.5">
      <c r="A472" s="4" t="s">
        <v>49</v>
      </c>
      <c r="B472" s="2" t="s">
        <v>416</v>
      </c>
      <c r="C472" s="2">
        <v>100</v>
      </c>
      <c r="D472" s="5">
        <v>2014.9020499999999</v>
      </c>
      <c r="E472" s="5">
        <v>0</v>
      </c>
      <c r="F472" s="5">
        <f t="shared" si="65"/>
        <v>2014.9020499999999</v>
      </c>
      <c r="G472" s="5"/>
      <c r="H472" s="5">
        <f t="shared" si="62"/>
        <v>2014.9020499999999</v>
      </c>
      <c r="I472" s="5"/>
      <c r="J472" s="5">
        <f t="shared" si="63"/>
        <v>2014.9020499999999</v>
      </c>
      <c r="K472" s="5"/>
      <c r="L472" s="5">
        <f t="shared" si="64"/>
        <v>2014.9020499999999</v>
      </c>
      <c r="M472" s="5"/>
      <c r="N472" s="5">
        <f t="shared" ref="N472:N505" si="67">L472+M472</f>
        <v>2014.9020499999999</v>
      </c>
      <c r="O472" s="5"/>
      <c r="P472" s="5">
        <f t="shared" ref="P472:P505" si="68">N472+O472</f>
        <v>2014.9020499999999</v>
      </c>
      <c r="Q472" s="5"/>
      <c r="R472" s="5">
        <f t="shared" si="66"/>
        <v>2014.9020499999999</v>
      </c>
    </row>
    <row r="473" spans="1:18" ht="38.25">
      <c r="A473" s="4" t="s">
        <v>26</v>
      </c>
      <c r="B473" s="2" t="s">
        <v>416</v>
      </c>
      <c r="C473" s="2">
        <v>200</v>
      </c>
      <c r="D473" s="5">
        <v>320.76057999999995</v>
      </c>
      <c r="E473" s="5">
        <v>0</v>
      </c>
      <c r="F473" s="5">
        <f t="shared" si="65"/>
        <v>320.76057999999995</v>
      </c>
      <c r="G473" s="5">
        <v>50</v>
      </c>
      <c r="H473" s="5">
        <f t="shared" si="62"/>
        <v>370.76057999999995</v>
      </c>
      <c r="I473" s="5"/>
      <c r="J473" s="5">
        <f t="shared" si="63"/>
        <v>370.76057999999995</v>
      </c>
      <c r="K473" s="5"/>
      <c r="L473" s="5">
        <f t="shared" si="64"/>
        <v>370.76057999999995</v>
      </c>
      <c r="M473" s="5"/>
      <c r="N473" s="5">
        <f t="shared" si="67"/>
        <v>370.76057999999995</v>
      </c>
      <c r="O473" s="5">
        <v>780</v>
      </c>
      <c r="P473" s="5">
        <f t="shared" si="68"/>
        <v>1150.7605799999999</v>
      </c>
      <c r="Q473" s="5">
        <v>100</v>
      </c>
      <c r="R473" s="5">
        <f t="shared" si="66"/>
        <v>1250.7605799999999</v>
      </c>
    </row>
    <row r="474" spans="1:18" ht="25.5" hidden="1">
      <c r="A474" s="4" t="s">
        <v>189</v>
      </c>
      <c r="B474" s="2" t="s">
        <v>416</v>
      </c>
      <c r="C474" s="2">
        <v>300</v>
      </c>
      <c r="D474" s="5">
        <v>0</v>
      </c>
      <c r="E474" s="5">
        <v>0</v>
      </c>
      <c r="F474" s="5">
        <f t="shared" si="65"/>
        <v>0</v>
      </c>
      <c r="G474" s="5"/>
      <c r="H474" s="5">
        <f t="shared" si="62"/>
        <v>0</v>
      </c>
      <c r="I474" s="5"/>
      <c r="J474" s="5">
        <f t="shared" si="63"/>
        <v>0</v>
      </c>
      <c r="K474" s="5"/>
      <c r="L474" s="5">
        <f t="shared" si="64"/>
        <v>0</v>
      </c>
      <c r="M474" s="5"/>
      <c r="N474" s="5">
        <f t="shared" si="67"/>
        <v>0</v>
      </c>
      <c r="O474" s="5"/>
      <c r="P474" s="5">
        <f t="shared" si="68"/>
        <v>0</v>
      </c>
      <c r="Q474" s="5"/>
      <c r="R474" s="5">
        <f t="shared" si="66"/>
        <v>0</v>
      </c>
    </row>
    <row r="475" spans="1:18" ht="15.75">
      <c r="A475" s="4" t="s">
        <v>116</v>
      </c>
      <c r="B475" s="2" t="s">
        <v>416</v>
      </c>
      <c r="C475" s="2">
        <v>800</v>
      </c>
      <c r="D475" s="5">
        <v>0</v>
      </c>
      <c r="E475" s="5">
        <v>0</v>
      </c>
      <c r="F475" s="5">
        <f t="shared" si="65"/>
        <v>0</v>
      </c>
      <c r="G475" s="5"/>
      <c r="H475" s="5">
        <f t="shared" ref="H475:H505" si="69">F475+G475</f>
        <v>0</v>
      </c>
      <c r="I475" s="5"/>
      <c r="J475" s="5">
        <f t="shared" ref="J475:J505" si="70">H475+I475</f>
        <v>0</v>
      </c>
      <c r="K475" s="5"/>
      <c r="L475" s="5">
        <f t="shared" ref="L475:L505" si="71">J475+K475</f>
        <v>0</v>
      </c>
      <c r="M475" s="5"/>
      <c r="N475" s="5">
        <f t="shared" si="67"/>
        <v>0</v>
      </c>
      <c r="O475" s="5"/>
      <c r="P475" s="5">
        <f t="shared" si="68"/>
        <v>0</v>
      </c>
      <c r="Q475" s="5">
        <v>10.744999999999999</v>
      </c>
      <c r="R475" s="5">
        <f t="shared" si="66"/>
        <v>10.744999999999999</v>
      </c>
    </row>
    <row r="476" spans="1:18" ht="89.25">
      <c r="A476" s="4" t="s">
        <v>371</v>
      </c>
      <c r="B476" s="2" t="s">
        <v>417</v>
      </c>
      <c r="C476" s="2"/>
      <c r="D476" s="5">
        <v>4669.3659499999994</v>
      </c>
      <c r="E476" s="5">
        <f>E477</f>
        <v>0</v>
      </c>
      <c r="F476" s="5">
        <f t="shared" si="65"/>
        <v>4669.3659499999994</v>
      </c>
      <c r="G476" s="5">
        <f>G477</f>
        <v>0</v>
      </c>
      <c r="H476" s="5">
        <f t="shared" si="69"/>
        <v>4669.3659499999994</v>
      </c>
      <c r="I476" s="5">
        <f>I477</f>
        <v>0</v>
      </c>
      <c r="J476" s="5">
        <f t="shared" si="70"/>
        <v>4669.3659499999994</v>
      </c>
      <c r="K476" s="5">
        <f>K477</f>
        <v>0</v>
      </c>
      <c r="L476" s="5">
        <f t="shared" si="71"/>
        <v>4669.3659499999994</v>
      </c>
      <c r="M476" s="5">
        <f>M477</f>
        <v>0</v>
      </c>
      <c r="N476" s="5">
        <f t="shared" si="67"/>
        <v>4669.3659499999994</v>
      </c>
      <c r="O476" s="5">
        <f>O477</f>
        <v>128</v>
      </c>
      <c r="P476" s="5">
        <f t="shared" si="68"/>
        <v>4797.3659499999994</v>
      </c>
      <c r="Q476" s="5">
        <f>Q477</f>
        <v>0</v>
      </c>
      <c r="R476" s="5">
        <f t="shared" si="66"/>
        <v>4797.3659499999994</v>
      </c>
    </row>
    <row r="477" spans="1:18" ht="38.25">
      <c r="A477" s="4" t="s">
        <v>37</v>
      </c>
      <c r="B477" s="2" t="s">
        <v>417</v>
      </c>
      <c r="C477" s="2">
        <v>600</v>
      </c>
      <c r="D477" s="5">
        <v>4669.3659499999994</v>
      </c>
      <c r="E477" s="5">
        <v>0</v>
      </c>
      <c r="F477" s="5">
        <f t="shared" si="65"/>
        <v>4669.3659499999994</v>
      </c>
      <c r="G477" s="5"/>
      <c r="H477" s="5">
        <f t="shared" si="69"/>
        <v>4669.3659499999994</v>
      </c>
      <c r="I477" s="5"/>
      <c r="J477" s="5">
        <f t="shared" si="70"/>
        <v>4669.3659499999994</v>
      </c>
      <c r="K477" s="5"/>
      <c r="L477" s="5">
        <f t="shared" si="71"/>
        <v>4669.3659499999994</v>
      </c>
      <c r="M477" s="5"/>
      <c r="N477" s="5">
        <f t="shared" si="67"/>
        <v>4669.3659499999994</v>
      </c>
      <c r="O477" s="5">
        <v>128</v>
      </c>
      <c r="P477" s="5">
        <f t="shared" si="68"/>
        <v>4797.3659499999994</v>
      </c>
      <c r="Q477" s="5"/>
      <c r="R477" s="5">
        <f t="shared" si="66"/>
        <v>4797.3659499999994</v>
      </c>
    </row>
    <row r="478" spans="1:18" ht="54.75" customHeight="1">
      <c r="A478" s="4" t="s">
        <v>206</v>
      </c>
      <c r="B478" s="2" t="s">
        <v>418</v>
      </c>
      <c r="C478" s="2"/>
      <c r="D478" s="5">
        <v>1277.884</v>
      </c>
      <c r="E478" s="5">
        <f>E479</f>
        <v>0</v>
      </c>
      <c r="F478" s="5">
        <f t="shared" si="65"/>
        <v>1277.884</v>
      </c>
      <c r="G478" s="5">
        <f>G479</f>
        <v>0</v>
      </c>
      <c r="H478" s="5">
        <f t="shared" si="69"/>
        <v>1277.884</v>
      </c>
      <c r="I478" s="5">
        <f>I479</f>
        <v>0</v>
      </c>
      <c r="J478" s="5">
        <f t="shared" si="70"/>
        <v>1277.884</v>
      </c>
      <c r="K478" s="5">
        <f>K479</f>
        <v>0</v>
      </c>
      <c r="L478" s="5">
        <f t="shared" si="71"/>
        <v>1277.884</v>
      </c>
      <c r="M478" s="5">
        <f>M479</f>
        <v>0</v>
      </c>
      <c r="N478" s="5">
        <f t="shared" si="67"/>
        <v>1277.884</v>
      </c>
      <c r="O478" s="5">
        <f>O479</f>
        <v>0</v>
      </c>
      <c r="P478" s="5">
        <f t="shared" si="68"/>
        <v>1277.884</v>
      </c>
      <c r="Q478" s="5">
        <f>Q479</f>
        <v>0</v>
      </c>
      <c r="R478" s="5">
        <f t="shared" si="66"/>
        <v>1277.884</v>
      </c>
    </row>
    <row r="479" spans="1:18" ht="38.25">
      <c r="A479" s="4" t="s">
        <v>37</v>
      </c>
      <c r="B479" s="2" t="s">
        <v>418</v>
      </c>
      <c r="C479" s="2">
        <v>600</v>
      </c>
      <c r="D479" s="5">
        <v>1277.884</v>
      </c>
      <c r="E479" s="5">
        <v>0</v>
      </c>
      <c r="F479" s="5">
        <f t="shared" si="65"/>
        <v>1277.884</v>
      </c>
      <c r="G479" s="5"/>
      <c r="H479" s="5">
        <f t="shared" si="69"/>
        <v>1277.884</v>
      </c>
      <c r="I479" s="5"/>
      <c r="J479" s="5">
        <f t="shared" si="70"/>
        <v>1277.884</v>
      </c>
      <c r="K479" s="5"/>
      <c r="L479" s="5">
        <f t="shared" si="71"/>
        <v>1277.884</v>
      </c>
      <c r="M479" s="5"/>
      <c r="N479" s="5">
        <f t="shared" si="67"/>
        <v>1277.884</v>
      </c>
      <c r="O479" s="5"/>
      <c r="P479" s="5">
        <f t="shared" si="68"/>
        <v>1277.884</v>
      </c>
      <c r="Q479" s="5"/>
      <c r="R479" s="5">
        <f t="shared" si="66"/>
        <v>1277.884</v>
      </c>
    </row>
    <row r="480" spans="1:18" ht="38.25">
      <c r="A480" s="4" t="s">
        <v>40</v>
      </c>
      <c r="B480" s="2" t="s">
        <v>419</v>
      </c>
      <c r="C480" s="2"/>
      <c r="D480" s="5">
        <v>37936.940849999999</v>
      </c>
      <c r="E480" s="5">
        <f>E481+E482+E483</f>
        <v>0</v>
      </c>
      <c r="F480" s="5">
        <f t="shared" si="65"/>
        <v>37936.940849999999</v>
      </c>
      <c r="G480" s="5">
        <f>G481+G482+G483</f>
        <v>0</v>
      </c>
      <c r="H480" s="5">
        <f t="shared" si="69"/>
        <v>37936.940849999999</v>
      </c>
      <c r="I480" s="5">
        <f>I481+I482+I483</f>
        <v>-419.02199999999999</v>
      </c>
      <c r="J480" s="5">
        <f t="shared" si="70"/>
        <v>37517.918850000002</v>
      </c>
      <c r="K480" s="5">
        <f>K481+K482+K483</f>
        <v>0</v>
      </c>
      <c r="L480" s="5">
        <f t="shared" si="71"/>
        <v>37517.918850000002</v>
      </c>
      <c r="M480" s="5">
        <f>M481+M482+M483</f>
        <v>0</v>
      </c>
      <c r="N480" s="5">
        <f t="shared" si="67"/>
        <v>37517.918850000002</v>
      </c>
      <c r="O480" s="5">
        <f>O481+O482+O483</f>
        <v>-30</v>
      </c>
      <c r="P480" s="5">
        <f t="shared" si="68"/>
        <v>37487.918850000002</v>
      </c>
      <c r="Q480" s="5">
        <f>Q481+Q482+Q483</f>
        <v>0</v>
      </c>
      <c r="R480" s="5">
        <f t="shared" si="66"/>
        <v>37487.918850000002</v>
      </c>
    </row>
    <row r="481" spans="1:18" ht="76.5">
      <c r="A481" s="4" t="s">
        <v>49</v>
      </c>
      <c r="B481" s="2" t="s">
        <v>419</v>
      </c>
      <c r="C481" s="2">
        <v>100</v>
      </c>
      <c r="D481" s="5">
        <v>37729.229850000003</v>
      </c>
      <c r="E481" s="5">
        <v>0</v>
      </c>
      <c r="F481" s="5">
        <f t="shared" si="65"/>
        <v>37729.229850000003</v>
      </c>
      <c r="G481" s="5"/>
      <c r="H481" s="5">
        <f t="shared" si="69"/>
        <v>37729.229850000003</v>
      </c>
      <c r="I481" s="5">
        <v>-419.02199999999999</v>
      </c>
      <c r="J481" s="5">
        <f t="shared" si="70"/>
        <v>37310.207850000006</v>
      </c>
      <c r="K481" s="5"/>
      <c r="L481" s="5">
        <f t="shared" si="71"/>
        <v>37310.207850000006</v>
      </c>
      <c r="M481" s="5"/>
      <c r="N481" s="5">
        <f t="shared" si="67"/>
        <v>37310.207850000006</v>
      </c>
      <c r="O481" s="5"/>
      <c r="P481" s="5">
        <f t="shared" si="68"/>
        <v>37310.207850000006</v>
      </c>
      <c r="Q481" s="5">
        <v>-1.615</v>
      </c>
      <c r="R481" s="5">
        <f t="shared" si="66"/>
        <v>37308.592850000008</v>
      </c>
    </row>
    <row r="482" spans="1:18" ht="38.25">
      <c r="A482" s="4" t="s">
        <v>26</v>
      </c>
      <c r="B482" s="2" t="s">
        <v>419</v>
      </c>
      <c r="C482" s="2">
        <v>200</v>
      </c>
      <c r="D482" s="5">
        <v>204.32599999999999</v>
      </c>
      <c r="E482" s="5">
        <v>0</v>
      </c>
      <c r="F482" s="5">
        <f t="shared" si="65"/>
        <v>204.32599999999999</v>
      </c>
      <c r="G482" s="5"/>
      <c r="H482" s="5">
        <f t="shared" si="69"/>
        <v>204.32599999999999</v>
      </c>
      <c r="I482" s="5"/>
      <c r="J482" s="5">
        <f t="shared" si="70"/>
        <v>204.32599999999999</v>
      </c>
      <c r="K482" s="5"/>
      <c r="L482" s="5">
        <f t="shared" si="71"/>
        <v>204.32599999999999</v>
      </c>
      <c r="M482" s="5"/>
      <c r="N482" s="5">
        <f t="shared" si="67"/>
        <v>204.32599999999999</v>
      </c>
      <c r="O482" s="5">
        <v>-30</v>
      </c>
      <c r="P482" s="5">
        <f t="shared" si="68"/>
        <v>174.32599999999999</v>
      </c>
      <c r="Q482" s="5"/>
      <c r="R482" s="5">
        <f t="shared" si="66"/>
        <v>174.32599999999999</v>
      </c>
    </row>
    <row r="483" spans="1:18" ht="15.75">
      <c r="A483" s="4" t="s">
        <v>116</v>
      </c>
      <c r="B483" s="2" t="s">
        <v>419</v>
      </c>
      <c r="C483" s="2">
        <v>800</v>
      </c>
      <c r="D483" s="5">
        <v>3.3849999999999998</v>
      </c>
      <c r="E483" s="5">
        <v>0</v>
      </c>
      <c r="F483" s="5">
        <f t="shared" si="65"/>
        <v>3.3849999999999998</v>
      </c>
      <c r="G483" s="5"/>
      <c r="H483" s="5">
        <f t="shared" si="69"/>
        <v>3.3849999999999998</v>
      </c>
      <c r="I483" s="5"/>
      <c r="J483" s="5">
        <f t="shared" si="70"/>
        <v>3.3849999999999998</v>
      </c>
      <c r="K483" s="5"/>
      <c r="L483" s="5">
        <f t="shared" si="71"/>
        <v>3.3849999999999998</v>
      </c>
      <c r="M483" s="5"/>
      <c r="N483" s="5">
        <f t="shared" si="67"/>
        <v>3.3849999999999998</v>
      </c>
      <c r="O483" s="5"/>
      <c r="P483" s="5">
        <f t="shared" si="68"/>
        <v>3.3849999999999998</v>
      </c>
      <c r="Q483" s="5">
        <v>1.615</v>
      </c>
      <c r="R483" s="5">
        <f t="shared" si="66"/>
        <v>5</v>
      </c>
    </row>
    <row r="484" spans="1:18" ht="38.25">
      <c r="A484" s="4" t="s">
        <v>199</v>
      </c>
      <c r="B484" s="2" t="s">
        <v>420</v>
      </c>
      <c r="C484" s="2"/>
      <c r="D484" s="5">
        <v>15249.665950000002</v>
      </c>
      <c r="E484" s="5">
        <f>E485+E486+E487</f>
        <v>0</v>
      </c>
      <c r="F484" s="5">
        <f t="shared" si="65"/>
        <v>15249.665950000002</v>
      </c>
      <c r="G484" s="5">
        <f>G485+G486+G487</f>
        <v>0</v>
      </c>
      <c r="H484" s="5">
        <f t="shared" si="69"/>
        <v>15249.665950000002</v>
      </c>
      <c r="I484" s="5">
        <f>I485+I486+I487</f>
        <v>0</v>
      </c>
      <c r="J484" s="5">
        <f t="shared" si="70"/>
        <v>15249.665950000002</v>
      </c>
      <c r="K484" s="5">
        <f>K485+K486+K487</f>
        <v>0</v>
      </c>
      <c r="L484" s="5">
        <f t="shared" si="71"/>
        <v>15249.665950000002</v>
      </c>
      <c r="M484" s="5">
        <f>M485+M486+M487</f>
        <v>0</v>
      </c>
      <c r="N484" s="5">
        <f t="shared" si="67"/>
        <v>15249.665950000002</v>
      </c>
      <c r="O484" s="5">
        <f>O485+O486+O487</f>
        <v>-130</v>
      </c>
      <c r="P484" s="5">
        <f t="shared" si="68"/>
        <v>15119.665950000002</v>
      </c>
      <c r="Q484" s="5">
        <f>Q485+Q486+Q487</f>
        <v>0</v>
      </c>
      <c r="R484" s="5">
        <f t="shared" si="66"/>
        <v>15119.665950000002</v>
      </c>
    </row>
    <row r="485" spans="1:18" ht="76.5">
      <c r="A485" s="4" t="s">
        <v>49</v>
      </c>
      <c r="B485" s="2" t="s">
        <v>420</v>
      </c>
      <c r="C485" s="2">
        <v>100</v>
      </c>
      <c r="D485" s="5">
        <v>9347.4157599999999</v>
      </c>
      <c r="E485" s="5">
        <v>0</v>
      </c>
      <c r="F485" s="5">
        <f t="shared" si="65"/>
        <v>9347.4157599999999</v>
      </c>
      <c r="G485" s="5"/>
      <c r="H485" s="5">
        <f t="shared" si="69"/>
        <v>9347.4157599999999</v>
      </c>
      <c r="I485" s="5"/>
      <c r="J485" s="5">
        <f t="shared" si="70"/>
        <v>9347.4157599999999</v>
      </c>
      <c r="K485" s="5"/>
      <c r="L485" s="5">
        <f t="shared" si="71"/>
        <v>9347.4157599999999</v>
      </c>
      <c r="M485" s="5"/>
      <c r="N485" s="5">
        <f t="shared" si="67"/>
        <v>9347.4157599999999</v>
      </c>
      <c r="O485" s="5"/>
      <c r="P485" s="5">
        <f t="shared" si="68"/>
        <v>9347.4157599999999</v>
      </c>
      <c r="Q485" s="5"/>
      <c r="R485" s="5">
        <f t="shared" si="66"/>
        <v>9347.4157599999999</v>
      </c>
    </row>
    <row r="486" spans="1:18" ht="38.25">
      <c r="A486" s="4" t="s">
        <v>26</v>
      </c>
      <c r="B486" s="2" t="s">
        <v>420</v>
      </c>
      <c r="C486" s="2">
        <v>200</v>
      </c>
      <c r="D486" s="5">
        <v>5837.1491900000001</v>
      </c>
      <c r="E486" s="5">
        <v>0</v>
      </c>
      <c r="F486" s="5">
        <f t="shared" si="65"/>
        <v>5837.1491900000001</v>
      </c>
      <c r="G486" s="5"/>
      <c r="H486" s="5">
        <f t="shared" si="69"/>
        <v>5837.1491900000001</v>
      </c>
      <c r="I486" s="5"/>
      <c r="J486" s="5">
        <f t="shared" si="70"/>
        <v>5837.1491900000001</v>
      </c>
      <c r="K486" s="5"/>
      <c r="L486" s="5">
        <f t="shared" si="71"/>
        <v>5837.1491900000001</v>
      </c>
      <c r="M486" s="5"/>
      <c r="N486" s="5">
        <f t="shared" si="67"/>
        <v>5837.1491900000001</v>
      </c>
      <c r="O486" s="5">
        <v>-130</v>
      </c>
      <c r="P486" s="5">
        <f t="shared" si="68"/>
        <v>5707.1491900000001</v>
      </c>
      <c r="Q486" s="5"/>
      <c r="R486" s="5">
        <f t="shared" si="66"/>
        <v>5707.1491900000001</v>
      </c>
    </row>
    <row r="487" spans="1:18" ht="15.75">
      <c r="A487" s="4" t="s">
        <v>116</v>
      </c>
      <c r="B487" s="2" t="s">
        <v>420</v>
      </c>
      <c r="C487" s="2">
        <v>800</v>
      </c>
      <c r="D487" s="5">
        <v>65.100999999999999</v>
      </c>
      <c r="E487" s="5">
        <v>0</v>
      </c>
      <c r="F487" s="5">
        <f t="shared" si="65"/>
        <v>65.100999999999999</v>
      </c>
      <c r="G487" s="5"/>
      <c r="H487" s="5">
        <f t="shared" si="69"/>
        <v>65.100999999999999</v>
      </c>
      <c r="I487" s="5"/>
      <c r="J487" s="5">
        <f t="shared" si="70"/>
        <v>65.100999999999999</v>
      </c>
      <c r="K487" s="5"/>
      <c r="L487" s="5">
        <f t="shared" si="71"/>
        <v>65.100999999999999</v>
      </c>
      <c r="M487" s="5"/>
      <c r="N487" s="5">
        <f t="shared" si="67"/>
        <v>65.100999999999999</v>
      </c>
      <c r="O487" s="5"/>
      <c r="P487" s="5">
        <f t="shared" si="68"/>
        <v>65.100999999999999</v>
      </c>
      <c r="Q487" s="5"/>
      <c r="R487" s="5">
        <f t="shared" si="66"/>
        <v>65.100999999999999</v>
      </c>
    </row>
    <row r="488" spans="1:18" ht="38.25">
      <c r="A488" s="4" t="s">
        <v>42</v>
      </c>
      <c r="B488" s="2" t="s">
        <v>421</v>
      </c>
      <c r="C488" s="2"/>
      <c r="D488" s="5">
        <v>15.6715</v>
      </c>
      <c r="E488" s="5">
        <f>E489</f>
        <v>0</v>
      </c>
      <c r="F488" s="5">
        <f t="shared" si="65"/>
        <v>15.6715</v>
      </c>
      <c r="G488" s="5">
        <f>G489</f>
        <v>0</v>
      </c>
      <c r="H488" s="5">
        <f t="shared" si="69"/>
        <v>15.6715</v>
      </c>
      <c r="I488" s="5">
        <f>I489</f>
        <v>0</v>
      </c>
      <c r="J488" s="5">
        <f t="shared" si="70"/>
        <v>15.6715</v>
      </c>
      <c r="K488" s="5">
        <f>K489</f>
        <v>0</v>
      </c>
      <c r="L488" s="5">
        <f t="shared" si="71"/>
        <v>15.6715</v>
      </c>
      <c r="M488" s="5">
        <f>M489</f>
        <v>0</v>
      </c>
      <c r="N488" s="5">
        <f t="shared" si="67"/>
        <v>15.6715</v>
      </c>
      <c r="O488" s="5">
        <f>O489</f>
        <v>0</v>
      </c>
      <c r="P488" s="5">
        <f t="shared" si="68"/>
        <v>15.6715</v>
      </c>
      <c r="Q488" s="5">
        <f>Q489</f>
        <v>0</v>
      </c>
      <c r="R488" s="5">
        <f t="shared" si="66"/>
        <v>15.6715</v>
      </c>
    </row>
    <row r="489" spans="1:18" ht="38.25">
      <c r="A489" s="4" t="s">
        <v>26</v>
      </c>
      <c r="B489" s="2" t="s">
        <v>421</v>
      </c>
      <c r="C489" s="2">
        <v>200</v>
      </c>
      <c r="D489" s="5">
        <v>15.6715</v>
      </c>
      <c r="E489" s="5">
        <v>0</v>
      </c>
      <c r="F489" s="5">
        <f t="shared" si="65"/>
        <v>15.6715</v>
      </c>
      <c r="G489" s="5"/>
      <c r="H489" s="5">
        <f t="shared" si="69"/>
        <v>15.6715</v>
      </c>
      <c r="I489" s="5"/>
      <c r="J489" s="5">
        <f t="shared" si="70"/>
        <v>15.6715</v>
      </c>
      <c r="K489" s="5"/>
      <c r="L489" s="5">
        <f t="shared" si="71"/>
        <v>15.6715</v>
      </c>
      <c r="M489" s="5"/>
      <c r="N489" s="5">
        <f t="shared" si="67"/>
        <v>15.6715</v>
      </c>
      <c r="O489" s="5"/>
      <c r="P489" s="5">
        <f t="shared" si="68"/>
        <v>15.6715</v>
      </c>
      <c r="Q489" s="5"/>
      <c r="R489" s="5">
        <f t="shared" si="66"/>
        <v>15.6715</v>
      </c>
    </row>
    <row r="490" spans="1:18" ht="38.25">
      <c r="A490" s="4" t="s">
        <v>43</v>
      </c>
      <c r="B490" s="2" t="s">
        <v>422</v>
      </c>
      <c r="C490" s="2"/>
      <c r="D490" s="5">
        <v>1148.0663300000001</v>
      </c>
      <c r="E490" s="5">
        <f>E491+E492</f>
        <v>0</v>
      </c>
      <c r="F490" s="5">
        <f t="shared" si="65"/>
        <v>1148.0663300000001</v>
      </c>
      <c r="G490" s="5">
        <f>G491+G492</f>
        <v>0</v>
      </c>
      <c r="H490" s="5">
        <f t="shared" si="69"/>
        <v>1148.0663300000001</v>
      </c>
      <c r="I490" s="5">
        <f>I491+I492</f>
        <v>0</v>
      </c>
      <c r="J490" s="5">
        <f t="shared" si="70"/>
        <v>1148.0663300000001</v>
      </c>
      <c r="K490" s="5">
        <f>K491+K492</f>
        <v>0</v>
      </c>
      <c r="L490" s="5">
        <f t="shared" si="71"/>
        <v>1148.0663300000001</v>
      </c>
      <c r="M490" s="5">
        <f>M491+M492</f>
        <v>0</v>
      </c>
      <c r="N490" s="5">
        <f t="shared" si="67"/>
        <v>1148.0663300000001</v>
      </c>
      <c r="O490" s="5">
        <f>O491+O492</f>
        <v>0</v>
      </c>
      <c r="P490" s="5">
        <f t="shared" si="68"/>
        <v>1148.0663300000001</v>
      </c>
      <c r="Q490" s="5">
        <f>Q491+Q492</f>
        <v>0</v>
      </c>
      <c r="R490" s="5">
        <f t="shared" si="66"/>
        <v>1148.0663300000001</v>
      </c>
    </row>
    <row r="491" spans="1:18" ht="76.5">
      <c r="A491" s="4" t="s">
        <v>49</v>
      </c>
      <c r="B491" s="2" t="s">
        <v>422</v>
      </c>
      <c r="C491" s="2">
        <v>100</v>
      </c>
      <c r="D491" s="5">
        <v>1109.1329999999998</v>
      </c>
      <c r="E491" s="5">
        <v>0</v>
      </c>
      <c r="F491" s="5">
        <f t="shared" si="65"/>
        <v>1109.1329999999998</v>
      </c>
      <c r="G491" s="5"/>
      <c r="H491" s="5">
        <f t="shared" si="69"/>
        <v>1109.1329999999998</v>
      </c>
      <c r="I491" s="5"/>
      <c r="J491" s="5">
        <f t="shared" si="70"/>
        <v>1109.1329999999998</v>
      </c>
      <c r="K491" s="5"/>
      <c r="L491" s="5">
        <f t="shared" si="71"/>
        <v>1109.1329999999998</v>
      </c>
      <c r="M491" s="5"/>
      <c r="N491" s="5">
        <f t="shared" si="67"/>
        <v>1109.1329999999998</v>
      </c>
      <c r="O491" s="5"/>
      <c r="P491" s="5">
        <f t="shared" si="68"/>
        <v>1109.1329999999998</v>
      </c>
      <c r="Q491" s="5"/>
      <c r="R491" s="5">
        <f t="shared" si="66"/>
        <v>1109.1329999999998</v>
      </c>
    </row>
    <row r="492" spans="1:18" ht="38.25">
      <c r="A492" s="4" t="s">
        <v>26</v>
      </c>
      <c r="B492" s="2" t="s">
        <v>422</v>
      </c>
      <c r="C492" s="2">
        <v>200</v>
      </c>
      <c r="D492" s="5">
        <v>38.933329999999998</v>
      </c>
      <c r="E492" s="5">
        <v>0</v>
      </c>
      <c r="F492" s="5">
        <f t="shared" si="65"/>
        <v>38.933329999999998</v>
      </c>
      <c r="G492" s="5"/>
      <c r="H492" s="5">
        <f t="shared" si="69"/>
        <v>38.933329999999998</v>
      </c>
      <c r="I492" s="5"/>
      <c r="J492" s="5">
        <f t="shared" si="70"/>
        <v>38.933329999999998</v>
      </c>
      <c r="K492" s="5"/>
      <c r="L492" s="5">
        <f t="shared" si="71"/>
        <v>38.933329999999998</v>
      </c>
      <c r="M492" s="5"/>
      <c r="N492" s="5">
        <f t="shared" si="67"/>
        <v>38.933329999999998</v>
      </c>
      <c r="O492" s="5"/>
      <c r="P492" s="5">
        <f t="shared" si="68"/>
        <v>38.933329999999998</v>
      </c>
      <c r="Q492" s="5"/>
      <c r="R492" s="5">
        <f t="shared" si="66"/>
        <v>38.933329999999998</v>
      </c>
    </row>
    <row r="493" spans="1:18" ht="76.5">
      <c r="A493" s="4" t="s">
        <v>551</v>
      </c>
      <c r="B493" s="2" t="s">
        <v>423</v>
      </c>
      <c r="C493" s="2"/>
      <c r="D493" s="5">
        <v>287</v>
      </c>
      <c r="E493" s="5">
        <f>E494</f>
        <v>0</v>
      </c>
      <c r="F493" s="5">
        <f t="shared" si="65"/>
        <v>287</v>
      </c>
      <c r="G493" s="5">
        <f>G494</f>
        <v>0</v>
      </c>
      <c r="H493" s="5">
        <f t="shared" si="69"/>
        <v>287</v>
      </c>
      <c r="I493" s="5">
        <f>I494</f>
        <v>0</v>
      </c>
      <c r="J493" s="5">
        <f t="shared" si="70"/>
        <v>287</v>
      </c>
      <c r="K493" s="5">
        <f>K494</f>
        <v>0</v>
      </c>
      <c r="L493" s="5">
        <f t="shared" si="71"/>
        <v>287</v>
      </c>
      <c r="M493" s="5">
        <f>M494</f>
        <v>0</v>
      </c>
      <c r="N493" s="5">
        <f t="shared" si="67"/>
        <v>287</v>
      </c>
      <c r="O493" s="5">
        <f>O494</f>
        <v>0</v>
      </c>
      <c r="P493" s="5">
        <f t="shared" si="68"/>
        <v>287</v>
      </c>
      <c r="Q493" s="5">
        <f>Q494</f>
        <v>0</v>
      </c>
      <c r="R493" s="5">
        <f t="shared" si="66"/>
        <v>287</v>
      </c>
    </row>
    <row r="494" spans="1:18" ht="38.25">
      <c r="A494" s="4" t="s">
        <v>26</v>
      </c>
      <c r="B494" s="2" t="s">
        <v>423</v>
      </c>
      <c r="C494" s="2">
        <v>200</v>
      </c>
      <c r="D494" s="5">
        <v>287</v>
      </c>
      <c r="E494" s="5">
        <v>0</v>
      </c>
      <c r="F494" s="5">
        <f t="shared" si="65"/>
        <v>287</v>
      </c>
      <c r="G494" s="5"/>
      <c r="H494" s="5">
        <f t="shared" si="69"/>
        <v>287</v>
      </c>
      <c r="I494" s="5"/>
      <c r="J494" s="5">
        <f t="shared" si="70"/>
        <v>287</v>
      </c>
      <c r="K494" s="5"/>
      <c r="L494" s="5">
        <f t="shared" si="71"/>
        <v>287</v>
      </c>
      <c r="M494" s="5"/>
      <c r="N494" s="5">
        <f t="shared" si="67"/>
        <v>287</v>
      </c>
      <c r="O494" s="5"/>
      <c r="P494" s="5">
        <f t="shared" si="68"/>
        <v>287</v>
      </c>
      <c r="Q494" s="5"/>
      <c r="R494" s="5">
        <f t="shared" si="66"/>
        <v>287</v>
      </c>
    </row>
    <row r="495" spans="1:18" ht="25.5">
      <c r="A495" s="4" t="s">
        <v>372</v>
      </c>
      <c r="B495" s="2" t="s">
        <v>424</v>
      </c>
      <c r="C495" s="2"/>
      <c r="D495" s="5">
        <v>752.822</v>
      </c>
      <c r="E495" s="5">
        <f>E496</f>
        <v>0</v>
      </c>
      <c r="F495" s="5">
        <f t="shared" si="65"/>
        <v>752.822</v>
      </c>
      <c r="G495" s="5">
        <f>G496</f>
        <v>0</v>
      </c>
      <c r="H495" s="5">
        <f t="shared" si="69"/>
        <v>752.822</v>
      </c>
      <c r="I495" s="5">
        <f>I496</f>
        <v>0</v>
      </c>
      <c r="J495" s="5">
        <f t="shared" si="70"/>
        <v>752.822</v>
      </c>
      <c r="K495" s="5">
        <f>K496</f>
        <v>0</v>
      </c>
      <c r="L495" s="5">
        <f t="shared" si="71"/>
        <v>752.822</v>
      </c>
      <c r="M495" s="5">
        <f>M496</f>
        <v>0</v>
      </c>
      <c r="N495" s="5">
        <f t="shared" si="67"/>
        <v>752.822</v>
      </c>
      <c r="O495" s="5">
        <f>O496</f>
        <v>150</v>
      </c>
      <c r="P495" s="5">
        <f t="shared" si="68"/>
        <v>902.822</v>
      </c>
      <c r="Q495" s="5">
        <f>Q496</f>
        <v>-79.5</v>
      </c>
      <c r="R495" s="5">
        <f t="shared" si="66"/>
        <v>823.322</v>
      </c>
    </row>
    <row r="496" spans="1:18" ht="38.25">
      <c r="A496" s="4" t="s">
        <v>26</v>
      </c>
      <c r="B496" s="2" t="s">
        <v>424</v>
      </c>
      <c r="C496" s="2">
        <v>200</v>
      </c>
      <c r="D496" s="5">
        <v>752.822</v>
      </c>
      <c r="E496" s="5">
        <v>0</v>
      </c>
      <c r="F496" s="5">
        <f t="shared" si="65"/>
        <v>752.822</v>
      </c>
      <c r="G496" s="5"/>
      <c r="H496" s="5">
        <f t="shared" si="69"/>
        <v>752.822</v>
      </c>
      <c r="I496" s="5"/>
      <c r="J496" s="5">
        <f t="shared" si="70"/>
        <v>752.822</v>
      </c>
      <c r="K496" s="5"/>
      <c r="L496" s="5">
        <f t="shared" si="71"/>
        <v>752.822</v>
      </c>
      <c r="M496" s="5"/>
      <c r="N496" s="5">
        <f t="shared" si="67"/>
        <v>752.822</v>
      </c>
      <c r="O496" s="5">
        <v>150</v>
      </c>
      <c r="P496" s="5">
        <f t="shared" si="68"/>
        <v>902.822</v>
      </c>
      <c r="Q496" s="5">
        <v>-79.5</v>
      </c>
      <c r="R496" s="5">
        <f t="shared" si="66"/>
        <v>823.322</v>
      </c>
    </row>
    <row r="497" spans="1:18" ht="51">
      <c r="A497" s="4" t="s">
        <v>373</v>
      </c>
      <c r="B497" s="2" t="s">
        <v>425</v>
      </c>
      <c r="C497" s="2"/>
      <c r="D497" s="5">
        <v>70</v>
      </c>
      <c r="E497" s="5">
        <f>E498</f>
        <v>0</v>
      </c>
      <c r="F497" s="5">
        <f t="shared" si="65"/>
        <v>70</v>
      </c>
      <c r="G497" s="5">
        <f>G498</f>
        <v>0</v>
      </c>
      <c r="H497" s="5">
        <f t="shared" si="69"/>
        <v>70</v>
      </c>
      <c r="I497" s="5">
        <f>I498</f>
        <v>0</v>
      </c>
      <c r="J497" s="5">
        <f t="shared" si="70"/>
        <v>70</v>
      </c>
      <c r="K497" s="5">
        <f>K498</f>
        <v>0</v>
      </c>
      <c r="L497" s="5">
        <f t="shared" si="71"/>
        <v>70</v>
      </c>
      <c r="M497" s="5">
        <f>M498</f>
        <v>0</v>
      </c>
      <c r="N497" s="5">
        <f t="shared" si="67"/>
        <v>70</v>
      </c>
      <c r="O497" s="5">
        <f>O498</f>
        <v>0</v>
      </c>
      <c r="P497" s="5">
        <f t="shared" si="68"/>
        <v>70</v>
      </c>
      <c r="Q497" s="5">
        <f>Q498</f>
        <v>0</v>
      </c>
      <c r="R497" s="5">
        <f t="shared" si="66"/>
        <v>70</v>
      </c>
    </row>
    <row r="498" spans="1:18" ht="38.25">
      <c r="A498" s="4" t="s">
        <v>26</v>
      </c>
      <c r="B498" s="2" t="s">
        <v>425</v>
      </c>
      <c r="C498" s="2">
        <v>200</v>
      </c>
      <c r="D498" s="5">
        <v>70</v>
      </c>
      <c r="E498" s="5">
        <v>0</v>
      </c>
      <c r="F498" s="5">
        <f t="shared" si="65"/>
        <v>70</v>
      </c>
      <c r="G498" s="5"/>
      <c r="H498" s="5">
        <f t="shared" si="69"/>
        <v>70</v>
      </c>
      <c r="I498" s="5"/>
      <c r="J498" s="5">
        <f t="shared" si="70"/>
        <v>70</v>
      </c>
      <c r="K498" s="5"/>
      <c r="L498" s="5">
        <f t="shared" si="71"/>
        <v>70</v>
      </c>
      <c r="M498" s="5"/>
      <c r="N498" s="5">
        <f t="shared" si="67"/>
        <v>70</v>
      </c>
      <c r="O498" s="5"/>
      <c r="P498" s="5">
        <f t="shared" si="68"/>
        <v>70</v>
      </c>
      <c r="Q498" s="5"/>
      <c r="R498" s="5">
        <f t="shared" si="66"/>
        <v>70</v>
      </c>
    </row>
    <row r="499" spans="1:18" ht="38.25">
      <c r="A499" s="4" t="s">
        <v>595</v>
      </c>
      <c r="B499" s="2" t="s">
        <v>594</v>
      </c>
      <c r="C499" s="2"/>
      <c r="D499" s="5"/>
      <c r="E499" s="5"/>
      <c r="F499" s="5"/>
      <c r="G499" s="5"/>
      <c r="H499" s="5"/>
      <c r="I499" s="5"/>
      <c r="J499" s="5"/>
      <c r="K499" s="5"/>
      <c r="L499" s="5">
        <f t="shared" si="71"/>
        <v>0</v>
      </c>
      <c r="M499" s="5">
        <f>M500</f>
        <v>56.622999999999998</v>
      </c>
      <c r="N499" s="5">
        <f t="shared" si="67"/>
        <v>56.622999999999998</v>
      </c>
      <c r="O499" s="5">
        <f>O500</f>
        <v>0</v>
      </c>
      <c r="P499" s="5">
        <f t="shared" si="68"/>
        <v>56.622999999999998</v>
      </c>
      <c r="Q499" s="5">
        <f>Q500</f>
        <v>283.37700000000001</v>
      </c>
      <c r="R499" s="5">
        <f t="shared" si="66"/>
        <v>340</v>
      </c>
    </row>
    <row r="500" spans="1:18" ht="38.25">
      <c r="A500" s="4" t="s">
        <v>26</v>
      </c>
      <c r="B500" s="2" t="s">
        <v>594</v>
      </c>
      <c r="C500" s="2">
        <v>200</v>
      </c>
      <c r="D500" s="5"/>
      <c r="E500" s="5"/>
      <c r="F500" s="5"/>
      <c r="G500" s="5"/>
      <c r="H500" s="5"/>
      <c r="I500" s="5"/>
      <c r="J500" s="5"/>
      <c r="K500" s="5"/>
      <c r="L500" s="5">
        <f t="shared" si="71"/>
        <v>0</v>
      </c>
      <c r="M500" s="5">
        <v>56.622999999999998</v>
      </c>
      <c r="N500" s="5">
        <f t="shared" si="67"/>
        <v>56.622999999999998</v>
      </c>
      <c r="O500" s="5"/>
      <c r="P500" s="5">
        <f t="shared" si="68"/>
        <v>56.622999999999998</v>
      </c>
      <c r="Q500" s="5">
        <v>283.37700000000001</v>
      </c>
      <c r="R500" s="5">
        <f t="shared" si="66"/>
        <v>340</v>
      </c>
    </row>
    <row r="501" spans="1:18" ht="102" customHeight="1">
      <c r="A501" s="7" t="s">
        <v>5</v>
      </c>
      <c r="B501" s="8" t="s">
        <v>190</v>
      </c>
      <c r="C501" s="6"/>
      <c r="D501" s="5">
        <v>0.99529000000000023</v>
      </c>
      <c r="E501" s="5">
        <f t="shared" ref="E501:Q503" si="72">E502</f>
        <v>0</v>
      </c>
      <c r="F501" s="5">
        <f t="shared" si="65"/>
        <v>0.99529000000000023</v>
      </c>
      <c r="G501" s="5">
        <f t="shared" si="72"/>
        <v>0</v>
      </c>
      <c r="H501" s="5">
        <f t="shared" si="69"/>
        <v>0.99529000000000023</v>
      </c>
      <c r="I501" s="5">
        <f t="shared" si="72"/>
        <v>0</v>
      </c>
      <c r="J501" s="5">
        <f t="shared" si="70"/>
        <v>0.99529000000000023</v>
      </c>
      <c r="K501" s="5">
        <f t="shared" si="72"/>
        <v>0</v>
      </c>
      <c r="L501" s="5">
        <f t="shared" si="71"/>
        <v>0.99529000000000023</v>
      </c>
      <c r="M501" s="5">
        <f t="shared" si="72"/>
        <v>-0.86955000000000005</v>
      </c>
      <c r="N501" s="5">
        <f t="shared" si="67"/>
        <v>0.12574000000000018</v>
      </c>
      <c r="O501" s="5">
        <f t="shared" si="72"/>
        <v>0</v>
      </c>
      <c r="P501" s="5">
        <f t="shared" si="68"/>
        <v>0.12574000000000018</v>
      </c>
      <c r="Q501" s="5">
        <f t="shared" si="72"/>
        <v>0</v>
      </c>
      <c r="R501" s="5">
        <f t="shared" si="66"/>
        <v>0.12574000000000018</v>
      </c>
    </row>
    <row r="502" spans="1:18" ht="21" customHeight="1">
      <c r="A502" s="4" t="s">
        <v>180</v>
      </c>
      <c r="B502" s="2" t="s">
        <v>191</v>
      </c>
      <c r="C502" s="6"/>
      <c r="D502" s="5">
        <v>0.99529000000000023</v>
      </c>
      <c r="E502" s="5">
        <f t="shared" si="72"/>
        <v>0</v>
      </c>
      <c r="F502" s="5">
        <f t="shared" si="65"/>
        <v>0.99529000000000023</v>
      </c>
      <c r="G502" s="5">
        <f t="shared" si="72"/>
        <v>0</v>
      </c>
      <c r="H502" s="5">
        <f t="shared" si="69"/>
        <v>0.99529000000000023</v>
      </c>
      <c r="I502" s="5">
        <f t="shared" si="72"/>
        <v>0</v>
      </c>
      <c r="J502" s="5">
        <f t="shared" si="70"/>
        <v>0.99529000000000023</v>
      </c>
      <c r="K502" s="5">
        <f t="shared" si="72"/>
        <v>0</v>
      </c>
      <c r="L502" s="5">
        <f t="shared" si="71"/>
        <v>0.99529000000000023</v>
      </c>
      <c r="M502" s="5">
        <f t="shared" si="72"/>
        <v>-0.86955000000000005</v>
      </c>
      <c r="N502" s="5">
        <f t="shared" si="67"/>
        <v>0.12574000000000018</v>
      </c>
      <c r="O502" s="5">
        <f t="shared" si="72"/>
        <v>0</v>
      </c>
      <c r="P502" s="5">
        <f t="shared" si="68"/>
        <v>0.12574000000000018</v>
      </c>
      <c r="Q502" s="5">
        <f t="shared" si="72"/>
        <v>0</v>
      </c>
      <c r="R502" s="5">
        <f t="shared" si="66"/>
        <v>0.12574000000000018</v>
      </c>
    </row>
    <row r="503" spans="1:18" ht="51">
      <c r="A503" s="4" t="s">
        <v>296</v>
      </c>
      <c r="B503" s="2" t="s">
        <v>192</v>
      </c>
      <c r="C503" s="6"/>
      <c r="D503" s="5">
        <v>0.99529000000000023</v>
      </c>
      <c r="E503" s="5">
        <f t="shared" si="72"/>
        <v>0</v>
      </c>
      <c r="F503" s="5">
        <f t="shared" si="65"/>
        <v>0.99529000000000023</v>
      </c>
      <c r="G503" s="5">
        <f t="shared" si="72"/>
        <v>0</v>
      </c>
      <c r="H503" s="5">
        <f t="shared" si="69"/>
        <v>0.99529000000000023</v>
      </c>
      <c r="I503" s="5">
        <f t="shared" si="72"/>
        <v>0</v>
      </c>
      <c r="J503" s="5">
        <f t="shared" si="70"/>
        <v>0.99529000000000023</v>
      </c>
      <c r="K503" s="5">
        <f t="shared" si="72"/>
        <v>0</v>
      </c>
      <c r="L503" s="5">
        <f t="shared" si="71"/>
        <v>0.99529000000000023</v>
      </c>
      <c r="M503" s="5">
        <f t="shared" si="72"/>
        <v>-0.86955000000000005</v>
      </c>
      <c r="N503" s="5">
        <f t="shared" si="67"/>
        <v>0.12574000000000018</v>
      </c>
      <c r="O503" s="5">
        <f t="shared" si="72"/>
        <v>0</v>
      </c>
      <c r="P503" s="5">
        <f t="shared" si="68"/>
        <v>0.12574000000000018</v>
      </c>
      <c r="Q503" s="5">
        <f t="shared" si="72"/>
        <v>0</v>
      </c>
      <c r="R503" s="5">
        <f t="shared" si="66"/>
        <v>0.12574000000000018</v>
      </c>
    </row>
    <row r="504" spans="1:18" ht="38.25">
      <c r="A504" s="4" t="s">
        <v>26</v>
      </c>
      <c r="B504" s="2" t="s">
        <v>192</v>
      </c>
      <c r="C504" s="2">
        <v>200</v>
      </c>
      <c r="D504" s="5">
        <v>0.99529000000000023</v>
      </c>
      <c r="E504" s="5">
        <v>0</v>
      </c>
      <c r="F504" s="5">
        <f t="shared" si="65"/>
        <v>0.99529000000000023</v>
      </c>
      <c r="G504" s="5"/>
      <c r="H504" s="5">
        <f t="shared" si="69"/>
        <v>0.99529000000000023</v>
      </c>
      <c r="I504" s="5"/>
      <c r="J504" s="5">
        <f t="shared" si="70"/>
        <v>0.99529000000000023</v>
      </c>
      <c r="K504" s="5"/>
      <c r="L504" s="5">
        <f t="shared" si="71"/>
        <v>0.99529000000000023</v>
      </c>
      <c r="M504" s="5">
        <v>-0.86955000000000005</v>
      </c>
      <c r="N504" s="5">
        <f t="shared" si="67"/>
        <v>0.12574000000000018</v>
      </c>
      <c r="O504" s="5"/>
      <c r="P504" s="5">
        <f t="shared" si="68"/>
        <v>0.12574000000000018</v>
      </c>
      <c r="Q504" s="5"/>
      <c r="R504" s="5">
        <f t="shared" si="66"/>
        <v>0.12574000000000018</v>
      </c>
    </row>
    <row r="505" spans="1:18" ht="37.5">
      <c r="A505" s="20" t="s">
        <v>3</v>
      </c>
      <c r="B505" s="8"/>
      <c r="C505" s="8"/>
      <c r="D505" s="5">
        <v>673895.5457299999</v>
      </c>
      <c r="E505" s="5">
        <f>E16+E139+E175+E246+E261+E382+E387+E405+E444+E460+E501+E415</f>
        <v>40968.355819999997</v>
      </c>
      <c r="F505" s="5">
        <f t="shared" si="65"/>
        <v>714863.90154999983</v>
      </c>
      <c r="G505" s="5">
        <f>G16+G139+G175+G246+G261+G382+G387+G405+G444+G460+G501+G415</f>
        <v>5554.4618499999997</v>
      </c>
      <c r="H505" s="5">
        <f t="shared" si="69"/>
        <v>720418.3633999998</v>
      </c>
      <c r="I505" s="5">
        <f>I16+I139+I175+I246+I261+I382+I387+I405+I444+I460+I501+I415</f>
        <v>45884.719290000008</v>
      </c>
      <c r="J505" s="5">
        <f t="shared" si="70"/>
        <v>766303.08268999984</v>
      </c>
      <c r="K505" s="5">
        <f>K16+K139+K175+K246+K261+K382+K387+K405+K444+K460+K501+K415</f>
        <v>63.349999999999909</v>
      </c>
      <c r="L505" s="5">
        <f t="shared" si="71"/>
        <v>766366.43268999981</v>
      </c>
      <c r="M505" s="5">
        <f>M16+M139+M175+M246+M261+M382+M387+M405+M444+M460+M501+M415</f>
        <v>26641.182930000003</v>
      </c>
      <c r="N505" s="5">
        <f t="shared" si="67"/>
        <v>793007.61561999982</v>
      </c>
      <c r="O505" s="5">
        <f>O16+O139+O175+O246+O261+O382+O387+O405+O444+O460+O501+O415</f>
        <v>5862.9580000000005</v>
      </c>
      <c r="P505" s="5">
        <f t="shared" si="68"/>
        <v>798870.57361999981</v>
      </c>
      <c r="Q505" s="5">
        <f>Q16+Q139+Q175+Q246+Q261+Q382+Q387+Q405+Q444+Q460+Q501+Q415</f>
        <v>6699.4785299999994</v>
      </c>
      <c r="R505" s="5">
        <f t="shared" si="66"/>
        <v>805570.05214999977</v>
      </c>
    </row>
  </sheetData>
  <mergeCells count="31">
    <mergeCell ref="E14:E15"/>
    <mergeCell ref="F14:F15"/>
    <mergeCell ref="H14:H15"/>
    <mergeCell ref="A7:R7"/>
    <mergeCell ref="Q14:Q15"/>
    <mergeCell ref="R14:R15"/>
    <mergeCell ref="A1:C1"/>
    <mergeCell ref="B14:B15"/>
    <mergeCell ref="A14:A15"/>
    <mergeCell ref="C14:C15"/>
    <mergeCell ref="O14:O15"/>
    <mergeCell ref="P14:P15"/>
    <mergeCell ref="M14:M15"/>
    <mergeCell ref="N14:N15"/>
    <mergeCell ref="D14:D15"/>
    <mergeCell ref="G14:G15"/>
    <mergeCell ref="K14:K15"/>
    <mergeCell ref="L14:L15"/>
    <mergeCell ref="I14:I15"/>
    <mergeCell ref="J14:J15"/>
    <mergeCell ref="A2:R2"/>
    <mergeCell ref="A3:R3"/>
    <mergeCell ref="A4:R4"/>
    <mergeCell ref="A5:R5"/>
    <mergeCell ref="A6:R6"/>
    <mergeCell ref="A13:R13"/>
    <mergeCell ref="A8:R8"/>
    <mergeCell ref="A9:R9"/>
    <mergeCell ref="A10:R10"/>
    <mergeCell ref="A11:R11"/>
    <mergeCell ref="A12:R12"/>
  </mergeCells>
  <phoneticPr fontId="0" type="noConversion"/>
  <pageMargins left="0.59055118110236227" right="0" top="0.39370078740157483" bottom="0" header="0" footer="0"/>
  <pageSetup paperSize="9" scale="115" fitToHeight="25" orientation="portrait" r:id="rId1"/>
  <headerFooter scaleWithDoc="0" alignWithMargins="0">
    <oddFooter xml:space="preserve">&amp;R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фин. отдел г.Тейкова</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ОЕМ Пользователь</dc:creator>
  <cp:lastModifiedBy>1</cp:lastModifiedBy>
  <cp:lastPrinted>2023-07-19T06:42:57Z</cp:lastPrinted>
  <dcterms:created xsi:type="dcterms:W3CDTF">2003-11-25T12:37:58Z</dcterms:created>
  <dcterms:modified xsi:type="dcterms:W3CDTF">2023-08-01T08:03:26Z</dcterms:modified>
</cp:coreProperties>
</file>