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90" yWindow="120" windowWidth="6540" windowHeight="6570"/>
  </bookViews>
  <sheets>
    <sheet name="Лист1" sheetId="1" r:id="rId1"/>
    <sheet name="Прил № 1" sheetId="2" r:id="rId2"/>
    <sheet name="Лист3" sheetId="3" r:id="rId3"/>
  </sheets>
  <externalReferences>
    <externalReference r:id="rId4"/>
    <externalReference r:id="rId5"/>
    <externalReference r:id="rId6"/>
  </externalReferences>
  <definedNames>
    <definedName name="_xlnm.Print_Area" localSheetId="0">Лист1!$B$1:$S$32</definedName>
  </definedNames>
  <calcPr calcId="125725" iterateDelta="1E-4"/>
</workbook>
</file>

<file path=xl/calcChain.xml><?xml version="1.0" encoding="utf-8"?>
<calcChain xmlns="http://schemas.openxmlformats.org/spreadsheetml/2006/main">
  <c r="S24" i="1"/>
  <c r="S28"/>
  <c r="S32"/>
  <c r="R31"/>
  <c r="R30" s="1"/>
  <c r="R29" s="1"/>
  <c r="R20" s="1"/>
  <c r="R19" s="1"/>
  <c r="R27"/>
  <c r="R26"/>
  <c r="R25" s="1"/>
  <c r="R23"/>
  <c r="O24"/>
  <c r="O28"/>
  <c r="O32"/>
  <c r="N31"/>
  <c r="N30" s="1"/>
  <c r="N29" s="1"/>
  <c r="N20" s="1"/>
  <c r="N19" s="1"/>
  <c r="N27"/>
  <c r="N26" s="1"/>
  <c r="N25" s="1"/>
  <c r="N23"/>
  <c r="N22" s="1"/>
  <c r="N21" s="1"/>
  <c r="J32"/>
  <c r="I31"/>
  <c r="I30"/>
  <c r="I29" s="1"/>
  <c r="I20" s="1"/>
  <c r="I19" s="1"/>
  <c r="I27"/>
  <c r="I26" s="1"/>
  <c r="I25" s="1"/>
  <c r="I23"/>
  <c r="I22" s="1"/>
  <c r="I21" s="1"/>
  <c r="H31"/>
  <c r="H30"/>
  <c r="H29" s="1"/>
  <c r="H20" s="1"/>
  <c r="H19" s="1"/>
  <c r="H27"/>
  <c r="H26" s="1"/>
  <c r="H25" s="1"/>
  <c r="H23"/>
  <c r="H22" s="1"/>
  <c r="H21" s="1"/>
  <c r="Q31"/>
  <c r="Q30"/>
  <c r="Q29" s="1"/>
  <c r="Q20" s="1"/>
  <c r="Q19" s="1"/>
  <c r="Q27"/>
  <c r="Q26" s="1"/>
  <c r="Q25" s="1"/>
  <c r="Q23"/>
  <c r="R22" l="1"/>
  <c r="Q22"/>
  <c r="M31"/>
  <c r="M30" s="1"/>
  <c r="M29" s="1"/>
  <c r="M20" s="1"/>
  <c r="M19" s="1"/>
  <c r="M27"/>
  <c r="M26" s="1"/>
  <c r="M25" s="1"/>
  <c r="M23"/>
  <c r="G31"/>
  <c r="G30" s="1"/>
  <c r="G29" s="1"/>
  <c r="G20" s="1"/>
  <c r="G19" s="1"/>
  <c r="G27"/>
  <c r="G26" s="1"/>
  <c r="G25" s="1"/>
  <c r="G23"/>
  <c r="G22" s="1"/>
  <c r="G21" s="1"/>
  <c r="F31"/>
  <c r="F30" s="1"/>
  <c r="F29" s="1"/>
  <c r="F20" s="1"/>
  <c r="F19" s="1"/>
  <c r="F27"/>
  <c r="F26" s="1"/>
  <c r="F25" s="1"/>
  <c r="F23"/>
  <c r="F22" s="1"/>
  <c r="F21" s="1"/>
  <c r="E28"/>
  <c r="J28" s="1"/>
  <c r="E24"/>
  <c r="L31"/>
  <c r="L30" s="1"/>
  <c r="L29" s="1"/>
  <c r="L20" s="1"/>
  <c r="L19" s="1"/>
  <c r="L27"/>
  <c r="L23"/>
  <c r="E31"/>
  <c r="E30"/>
  <c r="E29" s="1"/>
  <c r="K23"/>
  <c r="K22" s="1"/>
  <c r="K21" s="1"/>
  <c r="K27"/>
  <c r="K26" s="1"/>
  <c r="K25" s="1"/>
  <c r="K31"/>
  <c r="O31" s="1"/>
  <c r="P31"/>
  <c r="D31"/>
  <c r="D23"/>
  <c r="P23"/>
  <c r="P22" s="1"/>
  <c r="P21" s="1"/>
  <c r="P27"/>
  <c r="P26" s="1"/>
  <c r="P25" s="1"/>
  <c r="S25" s="1"/>
  <c r="J23" l="1"/>
  <c r="P30"/>
  <c r="S31"/>
  <c r="D30"/>
  <c r="J31"/>
  <c r="E23"/>
  <c r="E22" s="1"/>
  <c r="E21" s="1"/>
  <c r="J24"/>
  <c r="O23"/>
  <c r="O27"/>
  <c r="K30"/>
  <c r="S23"/>
  <c r="S27"/>
  <c r="S26"/>
  <c r="R21"/>
  <c r="S21" s="1"/>
  <c r="S22"/>
  <c r="Q21"/>
  <c r="M22"/>
  <c r="E27"/>
  <c r="E26" s="1"/>
  <c r="E25" s="1"/>
  <c r="E20"/>
  <c r="E19" s="1"/>
  <c r="L26"/>
  <c r="O26" s="1"/>
  <c r="L22"/>
  <c r="O22" s="1"/>
  <c r="D27"/>
  <c r="J27" s="1"/>
  <c r="D29" l="1"/>
  <c r="J30"/>
  <c r="K29"/>
  <c r="O30"/>
  <c r="P29"/>
  <c r="S30"/>
  <c r="M21"/>
  <c r="L25"/>
  <c r="O25" s="1"/>
  <c r="L21"/>
  <c r="O21" s="1"/>
  <c r="D22"/>
  <c r="J22" s="1"/>
  <c r="D26"/>
  <c r="J26" s="1"/>
  <c r="P20" l="1"/>
  <c r="S29"/>
  <c r="D20"/>
  <c r="J29"/>
  <c r="K20"/>
  <c r="O29"/>
  <c r="D21"/>
  <c r="J21" s="1"/>
  <c r="D25"/>
  <c r="J25" s="1"/>
  <c r="P19" l="1"/>
  <c r="S19" s="1"/>
  <c r="S20"/>
  <c r="K19"/>
  <c r="O19" s="1"/>
  <c r="O20"/>
  <c r="J20"/>
  <c r="D19"/>
  <c r="J19" s="1"/>
  <c r="B3" i="2"/>
  <c r="B4" s="1"/>
  <c r="D6"/>
  <c r="D8" s="1"/>
  <c r="C6"/>
  <c r="C8" s="1"/>
  <c r="B6"/>
  <c r="B7" s="1"/>
  <c r="B5" l="1"/>
  <c r="D7"/>
  <c r="C7"/>
  <c r="B8"/>
  <c r="B9"/>
  <c r="C3" l="1"/>
  <c r="C4" s="1"/>
  <c r="D3"/>
  <c r="D9" s="1"/>
  <c r="D5" l="1"/>
  <c r="C5"/>
  <c r="D4"/>
  <c r="C9"/>
</calcChain>
</file>

<file path=xl/sharedStrings.xml><?xml version="1.0" encoding="utf-8"?>
<sst xmlns="http://schemas.openxmlformats.org/spreadsheetml/2006/main" count="72" uniqueCount="57">
  <si>
    <t>Источники внутреннего финансирования дефицита бюджета города</t>
  </si>
  <si>
    <t>Код классификации источников финансирования дефицитов бюджетов</t>
  </si>
  <si>
    <t>000 01 00 00 00 00 0000 000</t>
  </si>
  <si>
    <t>000 01 05 00 00 00 0000 000</t>
  </si>
  <si>
    <t>000 01 05 00 00 00 0000 500</t>
  </si>
  <si>
    <t>000 01 05 02 00 00 0000 500</t>
  </si>
  <si>
    <t>000 01 05 02 01 00 0000 510</t>
  </si>
  <si>
    <t>000 01 05 00 00 00 0000 600</t>
  </si>
  <si>
    <t>000 01 05 02 00 00 0000 600</t>
  </si>
  <si>
    <t>000 01 05 02 01 00 0000 610</t>
  </si>
  <si>
    <t>Наименование кода классификации источников финансирования дефицита бюджета</t>
  </si>
  <si>
    <t>городского округа Тейково</t>
  </si>
  <si>
    <t>056 01 05 02 01 04 0000 510</t>
  </si>
  <si>
    <t>056 01 05 02 01 04 0000 610</t>
  </si>
  <si>
    <t>(тыс. руб.)</t>
  </si>
  <si>
    <t>к решению городской Думы</t>
  </si>
  <si>
    <t xml:space="preserve">Источники внутреннего финансирования дефицита бюджета города
</t>
  </si>
  <si>
    <t>Сумма</t>
  </si>
  <si>
    <t>2017 год</t>
  </si>
  <si>
    <t>2018 год</t>
  </si>
  <si>
    <t>2019 год</t>
  </si>
  <si>
    <t>Проект (тыс. руб.)</t>
  </si>
  <si>
    <t>Доходы – всего:</t>
  </si>
  <si>
    <t>% к предыдущему году</t>
  </si>
  <si>
    <t>% к 2015 году</t>
  </si>
  <si>
    <t>Расходы – всего:</t>
  </si>
  <si>
    <t>Дефицит (-), профицит (+)</t>
  </si>
  <si>
    <t>2023 год</t>
  </si>
  <si>
    <t>Ивановской области</t>
  </si>
  <si>
    <t>2024 год</t>
  </si>
  <si>
    <t>ИСТОЧНИКИ ВНУТРЕННЕГО ФИНАНСИРОВАНИЯ ДЕФИЦИТОВ БЮДЖЕТОВ</t>
  </si>
  <si>
    <t>Изменение остатков средств на счетах по учету средств бюджетов</t>
  </si>
  <si>
    <t>Увеличение остатков средств бюджетов</t>
  </si>
  <si>
    <t>Увеличение прочих остатков средств бюджетов</t>
  </si>
  <si>
    <t>Увеличение прочих остатков денежных средств бюджетов</t>
  </si>
  <si>
    <t>Увеличение прочих остатков денежных средств бюджетов городских округов</t>
  </si>
  <si>
    <t>Уменьшение остатков средств бюджетов</t>
  </si>
  <si>
    <t>Уменьшение прочих остатков средств бюджетов</t>
  </si>
  <si>
    <t>Уменьшение прочих остатков денежных средств бюджетов</t>
  </si>
  <si>
    <t>Уменьшение прочих остатков денежных средств бюджетов городских округов</t>
  </si>
  <si>
    <t>Приложение № 2</t>
  </si>
  <si>
    <t>000 01 06 00 00 00 0000 000</t>
  </si>
  <si>
    <t xml:space="preserve">Иные источники внутреннего финансирования дефицитов бюджетов
</t>
  </si>
  <si>
    <t>000 01 06 01 00 00 0000 000</t>
  </si>
  <si>
    <t>000 01 06 01 00 04 0000 630</t>
  </si>
  <si>
    <t xml:space="preserve">Акции и иные формы участия в капитале, находящиеся в государственной и муниципальной собственности
</t>
  </si>
  <si>
    <t xml:space="preserve">Средства от продажи акций и иных форм участия в капитале, находящихся в собственности городских округов
</t>
  </si>
  <si>
    <t>061 01 06 01 00 04 0000 630</t>
  </si>
  <si>
    <t>на 2023 год и на плановый период 2024 и 2025 годов</t>
  </si>
  <si>
    <t>2025 год</t>
  </si>
  <si>
    <t>от 16.12.2022 № 127</t>
  </si>
  <si>
    <t xml:space="preserve">Изменения от 27.01.23
</t>
  </si>
  <si>
    <t xml:space="preserve">Изменения от 13.02.23
</t>
  </si>
  <si>
    <t xml:space="preserve">Изменения от 28.02.23
</t>
  </si>
  <si>
    <t xml:space="preserve">Изменения от 24.03.23
</t>
  </si>
  <si>
    <t xml:space="preserve">Изменения от 21.04.23
</t>
  </si>
  <si>
    <t>от 21.04.2023 № 34</t>
  </si>
</sst>
</file>

<file path=xl/styles.xml><?xml version="1.0" encoding="utf-8"?>
<styleSheet xmlns="http://schemas.openxmlformats.org/spreadsheetml/2006/main">
  <numFmts count="3">
    <numFmt numFmtId="164" formatCode="#,##0.00000"/>
    <numFmt numFmtId="165" formatCode="#,##0.000"/>
    <numFmt numFmtId="166" formatCode="0.00000"/>
  </numFmts>
  <fonts count="9"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Arial Cyr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2" borderId="0" xfId="0" applyFont="1" applyFill="1"/>
    <xf numFmtId="0" fontId="7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left" vertical="top" wrapText="1"/>
    </xf>
    <xf numFmtId="164" fontId="8" fillId="0" borderId="1" xfId="0" applyNumberFormat="1" applyFont="1" applyBorder="1" applyAlignment="1">
      <alignment horizontal="center" vertical="top" shrinkToFit="1"/>
    </xf>
    <xf numFmtId="0" fontId="7" fillId="0" borderId="1" xfId="0" applyFont="1" applyBorder="1" applyAlignment="1">
      <alignment horizontal="left" vertical="top" wrapText="1"/>
    </xf>
    <xf numFmtId="4" fontId="7" fillId="0" borderId="1" xfId="0" applyNumberFormat="1" applyFont="1" applyBorder="1" applyAlignment="1">
      <alignment horizontal="center" vertical="top" shrinkToFit="1"/>
    </xf>
    <xf numFmtId="0" fontId="0" fillId="2" borderId="0" xfId="0" applyFont="1" applyFill="1"/>
    <xf numFmtId="0" fontId="4" fillId="2" borderId="0" xfId="0" applyFont="1" applyFill="1" applyAlignment="1"/>
    <xf numFmtId="0" fontId="6" fillId="2" borderId="0" xfId="0" applyFont="1" applyFill="1"/>
    <xf numFmtId="164" fontId="1" fillId="2" borderId="1" xfId="0" applyNumberFormat="1" applyFont="1" applyFill="1" applyBorder="1" applyAlignment="1">
      <alignment horizontal="center" vertical="top" shrinkToFit="1"/>
    </xf>
    <xf numFmtId="164" fontId="1" fillId="2" borderId="1" xfId="0" applyNumberFormat="1" applyFont="1" applyFill="1" applyBorder="1" applyAlignment="1">
      <alignment horizontal="center" vertical="top"/>
    </xf>
    <xf numFmtId="14" fontId="1" fillId="2" borderId="1" xfId="0" applyNumberFormat="1" applyFont="1" applyFill="1" applyBorder="1" applyAlignment="1">
      <alignment horizontal="center" vertical="top" wrapText="1" shrinkToFit="1"/>
    </xf>
    <xf numFmtId="164" fontId="0" fillId="2" borderId="0" xfId="0" applyNumberFormat="1" applyFont="1" applyFill="1"/>
    <xf numFmtId="166" fontId="1" fillId="2" borderId="1" xfId="0" applyNumberFormat="1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vertical="top" wrapText="1"/>
    </xf>
    <xf numFmtId="164" fontId="2" fillId="2" borderId="1" xfId="0" applyNumberFormat="1" applyFont="1" applyFill="1" applyBorder="1" applyAlignment="1">
      <alignment horizontal="center" vertical="top" shrinkToFit="1"/>
    </xf>
    <xf numFmtId="0" fontId="4" fillId="2" borderId="0" xfId="0" applyFont="1" applyFill="1" applyBorder="1" applyAlignment="1">
      <alignment vertical="top" wrapText="1"/>
    </xf>
    <xf numFmtId="0" fontId="1" fillId="2" borderId="1" xfId="0" applyFont="1" applyFill="1" applyBorder="1" applyAlignment="1">
      <alignment vertical="top" wrapText="1"/>
    </xf>
    <xf numFmtId="164" fontId="3" fillId="2" borderId="1" xfId="0" applyNumberFormat="1" applyFont="1" applyFill="1" applyBorder="1" applyAlignment="1">
      <alignment horizontal="center" vertical="top" shrinkToFit="1"/>
    </xf>
    <xf numFmtId="0" fontId="4" fillId="2" borderId="1" xfId="0" applyFont="1" applyFill="1" applyBorder="1" applyAlignment="1">
      <alignment horizontal="center" vertical="top"/>
    </xf>
    <xf numFmtId="0" fontId="4" fillId="2" borderId="1" xfId="0" applyFont="1" applyFill="1" applyBorder="1" applyAlignment="1">
      <alignment vertical="top" wrapText="1"/>
    </xf>
    <xf numFmtId="166" fontId="4" fillId="2" borderId="1" xfId="0" applyNumberFormat="1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top"/>
    </xf>
    <xf numFmtId="0" fontId="1" fillId="2" borderId="0" xfId="0" applyFont="1" applyFill="1" applyAlignment="1">
      <alignment horizontal="right"/>
    </xf>
    <xf numFmtId="0" fontId="1" fillId="2" borderId="0" xfId="0" applyFont="1" applyFill="1" applyAlignment="1">
      <alignment horizontal="right"/>
    </xf>
    <xf numFmtId="0" fontId="1" fillId="2" borderId="1" xfId="0" applyFont="1" applyFill="1" applyBorder="1" applyAlignment="1">
      <alignment horizontal="center" vertical="top" wrapText="1"/>
    </xf>
    <xf numFmtId="165" fontId="1" fillId="2" borderId="1" xfId="0" applyNumberFormat="1" applyFont="1" applyFill="1" applyBorder="1" applyAlignment="1">
      <alignment horizontal="center" vertical="top" shrinkToFit="1"/>
    </xf>
    <xf numFmtId="0" fontId="1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 vertical="top" wrapText="1"/>
    </xf>
    <xf numFmtId="0" fontId="1" fillId="2" borderId="3" xfId="0" applyFont="1" applyFill="1" applyBorder="1" applyAlignment="1">
      <alignment horizontal="right"/>
    </xf>
    <xf numFmtId="0" fontId="7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52;&#1072;&#1089;&#1083;&#1077;&#1085;&#1085;&#1080;&#1082;&#1086;&#1074;&#1072;/&#1052;&#1086;&#1080;%20&#1076;&#1086;&#1082;&#1091;&#1084;&#1077;&#1085;&#1090;&#1099;/&#1044;&#1086;&#1093;&#1086;&#1076;&#1099;2016/&#1055;&#1088;&#1086;&#1075;&#1085;&#1086;&#1079;2016(18.12.15)&#1056;&#1077;&#1096;&#1077;&#1085;&#1080;&#1077;&#8470;50/&#1055;&#1088;&#8470;1&#1050;&#1083;&#1072;&#1089;&#1089;&#1080;&#1092;&#1080;&#1082;&#1072;&#1094;&#1080;&#1103;18.12.1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52;&#1072;&#1089;&#1083;&#1077;&#1085;&#1085;&#1080;&#1082;&#1086;&#1074;&#1072;/&#1052;&#1086;&#1080;%20&#1076;&#1086;&#1082;&#1091;&#1084;&#1077;&#1085;&#1090;&#1099;/&#1044;&#1086;&#1093;&#1086;&#1076;&#1099;2015/&#1054;&#1090;&#1095;&#1077;&#1090;2015/&#1054;&#1090;&#1095;&#1077;&#1090;&#1043;&#1086;&#1076;2015/&#1055;&#1088;&#8470;1&#1050;&#1083;&#1072;&#1089;&#1089;&#1080;&#1092;&#1080;&#1082;&#1072;&#1094;&#1080;&#1103;(&#1054;&#1090;&#1095;&#1077;&#1090;2015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52;&#1072;&#1089;&#1083;&#1077;&#1085;&#1085;&#1080;&#1082;&#1086;&#1074;&#1072;/&#1052;&#1086;&#1080;%20&#1076;&#1086;&#1082;&#1091;&#1084;&#1077;&#1085;&#1090;&#1099;/&#1044;&#1086;&#1093;&#1086;&#1076;&#1099;2016/&#1055;&#1088;&#1086;&#1075;&#1085;&#1086;&#1079;2016(18.12.15)&#1056;&#1077;&#1096;&#1077;&#1085;&#1080;&#1077;&#8470;50/&#1055;&#1088;&#8470;3&#1048;&#1089;&#1090;&#1086;&#1095;&#1085;&#1080;&#1082;&#1080;18.12.15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255">
          <cell r="C255">
            <v>180181.7</v>
          </cell>
        </row>
        <row r="258">
          <cell r="C258">
            <v>415441.61618000001</v>
          </cell>
        </row>
      </sheetData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274">
          <cell r="P274">
            <v>199036.14740999998</v>
          </cell>
        </row>
        <row r="277">
          <cell r="P277">
            <v>421334.94964000001</v>
          </cell>
        </row>
      </sheetData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20">
          <cell r="D20">
            <v>420883.69517999998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32"/>
  <sheetViews>
    <sheetView tabSelected="1" workbookViewId="0">
      <selection activeCell="B2" sqref="B2:S2"/>
    </sheetView>
  </sheetViews>
  <sheetFormatPr defaultColWidth="9.140625" defaultRowHeight="12.75"/>
  <cols>
    <col min="1" max="1" width="0.140625" style="1" customWidth="1"/>
    <col min="2" max="2" width="24.5703125" style="1" customWidth="1"/>
    <col min="3" max="3" width="31.140625" style="1" customWidth="1"/>
    <col min="4" max="9" width="12" style="1" hidden="1" customWidth="1"/>
    <col min="10" max="10" width="12" style="1" customWidth="1"/>
    <col min="11" max="14" width="12" style="1" hidden="1" customWidth="1"/>
    <col min="15" max="15" width="12" style="1" customWidth="1"/>
    <col min="16" max="18" width="12" style="1" hidden="1" customWidth="1"/>
    <col min="19" max="19" width="12" style="1" customWidth="1"/>
    <col min="20" max="20" width="13.28515625" style="7" bestFit="1" customWidth="1"/>
    <col min="21" max="16384" width="9.140625" style="7"/>
  </cols>
  <sheetData>
    <row r="1" spans="1:19">
      <c r="B1" s="27" t="s">
        <v>40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</row>
    <row r="2" spans="1:19">
      <c r="B2" s="27" t="s">
        <v>15</v>
      </c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</row>
    <row r="3" spans="1:19">
      <c r="B3" s="27" t="s">
        <v>11</v>
      </c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</row>
    <row r="4" spans="1:19">
      <c r="B4" s="27" t="s">
        <v>28</v>
      </c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</row>
    <row r="5" spans="1:19">
      <c r="B5" s="27" t="s">
        <v>56</v>
      </c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</row>
    <row r="6" spans="1:19"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</row>
    <row r="7" spans="1:19">
      <c r="B7" s="27" t="s">
        <v>40</v>
      </c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</row>
    <row r="8" spans="1:19">
      <c r="B8" s="27" t="s">
        <v>15</v>
      </c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</row>
    <row r="9" spans="1:19">
      <c r="B9" s="27" t="s">
        <v>11</v>
      </c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</row>
    <row r="10" spans="1:19">
      <c r="B10" s="27" t="s">
        <v>28</v>
      </c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</row>
    <row r="11" spans="1:19">
      <c r="B11" s="27" t="s">
        <v>50</v>
      </c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</row>
    <row r="12" spans="1:19">
      <c r="B12" s="27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</row>
    <row r="13" spans="1:19">
      <c r="B13" s="30"/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</row>
    <row r="14" spans="1:19" s="9" customFormat="1" ht="18.75" customHeight="1">
      <c r="A14" s="8" t="s">
        <v>0</v>
      </c>
      <c r="B14" s="31" t="s">
        <v>16</v>
      </c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</row>
    <row r="15" spans="1:19" s="9" customFormat="1" ht="18.75" customHeight="1">
      <c r="A15" s="8"/>
      <c r="B15" s="31" t="s">
        <v>48</v>
      </c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</row>
    <row r="16" spans="1:19">
      <c r="B16" s="32" t="s">
        <v>14</v>
      </c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</row>
    <row r="17" spans="2:20" ht="12.75" customHeight="1">
      <c r="B17" s="28" t="s">
        <v>1</v>
      </c>
      <c r="C17" s="28" t="s">
        <v>10</v>
      </c>
      <c r="D17" s="29" t="s">
        <v>17</v>
      </c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</row>
    <row r="18" spans="2:20" ht="33.75" customHeight="1">
      <c r="B18" s="28"/>
      <c r="C18" s="28"/>
      <c r="D18" s="12" t="s">
        <v>27</v>
      </c>
      <c r="E18" s="12" t="s">
        <v>51</v>
      </c>
      <c r="F18" s="12" t="s">
        <v>52</v>
      </c>
      <c r="G18" s="12" t="s">
        <v>53</v>
      </c>
      <c r="H18" s="12" t="s">
        <v>54</v>
      </c>
      <c r="I18" s="12" t="s">
        <v>55</v>
      </c>
      <c r="J18" s="12" t="s">
        <v>27</v>
      </c>
      <c r="K18" s="12" t="s">
        <v>29</v>
      </c>
      <c r="L18" s="12" t="s">
        <v>51</v>
      </c>
      <c r="M18" s="12" t="s">
        <v>53</v>
      </c>
      <c r="N18" s="12" t="s">
        <v>55</v>
      </c>
      <c r="O18" s="12" t="s">
        <v>29</v>
      </c>
      <c r="P18" s="12" t="s">
        <v>49</v>
      </c>
      <c r="Q18" s="12" t="s">
        <v>53</v>
      </c>
      <c r="R18" s="12" t="s">
        <v>55</v>
      </c>
      <c r="S18" s="12" t="s">
        <v>49</v>
      </c>
    </row>
    <row r="19" spans="2:20" ht="43.5" customHeight="1">
      <c r="B19" s="16" t="s">
        <v>2</v>
      </c>
      <c r="C19" s="17" t="s">
        <v>30</v>
      </c>
      <c r="D19" s="18">
        <f t="shared" ref="D19:I19" si="0">D20</f>
        <v>-1.1641532182693481E-10</v>
      </c>
      <c r="E19" s="18">
        <f t="shared" si="0"/>
        <v>1715.5839199999973</v>
      </c>
      <c r="F19" s="18">
        <f t="shared" si="0"/>
        <v>5554.4618499999997</v>
      </c>
      <c r="G19" s="18">
        <f t="shared" si="0"/>
        <v>0</v>
      </c>
      <c r="H19" s="18">
        <f t="shared" si="0"/>
        <v>0</v>
      </c>
      <c r="I19" s="18">
        <f t="shared" si="0"/>
        <v>-9.9999997473787516E-6</v>
      </c>
      <c r="J19" s="18">
        <f>D19+E19+F19+G19+H19+I19</f>
        <v>7270.0457599998808</v>
      </c>
      <c r="K19" s="18">
        <f>K20</f>
        <v>0</v>
      </c>
      <c r="L19" s="18">
        <f>L20</f>
        <v>0</v>
      </c>
      <c r="M19" s="18">
        <f>M20</f>
        <v>0</v>
      </c>
      <c r="N19" s="18">
        <f>N20</f>
        <v>-1290.28991</v>
      </c>
      <c r="O19" s="18">
        <f t="shared" ref="O19:O32" si="1">K19+L19+M19+N19</f>
        <v>-1290.28991</v>
      </c>
      <c r="P19" s="18">
        <f>P20</f>
        <v>0</v>
      </c>
      <c r="Q19" s="18">
        <f>Q20</f>
        <v>0</v>
      </c>
      <c r="R19" s="18">
        <f>R20</f>
        <v>0</v>
      </c>
      <c r="S19" s="18">
        <f>P19+Q19+R19</f>
        <v>0</v>
      </c>
    </row>
    <row r="20" spans="2:20" ht="30" customHeight="1">
      <c r="B20" s="16" t="s">
        <v>3</v>
      </c>
      <c r="C20" s="19" t="s">
        <v>31</v>
      </c>
      <c r="D20" s="18">
        <f t="shared" ref="D20:I20" si="2">D28+D24+D29</f>
        <v>-1.1641532182693481E-10</v>
      </c>
      <c r="E20" s="18">
        <f t="shared" si="2"/>
        <v>1715.5839199999973</v>
      </c>
      <c r="F20" s="18">
        <f t="shared" si="2"/>
        <v>5554.4618499999997</v>
      </c>
      <c r="G20" s="18">
        <f t="shared" si="2"/>
        <v>0</v>
      </c>
      <c r="H20" s="18">
        <f t="shared" si="2"/>
        <v>0</v>
      </c>
      <c r="I20" s="18">
        <f t="shared" si="2"/>
        <v>-9.9999997473787516E-6</v>
      </c>
      <c r="J20" s="18">
        <f t="shared" ref="J20:J32" si="3">D20+E20+F20+G20+H20+I20</f>
        <v>7270.0457599998808</v>
      </c>
      <c r="K20" s="18">
        <f t="shared" ref="K20:P20" si="4">K28+K24+K29</f>
        <v>0</v>
      </c>
      <c r="L20" s="18">
        <f>L28+L24+L29</f>
        <v>0</v>
      </c>
      <c r="M20" s="18">
        <f>M28+M24+M29</f>
        <v>0</v>
      </c>
      <c r="N20" s="18">
        <f>N28+N24+N29</f>
        <v>-1290.28991</v>
      </c>
      <c r="O20" s="18">
        <f t="shared" si="1"/>
        <v>-1290.28991</v>
      </c>
      <c r="P20" s="18">
        <f t="shared" si="4"/>
        <v>0</v>
      </c>
      <c r="Q20" s="18">
        <f t="shared" ref="Q20:R20" si="5">Q28+Q24+Q29</f>
        <v>0</v>
      </c>
      <c r="R20" s="18">
        <f t="shared" si="5"/>
        <v>0</v>
      </c>
      <c r="S20" s="18">
        <f t="shared" ref="S20:S32" si="6">P20+Q20+R20</f>
        <v>0</v>
      </c>
    </row>
    <row r="21" spans="2:20" ht="29.25" customHeight="1">
      <c r="B21" s="15" t="s">
        <v>4</v>
      </c>
      <c r="C21" s="20" t="s">
        <v>32</v>
      </c>
      <c r="D21" s="21">
        <f t="shared" ref="D21:R23" si="7">D22</f>
        <v>-673895.54573000001</v>
      </c>
      <c r="E21" s="21">
        <f t="shared" si="7"/>
        <v>-39252.7719</v>
      </c>
      <c r="F21" s="21">
        <f t="shared" si="7"/>
        <v>0</v>
      </c>
      <c r="G21" s="21">
        <f t="shared" si="7"/>
        <v>-45884.719290000001</v>
      </c>
      <c r="H21" s="21">
        <f t="shared" si="7"/>
        <v>-63.35</v>
      </c>
      <c r="I21" s="21">
        <f t="shared" si="7"/>
        <v>-26641.182939999999</v>
      </c>
      <c r="J21" s="18">
        <f t="shared" si="3"/>
        <v>-785737.56986000005</v>
      </c>
      <c r="K21" s="21">
        <f t="shared" si="7"/>
        <v>-526543.18799999997</v>
      </c>
      <c r="L21" s="21">
        <f t="shared" si="7"/>
        <v>-86409.090909999999</v>
      </c>
      <c r="M21" s="21">
        <f t="shared" si="7"/>
        <v>-3035.69</v>
      </c>
      <c r="N21" s="21">
        <f t="shared" si="7"/>
        <v>-2632.5886599999999</v>
      </c>
      <c r="O21" s="18">
        <f t="shared" si="1"/>
        <v>-618620.55756999995</v>
      </c>
      <c r="P21" s="21">
        <f t="shared" si="7"/>
        <v>-524172.98258000001</v>
      </c>
      <c r="Q21" s="21">
        <f t="shared" si="7"/>
        <v>-1262.982</v>
      </c>
      <c r="R21" s="21">
        <f t="shared" si="7"/>
        <v>-1342.2987499999999</v>
      </c>
      <c r="S21" s="18">
        <f t="shared" si="6"/>
        <v>-526778.26332999999</v>
      </c>
    </row>
    <row r="22" spans="2:20" ht="29.25" customHeight="1">
      <c r="B22" s="15" t="s">
        <v>5</v>
      </c>
      <c r="C22" s="20" t="s">
        <v>33</v>
      </c>
      <c r="D22" s="21">
        <f t="shared" si="7"/>
        <v>-673895.54573000001</v>
      </c>
      <c r="E22" s="21">
        <f t="shared" si="7"/>
        <v>-39252.7719</v>
      </c>
      <c r="F22" s="21">
        <f t="shared" si="7"/>
        <v>0</v>
      </c>
      <c r="G22" s="21">
        <f t="shared" si="7"/>
        <v>-45884.719290000001</v>
      </c>
      <c r="H22" s="21">
        <f t="shared" si="7"/>
        <v>-63.35</v>
      </c>
      <c r="I22" s="21">
        <f t="shared" si="7"/>
        <v>-26641.182939999999</v>
      </c>
      <c r="J22" s="18">
        <f t="shared" si="3"/>
        <v>-785737.56986000005</v>
      </c>
      <c r="K22" s="21">
        <f t="shared" si="7"/>
        <v>-526543.18799999997</v>
      </c>
      <c r="L22" s="21">
        <f t="shared" si="7"/>
        <v>-86409.090909999999</v>
      </c>
      <c r="M22" s="21">
        <f t="shared" si="7"/>
        <v>-3035.69</v>
      </c>
      <c r="N22" s="21">
        <f t="shared" si="7"/>
        <v>-2632.5886599999999</v>
      </c>
      <c r="O22" s="18">
        <f t="shared" si="1"/>
        <v>-618620.55756999995</v>
      </c>
      <c r="P22" s="21">
        <f t="shared" si="7"/>
        <v>-524172.98258000001</v>
      </c>
      <c r="Q22" s="21">
        <f t="shared" si="7"/>
        <v>-1262.982</v>
      </c>
      <c r="R22" s="21">
        <f t="shared" si="7"/>
        <v>-1342.2987499999999</v>
      </c>
      <c r="S22" s="18">
        <f t="shared" si="6"/>
        <v>-526778.26332999999</v>
      </c>
    </row>
    <row r="23" spans="2:20" ht="30.75" customHeight="1">
      <c r="B23" s="15" t="s">
        <v>6</v>
      </c>
      <c r="C23" s="20" t="s">
        <v>34</v>
      </c>
      <c r="D23" s="21">
        <f t="shared" si="7"/>
        <v>-673895.54573000001</v>
      </c>
      <c r="E23" s="21">
        <f t="shared" si="7"/>
        <v>-39252.7719</v>
      </c>
      <c r="F23" s="21">
        <f t="shared" si="7"/>
        <v>0</v>
      </c>
      <c r="G23" s="21">
        <f t="shared" si="7"/>
        <v>-45884.719290000001</v>
      </c>
      <c r="H23" s="21">
        <f t="shared" si="7"/>
        <v>-63.35</v>
      </c>
      <c r="I23" s="21">
        <f t="shared" si="7"/>
        <v>-26641.182939999999</v>
      </c>
      <c r="J23" s="18">
        <f t="shared" si="3"/>
        <v>-785737.56986000005</v>
      </c>
      <c r="K23" s="21">
        <f t="shared" si="7"/>
        <v>-526543.18799999997</v>
      </c>
      <c r="L23" s="21">
        <f t="shared" si="7"/>
        <v>-86409.090909999999</v>
      </c>
      <c r="M23" s="21">
        <f t="shared" si="7"/>
        <v>-3035.69</v>
      </c>
      <c r="N23" s="21">
        <f t="shared" si="7"/>
        <v>-2632.5886599999999</v>
      </c>
      <c r="O23" s="18">
        <f t="shared" si="1"/>
        <v>-618620.55756999995</v>
      </c>
      <c r="P23" s="21">
        <f t="shared" si="7"/>
        <v>-524172.98258000001</v>
      </c>
      <c r="Q23" s="21">
        <f t="shared" si="7"/>
        <v>-1262.982</v>
      </c>
      <c r="R23" s="21">
        <f t="shared" si="7"/>
        <v>-1342.2987499999999</v>
      </c>
      <c r="S23" s="18">
        <f t="shared" si="6"/>
        <v>-526778.26332999999</v>
      </c>
    </row>
    <row r="24" spans="2:20" ht="42" customHeight="1">
      <c r="B24" s="15" t="s">
        <v>12</v>
      </c>
      <c r="C24" s="20" t="s">
        <v>35</v>
      </c>
      <c r="D24" s="10">
        <v>-673895.54573000001</v>
      </c>
      <c r="E24" s="10">
        <f>-30636.36364-8616.40826</f>
        <v>-39252.7719</v>
      </c>
      <c r="F24" s="10"/>
      <c r="G24" s="10">
        <v>-45884.719290000001</v>
      </c>
      <c r="H24" s="10">
        <v>-63.35</v>
      </c>
      <c r="I24" s="10">
        <v>-26641.182939999999</v>
      </c>
      <c r="J24" s="18">
        <f t="shared" si="3"/>
        <v>-785737.56986000005</v>
      </c>
      <c r="K24" s="10">
        <v>-526543.18799999997</v>
      </c>
      <c r="L24" s="10">
        <v>-86409.090909999999</v>
      </c>
      <c r="M24" s="10">
        <v>-3035.69</v>
      </c>
      <c r="N24" s="10">
        <v>-2632.5886599999999</v>
      </c>
      <c r="O24" s="18">
        <f t="shared" si="1"/>
        <v>-618620.55756999995</v>
      </c>
      <c r="P24" s="10">
        <v>-524172.98258000001</v>
      </c>
      <c r="Q24" s="10">
        <v>-1262.982</v>
      </c>
      <c r="R24" s="10">
        <v>-1342.2987499999999</v>
      </c>
      <c r="S24" s="18">
        <f t="shared" si="6"/>
        <v>-526778.26332999999</v>
      </c>
      <c r="T24" s="13"/>
    </row>
    <row r="25" spans="2:20" ht="30.75" customHeight="1">
      <c r="B25" s="15" t="s">
        <v>7</v>
      </c>
      <c r="C25" s="20" t="s">
        <v>36</v>
      </c>
      <c r="D25" s="10">
        <f t="shared" ref="D25:R27" si="8">D26</f>
        <v>673895.5457299999</v>
      </c>
      <c r="E25" s="10">
        <f t="shared" si="8"/>
        <v>40968.355819999997</v>
      </c>
      <c r="F25" s="10">
        <f t="shared" si="8"/>
        <v>5554.4618499999997</v>
      </c>
      <c r="G25" s="10">
        <f t="shared" si="8"/>
        <v>45884.719290000001</v>
      </c>
      <c r="H25" s="10">
        <f t="shared" si="8"/>
        <v>63.35</v>
      </c>
      <c r="I25" s="10">
        <f t="shared" si="8"/>
        <v>26641.182929999999</v>
      </c>
      <c r="J25" s="18">
        <f t="shared" si="3"/>
        <v>793007.61561999982</v>
      </c>
      <c r="K25" s="10">
        <f t="shared" si="8"/>
        <v>526543.18799999997</v>
      </c>
      <c r="L25" s="10">
        <f t="shared" si="8"/>
        <v>86409.090909999999</v>
      </c>
      <c r="M25" s="10">
        <f t="shared" si="8"/>
        <v>3035.69</v>
      </c>
      <c r="N25" s="10">
        <f t="shared" si="8"/>
        <v>1342.2987499999999</v>
      </c>
      <c r="O25" s="18">
        <f t="shared" si="1"/>
        <v>617330.2676599999</v>
      </c>
      <c r="P25" s="10">
        <f t="shared" si="8"/>
        <v>524172.98258000001</v>
      </c>
      <c r="Q25" s="10">
        <f t="shared" si="8"/>
        <v>1262.982</v>
      </c>
      <c r="R25" s="10">
        <f t="shared" si="8"/>
        <v>1342.2987499999999</v>
      </c>
      <c r="S25" s="18">
        <f t="shared" si="6"/>
        <v>526778.26332999999</v>
      </c>
    </row>
    <row r="26" spans="2:20" ht="30.75" customHeight="1">
      <c r="B26" s="15" t="s">
        <v>8</v>
      </c>
      <c r="C26" s="20" t="s">
        <v>37</v>
      </c>
      <c r="D26" s="10">
        <f t="shared" si="8"/>
        <v>673895.5457299999</v>
      </c>
      <c r="E26" s="10">
        <f t="shared" si="8"/>
        <v>40968.355819999997</v>
      </c>
      <c r="F26" s="10">
        <f t="shared" si="8"/>
        <v>5554.4618499999997</v>
      </c>
      <c r="G26" s="10">
        <f t="shared" si="8"/>
        <v>45884.719290000001</v>
      </c>
      <c r="H26" s="10">
        <f t="shared" si="8"/>
        <v>63.35</v>
      </c>
      <c r="I26" s="10">
        <f t="shared" si="8"/>
        <v>26641.182929999999</v>
      </c>
      <c r="J26" s="18">
        <f t="shared" si="3"/>
        <v>793007.61561999982</v>
      </c>
      <c r="K26" s="10">
        <f t="shared" si="8"/>
        <v>526543.18799999997</v>
      </c>
      <c r="L26" s="10">
        <f t="shared" si="8"/>
        <v>86409.090909999999</v>
      </c>
      <c r="M26" s="10">
        <f t="shared" si="8"/>
        <v>3035.69</v>
      </c>
      <c r="N26" s="10">
        <f t="shared" si="8"/>
        <v>1342.2987499999999</v>
      </c>
      <c r="O26" s="18">
        <f t="shared" si="1"/>
        <v>617330.2676599999</v>
      </c>
      <c r="P26" s="10">
        <f t="shared" si="8"/>
        <v>524172.98258000001</v>
      </c>
      <c r="Q26" s="10">
        <f t="shared" si="8"/>
        <v>1262.982</v>
      </c>
      <c r="R26" s="10">
        <f t="shared" si="8"/>
        <v>1342.2987499999999</v>
      </c>
      <c r="S26" s="18">
        <f t="shared" si="6"/>
        <v>526778.26332999999</v>
      </c>
    </row>
    <row r="27" spans="2:20" ht="29.25" customHeight="1">
      <c r="B27" s="15" t="s">
        <v>9</v>
      </c>
      <c r="C27" s="20" t="s">
        <v>38</v>
      </c>
      <c r="D27" s="10">
        <f t="shared" si="8"/>
        <v>673895.5457299999</v>
      </c>
      <c r="E27" s="10">
        <f t="shared" si="8"/>
        <v>40968.355819999997</v>
      </c>
      <c r="F27" s="10">
        <f t="shared" si="8"/>
        <v>5554.4618499999997</v>
      </c>
      <c r="G27" s="10">
        <f t="shared" si="8"/>
        <v>45884.719290000001</v>
      </c>
      <c r="H27" s="10">
        <f t="shared" si="8"/>
        <v>63.35</v>
      </c>
      <c r="I27" s="10">
        <f t="shared" si="8"/>
        <v>26641.182929999999</v>
      </c>
      <c r="J27" s="18">
        <f t="shared" si="3"/>
        <v>793007.61561999982</v>
      </c>
      <c r="K27" s="10">
        <f t="shared" si="8"/>
        <v>526543.18799999997</v>
      </c>
      <c r="L27" s="10">
        <f t="shared" si="8"/>
        <v>86409.090909999999</v>
      </c>
      <c r="M27" s="10">
        <f t="shared" si="8"/>
        <v>3035.69</v>
      </c>
      <c r="N27" s="10">
        <f t="shared" si="8"/>
        <v>1342.2987499999999</v>
      </c>
      <c r="O27" s="18">
        <f t="shared" si="1"/>
        <v>617330.2676599999</v>
      </c>
      <c r="P27" s="10">
        <f t="shared" si="8"/>
        <v>524172.98258000001</v>
      </c>
      <c r="Q27" s="10">
        <f t="shared" si="8"/>
        <v>1262.982</v>
      </c>
      <c r="R27" s="10">
        <f t="shared" si="8"/>
        <v>1342.2987499999999</v>
      </c>
      <c r="S27" s="18">
        <f t="shared" si="6"/>
        <v>526778.26332999999</v>
      </c>
    </row>
    <row r="28" spans="2:20" ht="41.25" customHeight="1">
      <c r="B28" s="15" t="s">
        <v>13</v>
      </c>
      <c r="C28" s="20" t="s">
        <v>39</v>
      </c>
      <c r="D28" s="11">
        <v>673895.5457299999</v>
      </c>
      <c r="E28" s="11">
        <f>32351.94756+8616.40826</f>
        <v>40968.355819999997</v>
      </c>
      <c r="F28" s="11">
        <v>5554.4618499999997</v>
      </c>
      <c r="G28" s="11">
        <v>45884.719290000001</v>
      </c>
      <c r="H28" s="11">
        <v>63.35</v>
      </c>
      <c r="I28" s="11">
        <v>26641.182929999999</v>
      </c>
      <c r="J28" s="18">
        <f t="shared" si="3"/>
        <v>793007.61561999982</v>
      </c>
      <c r="K28" s="11">
        <v>526543.18799999997</v>
      </c>
      <c r="L28" s="11">
        <v>86409.090909999999</v>
      </c>
      <c r="M28" s="11">
        <v>3035.69</v>
      </c>
      <c r="N28" s="11">
        <v>1342.2987499999999</v>
      </c>
      <c r="O28" s="18">
        <f t="shared" si="1"/>
        <v>617330.2676599999</v>
      </c>
      <c r="P28" s="11">
        <v>524172.98258000001</v>
      </c>
      <c r="Q28" s="11">
        <v>1262.982</v>
      </c>
      <c r="R28" s="11">
        <v>1342.2987499999999</v>
      </c>
      <c r="S28" s="18">
        <f t="shared" si="6"/>
        <v>526778.26332999999</v>
      </c>
    </row>
    <row r="29" spans="2:20" ht="43.5" customHeight="1">
      <c r="B29" s="22" t="s">
        <v>41</v>
      </c>
      <c r="C29" s="23" t="s">
        <v>42</v>
      </c>
      <c r="D29" s="24">
        <f t="shared" ref="D29:I31" si="9">D30</f>
        <v>0</v>
      </c>
      <c r="E29" s="24">
        <f t="shared" si="9"/>
        <v>0</v>
      </c>
      <c r="F29" s="24">
        <f t="shared" si="9"/>
        <v>0</v>
      </c>
      <c r="G29" s="24">
        <f t="shared" si="9"/>
        <v>0</v>
      </c>
      <c r="H29" s="24">
        <f t="shared" si="9"/>
        <v>0</v>
      </c>
      <c r="I29" s="24">
        <f t="shared" si="9"/>
        <v>0</v>
      </c>
      <c r="J29" s="18">
        <f t="shared" si="3"/>
        <v>0</v>
      </c>
      <c r="K29" s="24">
        <f>K30</f>
        <v>0</v>
      </c>
      <c r="L29" s="24">
        <f t="shared" ref="L29:N31" si="10">L30</f>
        <v>0</v>
      </c>
      <c r="M29" s="24">
        <f t="shared" si="10"/>
        <v>0</v>
      </c>
      <c r="N29" s="24">
        <f t="shared" si="10"/>
        <v>0</v>
      </c>
      <c r="O29" s="18">
        <f t="shared" si="1"/>
        <v>0</v>
      </c>
      <c r="P29" s="24">
        <f>P30</f>
        <v>0</v>
      </c>
      <c r="Q29" s="24">
        <f>Q30</f>
        <v>0</v>
      </c>
      <c r="R29" s="24">
        <f>R30</f>
        <v>0</v>
      </c>
      <c r="S29" s="18">
        <f t="shared" si="6"/>
        <v>0</v>
      </c>
    </row>
    <row r="30" spans="2:20" ht="57" customHeight="1">
      <c r="B30" s="25" t="s">
        <v>43</v>
      </c>
      <c r="C30" s="20" t="s">
        <v>45</v>
      </c>
      <c r="D30" s="14">
        <f t="shared" si="9"/>
        <v>0</v>
      </c>
      <c r="E30" s="14">
        <f t="shared" si="9"/>
        <v>0</v>
      </c>
      <c r="F30" s="14">
        <f t="shared" si="9"/>
        <v>0</v>
      </c>
      <c r="G30" s="14">
        <f t="shared" si="9"/>
        <v>0</v>
      </c>
      <c r="H30" s="14">
        <f t="shared" si="9"/>
        <v>0</v>
      </c>
      <c r="I30" s="14">
        <f t="shared" si="9"/>
        <v>0</v>
      </c>
      <c r="J30" s="18">
        <f t="shared" si="3"/>
        <v>0</v>
      </c>
      <c r="K30" s="14">
        <f t="shared" ref="K30:R31" si="11">K31</f>
        <v>0</v>
      </c>
      <c r="L30" s="14">
        <f t="shared" si="10"/>
        <v>0</v>
      </c>
      <c r="M30" s="14">
        <f t="shared" si="10"/>
        <v>0</v>
      </c>
      <c r="N30" s="14">
        <f t="shared" si="10"/>
        <v>0</v>
      </c>
      <c r="O30" s="18">
        <f t="shared" si="1"/>
        <v>0</v>
      </c>
      <c r="P30" s="14">
        <f t="shared" si="11"/>
        <v>0</v>
      </c>
      <c r="Q30" s="14">
        <f t="shared" si="11"/>
        <v>0</v>
      </c>
      <c r="R30" s="14">
        <f t="shared" si="11"/>
        <v>0</v>
      </c>
      <c r="S30" s="18">
        <f t="shared" si="6"/>
        <v>0</v>
      </c>
    </row>
    <row r="31" spans="2:20" ht="51.75" customHeight="1">
      <c r="B31" s="25" t="s">
        <v>44</v>
      </c>
      <c r="C31" s="20" t="s">
        <v>46</v>
      </c>
      <c r="D31" s="14">
        <f t="shared" si="9"/>
        <v>0</v>
      </c>
      <c r="E31" s="14">
        <f t="shared" si="9"/>
        <v>0</v>
      </c>
      <c r="F31" s="14">
        <f t="shared" si="9"/>
        <v>0</v>
      </c>
      <c r="G31" s="14">
        <f t="shared" si="9"/>
        <v>0</v>
      </c>
      <c r="H31" s="14">
        <f t="shared" si="9"/>
        <v>0</v>
      </c>
      <c r="I31" s="14">
        <f t="shared" si="9"/>
        <v>0</v>
      </c>
      <c r="J31" s="18">
        <f t="shared" si="3"/>
        <v>0</v>
      </c>
      <c r="K31" s="14">
        <f t="shared" si="11"/>
        <v>0</v>
      </c>
      <c r="L31" s="14">
        <f t="shared" si="10"/>
        <v>0</v>
      </c>
      <c r="M31" s="14">
        <f t="shared" si="10"/>
        <v>0</v>
      </c>
      <c r="N31" s="14">
        <f t="shared" si="10"/>
        <v>0</v>
      </c>
      <c r="O31" s="18">
        <f t="shared" si="1"/>
        <v>0</v>
      </c>
      <c r="P31" s="14">
        <f t="shared" si="11"/>
        <v>0</v>
      </c>
      <c r="Q31" s="14">
        <f t="shared" si="11"/>
        <v>0</v>
      </c>
      <c r="R31" s="14">
        <f t="shared" si="11"/>
        <v>0</v>
      </c>
      <c r="S31" s="18">
        <f t="shared" si="6"/>
        <v>0</v>
      </c>
    </row>
    <row r="32" spans="2:20" ht="52.5" customHeight="1">
      <c r="B32" s="25" t="s">
        <v>47</v>
      </c>
      <c r="C32" s="20" t="s">
        <v>46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I32" s="14">
        <v>0</v>
      </c>
      <c r="J32" s="18">
        <f t="shared" si="3"/>
        <v>0</v>
      </c>
      <c r="K32" s="14">
        <v>0</v>
      </c>
      <c r="L32" s="14">
        <v>0</v>
      </c>
      <c r="M32" s="14">
        <v>0</v>
      </c>
      <c r="N32" s="14">
        <v>0</v>
      </c>
      <c r="O32" s="18">
        <f t="shared" si="1"/>
        <v>0</v>
      </c>
      <c r="P32" s="14">
        <v>0</v>
      </c>
      <c r="Q32" s="14">
        <v>0</v>
      </c>
      <c r="R32" s="14">
        <v>0</v>
      </c>
      <c r="S32" s="18">
        <f t="shared" si="6"/>
        <v>0</v>
      </c>
    </row>
  </sheetData>
  <mergeCells count="18">
    <mergeCell ref="C17:C18"/>
    <mergeCell ref="B17:B18"/>
    <mergeCell ref="D17:S17"/>
    <mergeCell ref="B10:S10"/>
    <mergeCell ref="B11:S11"/>
    <mergeCell ref="B12:S12"/>
    <mergeCell ref="B13:S13"/>
    <mergeCell ref="B14:S14"/>
    <mergeCell ref="B15:S15"/>
    <mergeCell ref="B16:S16"/>
    <mergeCell ref="B7:S7"/>
    <mergeCell ref="B8:S8"/>
    <mergeCell ref="B9:S9"/>
    <mergeCell ref="B1:S1"/>
    <mergeCell ref="B2:S2"/>
    <mergeCell ref="B3:S3"/>
    <mergeCell ref="B4:S4"/>
    <mergeCell ref="B5:S5"/>
  </mergeCells>
  <phoneticPr fontId="0" type="noConversion"/>
  <pageMargins left="0.78740157480314965" right="0.39370078740157483" top="0.78740157480314965" bottom="0.19685039370078741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D9"/>
  <sheetViews>
    <sheetView workbookViewId="0">
      <selection activeCell="A14" sqref="A14"/>
    </sheetView>
  </sheetViews>
  <sheetFormatPr defaultRowHeight="12.75"/>
  <cols>
    <col min="1" max="4" width="21.85546875" customWidth="1"/>
  </cols>
  <sheetData>
    <row r="1" spans="1:4" ht="15.75">
      <c r="A1" s="33"/>
      <c r="B1" s="33" t="s">
        <v>21</v>
      </c>
      <c r="C1" s="33"/>
      <c r="D1" s="33"/>
    </row>
    <row r="2" spans="1:4" ht="15.75">
      <c r="A2" s="33"/>
      <c r="B2" s="2" t="s">
        <v>18</v>
      </c>
      <c r="C2" s="2" t="s">
        <v>19</v>
      </c>
      <c r="D2" s="2" t="s">
        <v>20</v>
      </c>
    </row>
    <row r="3" spans="1:4" ht="15.75">
      <c r="A3" s="3" t="s">
        <v>22</v>
      </c>
      <c r="B3" s="4" t="e">
        <f>-Лист1!#REF!</f>
        <v>#REF!</v>
      </c>
      <c r="C3" s="4" t="e">
        <f>-Лист1!#REF!</f>
        <v>#REF!</v>
      </c>
      <c r="D3" s="4" t="e">
        <f>-Лист1!#REF!</f>
        <v>#REF!</v>
      </c>
    </row>
    <row r="4" spans="1:4" ht="31.5">
      <c r="A4" s="5" t="s">
        <v>23</v>
      </c>
      <c r="B4" s="6" t="e">
        <f>B3/[1]Лист1!$C$258*100</f>
        <v>#REF!</v>
      </c>
      <c r="C4" s="6" t="e">
        <f>C3/B3*100</f>
        <v>#REF!</v>
      </c>
      <c r="D4" s="6" t="e">
        <f>D3/C3*100</f>
        <v>#REF!</v>
      </c>
    </row>
    <row r="5" spans="1:4" ht="15.75">
      <c r="A5" s="5" t="s">
        <v>24</v>
      </c>
      <c r="B5" s="6" t="e">
        <f>B3/[2]Лист1!$P$277*100</f>
        <v>#REF!</v>
      </c>
      <c r="C5" s="6" t="e">
        <f>C3/[2]Лист1!$P$277*100</f>
        <v>#REF!</v>
      </c>
      <c r="D5" s="6" t="e">
        <f>D3/[2]Лист1!$P$277*100</f>
        <v>#REF!</v>
      </c>
    </row>
    <row r="6" spans="1:4" ht="15.75">
      <c r="A6" s="3" t="s">
        <v>25</v>
      </c>
      <c r="B6" s="4" t="e">
        <f>Лист1!#REF!</f>
        <v>#REF!</v>
      </c>
      <c r="C6" s="4" t="e">
        <f>Лист1!#REF!</f>
        <v>#REF!</v>
      </c>
      <c r="D6" s="4" t="e">
        <f>Лист1!#REF!</f>
        <v>#REF!</v>
      </c>
    </row>
    <row r="7" spans="1:4" ht="31.5">
      <c r="A7" s="5" t="s">
        <v>23</v>
      </c>
      <c r="B7" s="6" t="e">
        <f>B6/[3]Лист1!$D$20*100</f>
        <v>#REF!</v>
      </c>
      <c r="C7" s="6" t="e">
        <f>C6/B6*100</f>
        <v>#REF!</v>
      </c>
      <c r="D7" s="6" t="e">
        <f>D6/C6*100</f>
        <v>#REF!</v>
      </c>
    </row>
    <row r="8" spans="1:4" ht="15.75">
      <c r="A8" s="5" t="s">
        <v>24</v>
      </c>
      <c r="B8" s="6" t="e">
        <f>B6/429642.09767*100</f>
        <v>#REF!</v>
      </c>
      <c r="C8" s="6" t="e">
        <f>C6/429642.09767*100</f>
        <v>#REF!</v>
      </c>
      <c r="D8" s="6" t="e">
        <f t="shared" ref="D8" si="0">D6/429642.09767*100</f>
        <v>#REF!</v>
      </c>
    </row>
    <row r="9" spans="1:4" ht="31.5">
      <c r="A9" s="3" t="s">
        <v>26</v>
      </c>
      <c r="B9" s="4" t="e">
        <f>B3-B6</f>
        <v>#REF!</v>
      </c>
      <c r="C9" s="4" t="e">
        <f t="shared" ref="C9:D9" si="1">C3-C6</f>
        <v>#REF!</v>
      </c>
      <c r="D9" s="4" t="e">
        <f t="shared" si="1"/>
        <v>#REF!</v>
      </c>
    </row>
  </sheetData>
  <mergeCells count="2">
    <mergeCell ref="A1:A2"/>
    <mergeCell ref="B1:D1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Прил № 1</vt:lpstr>
      <vt:lpstr>Лист3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Teik01</dc:creator>
  <cp:lastModifiedBy>Финотдел</cp:lastModifiedBy>
  <cp:lastPrinted>2023-04-21T08:15:34Z</cp:lastPrinted>
  <dcterms:created xsi:type="dcterms:W3CDTF">2009-01-23T07:46:30Z</dcterms:created>
  <dcterms:modified xsi:type="dcterms:W3CDTF">2023-04-25T10:41:12Z</dcterms:modified>
</cp:coreProperties>
</file>