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codeName="ЭтаКнига" defaultThemeVersion="124226"/>
  <bookViews>
    <workbookView xWindow="360" yWindow="15" windowWidth="11340" windowHeight="6795" tabRatio="602"/>
  </bookViews>
  <sheets>
    <sheet name="Лист1" sheetId="1" r:id="rId1"/>
  </sheets>
  <definedNames>
    <definedName name="_xlnm.Print_Area" localSheetId="0">Лист1!$A$12:$O$412</definedName>
  </definedNames>
  <calcPr calcId="124519"/>
</workbook>
</file>

<file path=xl/calcChain.xml><?xml version="1.0" encoding="utf-8"?>
<calcChain xmlns="http://schemas.openxmlformats.org/spreadsheetml/2006/main">
  <c r="N219" i="1"/>
  <c r="N217"/>
  <c r="N201"/>
  <c r="O203"/>
  <c r="N202"/>
  <c r="N149"/>
  <c r="O149" s="1"/>
  <c r="O150"/>
  <c r="M149"/>
  <c r="M150"/>
  <c r="O398" l="1"/>
  <c r="N395"/>
  <c r="O395" s="1"/>
  <c r="O357"/>
  <c r="O358"/>
  <c r="N357"/>
  <c r="M357"/>
  <c r="M358"/>
  <c r="N408"/>
  <c r="N406"/>
  <c r="N405" s="1"/>
  <c r="N402"/>
  <c r="N399"/>
  <c r="N392"/>
  <c r="N390"/>
  <c r="N387"/>
  <c r="N385"/>
  <c r="N383"/>
  <c r="N381"/>
  <c r="N379"/>
  <c r="N377"/>
  <c r="N375"/>
  <c r="N373"/>
  <c r="N371"/>
  <c r="N369"/>
  <c r="N367"/>
  <c r="N365"/>
  <c r="N363"/>
  <c r="N361"/>
  <c r="N359"/>
  <c r="N355"/>
  <c r="N353"/>
  <c r="N351"/>
  <c r="N349"/>
  <c r="N347"/>
  <c r="N344"/>
  <c r="N339"/>
  <c r="N337"/>
  <c r="N336" s="1"/>
  <c r="N333"/>
  <c r="N330"/>
  <c r="N328"/>
  <c r="N324"/>
  <c r="N322"/>
  <c r="N319"/>
  <c r="N315"/>
  <c r="N313"/>
  <c r="N311"/>
  <c r="N308"/>
  <c r="N306"/>
  <c r="N304"/>
  <c r="N302"/>
  <c r="N300"/>
  <c r="N298"/>
  <c r="N296"/>
  <c r="N294"/>
  <c r="O294" s="1"/>
  <c r="N292"/>
  <c r="N289"/>
  <c r="N287"/>
  <c r="N285"/>
  <c r="N283"/>
  <c r="N281"/>
  <c r="N279"/>
  <c r="N277"/>
  <c r="N275"/>
  <c r="N273"/>
  <c r="N271"/>
  <c r="N269"/>
  <c r="N267"/>
  <c r="N265"/>
  <c r="N263"/>
  <c r="N261"/>
  <c r="N259"/>
  <c r="N257"/>
  <c r="N255"/>
  <c r="N253"/>
  <c r="N251"/>
  <c r="N249"/>
  <c r="N247"/>
  <c r="N245"/>
  <c r="N243"/>
  <c r="N241"/>
  <c r="O241" s="1"/>
  <c r="N239"/>
  <c r="N237"/>
  <c r="N228" s="1"/>
  <c r="O228" s="1"/>
  <c r="N235"/>
  <c r="N233"/>
  <c r="N231"/>
  <c r="N229"/>
  <c r="N224"/>
  <c r="N222"/>
  <c r="N220"/>
  <c r="O220" s="1"/>
  <c r="N218"/>
  <c r="N216"/>
  <c r="O216" s="1"/>
  <c r="N214"/>
  <c r="N212"/>
  <c r="N210"/>
  <c r="N208"/>
  <c r="N206"/>
  <c r="N204"/>
  <c r="N197"/>
  <c r="N195"/>
  <c r="N193"/>
  <c r="N188" s="1"/>
  <c r="N191"/>
  <c r="N189"/>
  <c r="N185"/>
  <c r="N183"/>
  <c r="N181"/>
  <c r="N179"/>
  <c r="N177"/>
  <c r="N175"/>
  <c r="N173"/>
  <c r="N171"/>
  <c r="N168"/>
  <c r="N166"/>
  <c r="N164"/>
  <c r="N162"/>
  <c r="N160"/>
  <c r="O160" s="1"/>
  <c r="N158"/>
  <c r="N156"/>
  <c r="N154"/>
  <c r="N151"/>
  <c r="N147"/>
  <c r="N145"/>
  <c r="N143"/>
  <c r="N141"/>
  <c r="N139"/>
  <c r="N137"/>
  <c r="N135"/>
  <c r="N133"/>
  <c r="N131"/>
  <c r="N129"/>
  <c r="N127"/>
  <c r="N125"/>
  <c r="N123"/>
  <c r="N121"/>
  <c r="N119"/>
  <c r="N117"/>
  <c r="N115"/>
  <c r="N113"/>
  <c r="N111"/>
  <c r="O111" s="1"/>
  <c r="N109"/>
  <c r="N107"/>
  <c r="N105"/>
  <c r="N103"/>
  <c r="N101"/>
  <c r="N99"/>
  <c r="N97"/>
  <c r="O97" s="1"/>
  <c r="N95"/>
  <c r="N93"/>
  <c r="N91"/>
  <c r="N89"/>
  <c r="N87"/>
  <c r="N84"/>
  <c r="N82"/>
  <c r="N79"/>
  <c r="O79" s="1"/>
  <c r="N77"/>
  <c r="O77" s="1"/>
  <c r="N74"/>
  <c r="N72"/>
  <c r="N70"/>
  <c r="N66"/>
  <c r="O66" s="1"/>
  <c r="N64"/>
  <c r="N62"/>
  <c r="N60"/>
  <c r="N56"/>
  <c r="N54"/>
  <c r="N52"/>
  <c r="N50"/>
  <c r="O50" s="1"/>
  <c r="N48"/>
  <c r="O48" s="1"/>
  <c r="N45"/>
  <c r="N43"/>
  <c r="N41"/>
  <c r="N39"/>
  <c r="O39" s="1"/>
  <c r="N36"/>
  <c r="N32"/>
  <c r="O32" s="1"/>
  <c r="N30"/>
  <c r="O31"/>
  <c r="O33"/>
  <c r="O34"/>
  <c r="O35"/>
  <c r="O36"/>
  <c r="O37"/>
  <c r="O38"/>
  <c r="O40"/>
  <c r="O41"/>
  <c r="O42"/>
  <c r="O43"/>
  <c r="O44"/>
  <c r="O45"/>
  <c r="O46"/>
  <c r="O47"/>
  <c r="O49"/>
  <c r="O51"/>
  <c r="O52"/>
  <c r="O53"/>
  <c r="O54"/>
  <c r="O55"/>
  <c r="O56"/>
  <c r="O57"/>
  <c r="O58"/>
  <c r="O59"/>
  <c r="O60"/>
  <c r="O61"/>
  <c r="O62"/>
  <c r="O63"/>
  <c r="O64"/>
  <c r="O65"/>
  <c r="O67"/>
  <c r="O68"/>
  <c r="O69"/>
  <c r="O70"/>
  <c r="O71"/>
  <c r="O72"/>
  <c r="O73"/>
  <c r="O75"/>
  <c r="O76"/>
  <c r="O78"/>
  <c r="O80"/>
  <c r="O81"/>
  <c r="O82"/>
  <c r="O83"/>
  <c r="O84"/>
  <c r="O85"/>
  <c r="O86"/>
  <c r="O87"/>
  <c r="O88"/>
  <c r="O89"/>
  <c r="O90"/>
  <c r="O91"/>
  <c r="O92"/>
  <c r="O93"/>
  <c r="O94"/>
  <c r="O95"/>
  <c r="O96"/>
  <c r="O98"/>
  <c r="O99"/>
  <c r="O100"/>
  <c r="O101"/>
  <c r="O102"/>
  <c r="O103"/>
  <c r="O104"/>
  <c r="O105"/>
  <c r="O106"/>
  <c r="O107"/>
  <c r="O108"/>
  <c r="O109"/>
  <c r="O110"/>
  <c r="O112"/>
  <c r="O113"/>
  <c r="O114"/>
  <c r="O115"/>
  <c r="O116"/>
  <c r="O117"/>
  <c r="O118"/>
  <c r="O119"/>
  <c r="O120"/>
  <c r="O121"/>
  <c r="O122"/>
  <c r="O123"/>
  <c r="O124"/>
  <c r="O125"/>
  <c r="O126"/>
  <c r="O127"/>
  <c r="O128"/>
  <c r="O129"/>
  <c r="O130"/>
  <c r="O131"/>
  <c r="O132"/>
  <c r="O133"/>
  <c r="O134"/>
  <c r="O135"/>
  <c r="O136"/>
  <c r="O137"/>
  <c r="O138"/>
  <c r="O139"/>
  <c r="O140"/>
  <c r="O141"/>
  <c r="O142"/>
  <c r="O143"/>
  <c r="O144"/>
  <c r="O145"/>
  <c r="O146"/>
  <c r="O147"/>
  <c r="O148"/>
  <c r="O151"/>
  <c r="O152"/>
  <c r="O153"/>
  <c r="O154"/>
  <c r="O155"/>
  <c r="O156"/>
  <c r="O157"/>
  <c r="O158"/>
  <c r="O159"/>
  <c r="O161"/>
  <c r="O162"/>
  <c r="O163"/>
  <c r="O164"/>
  <c r="O165"/>
  <c r="O166"/>
  <c r="O167"/>
  <c r="O168"/>
  <c r="O169"/>
  <c r="O170"/>
  <c r="O171"/>
  <c r="O172"/>
  <c r="O173"/>
  <c r="O174"/>
  <c r="O175"/>
  <c r="O176"/>
  <c r="O177"/>
  <c r="O178"/>
  <c r="O179"/>
  <c r="O180"/>
  <c r="O181"/>
  <c r="O182"/>
  <c r="O183"/>
  <c r="O184"/>
  <c r="O185"/>
  <c r="O186"/>
  <c r="O189"/>
  <c r="O190"/>
  <c r="O191"/>
  <c r="O192"/>
  <c r="O193"/>
  <c r="O194"/>
  <c r="O195"/>
  <c r="O196"/>
  <c r="O197"/>
  <c r="O198"/>
  <c r="O201"/>
  <c r="O202"/>
  <c r="O204"/>
  <c r="O205"/>
  <c r="O206"/>
  <c r="O207"/>
  <c r="O208"/>
  <c r="O209"/>
  <c r="O210"/>
  <c r="O211"/>
  <c r="O212"/>
  <c r="O213"/>
  <c r="O214"/>
  <c r="O215"/>
  <c r="O217"/>
  <c r="O218"/>
  <c r="O219"/>
  <c r="O221"/>
  <c r="O222"/>
  <c r="O223"/>
  <c r="O224"/>
  <c r="O225"/>
  <c r="O229"/>
  <c r="O230"/>
  <c r="O231"/>
  <c r="O232"/>
  <c r="O233"/>
  <c r="O234"/>
  <c r="O235"/>
  <c r="O236"/>
  <c r="O237"/>
  <c r="O238"/>
  <c r="O239"/>
  <c r="O240"/>
  <c r="O242"/>
  <c r="O243"/>
  <c r="O244"/>
  <c r="O245"/>
  <c r="O246"/>
  <c r="O247"/>
  <c r="O248"/>
  <c r="O249"/>
  <c r="O250"/>
  <c r="O251"/>
  <c r="O252"/>
  <c r="O253"/>
  <c r="O254"/>
  <c r="O255"/>
  <c r="O256"/>
  <c r="O257"/>
  <c r="O258"/>
  <c r="O259"/>
  <c r="O260"/>
  <c r="O261"/>
  <c r="O262"/>
  <c r="O263"/>
  <c r="O264"/>
  <c r="O265"/>
  <c r="O266"/>
  <c r="O267"/>
  <c r="O268"/>
  <c r="O269"/>
  <c r="O270"/>
  <c r="O271"/>
  <c r="O272"/>
  <c r="O273"/>
  <c r="O274"/>
  <c r="O275"/>
  <c r="O276"/>
  <c r="O277"/>
  <c r="O278"/>
  <c r="O279"/>
  <c r="O280"/>
  <c r="O281"/>
  <c r="O282"/>
  <c r="O283"/>
  <c r="O284"/>
  <c r="O285"/>
  <c r="O286"/>
  <c r="O287"/>
  <c r="O288"/>
  <c r="O289"/>
  <c r="O290"/>
  <c r="O291"/>
  <c r="O292"/>
  <c r="O293"/>
  <c r="O295"/>
  <c r="O296"/>
  <c r="O297"/>
  <c r="O298"/>
  <c r="O299"/>
  <c r="O300"/>
  <c r="O301"/>
  <c r="O302"/>
  <c r="O303"/>
  <c r="O304"/>
  <c r="O305"/>
  <c r="O306"/>
  <c r="O307"/>
  <c r="O308"/>
  <c r="O309"/>
  <c r="O310"/>
  <c r="O311"/>
  <c r="O312"/>
  <c r="O313"/>
  <c r="O314"/>
  <c r="O315"/>
  <c r="O316"/>
  <c r="O317"/>
  <c r="O318"/>
  <c r="O319"/>
  <c r="O320"/>
  <c r="O321"/>
  <c r="O322"/>
  <c r="O323"/>
  <c r="O324"/>
  <c r="O325"/>
  <c r="O326"/>
  <c r="O327"/>
  <c r="O328"/>
  <c r="O329"/>
  <c r="O330"/>
  <c r="O331"/>
  <c r="O332"/>
  <c r="O333"/>
  <c r="O334"/>
  <c r="O337"/>
  <c r="O338"/>
  <c r="O339"/>
  <c r="O340"/>
  <c r="O341"/>
  <c r="O344"/>
  <c r="O345"/>
  <c r="O346"/>
  <c r="O347"/>
  <c r="O348"/>
  <c r="O349"/>
  <c r="O350"/>
  <c r="O351"/>
  <c r="O352"/>
  <c r="O353"/>
  <c r="O354"/>
  <c r="O355"/>
  <c r="O356"/>
  <c r="O359"/>
  <c r="O360"/>
  <c r="O361"/>
  <c r="O362"/>
  <c r="O363"/>
  <c r="O364"/>
  <c r="O365"/>
  <c r="O366"/>
  <c r="O367"/>
  <c r="O368"/>
  <c r="O369"/>
  <c r="O370"/>
  <c r="O371"/>
  <c r="O372"/>
  <c r="O373"/>
  <c r="O374"/>
  <c r="O375"/>
  <c r="O376"/>
  <c r="O377"/>
  <c r="O378"/>
  <c r="O379"/>
  <c r="O380"/>
  <c r="O381"/>
  <c r="O382"/>
  <c r="O383"/>
  <c r="O384"/>
  <c r="O385"/>
  <c r="O386"/>
  <c r="O387"/>
  <c r="O388"/>
  <c r="O389"/>
  <c r="O390"/>
  <c r="O391"/>
  <c r="O392"/>
  <c r="O393"/>
  <c r="O394"/>
  <c r="O396"/>
  <c r="O397"/>
  <c r="O399"/>
  <c r="O400"/>
  <c r="O401"/>
  <c r="O402"/>
  <c r="O403"/>
  <c r="O406"/>
  <c r="O407"/>
  <c r="O408"/>
  <c r="O409"/>
  <c r="L75"/>
  <c r="M75" s="1"/>
  <c r="L110"/>
  <c r="M110" s="1"/>
  <c r="M48"/>
  <c r="M49"/>
  <c r="L48"/>
  <c r="K48"/>
  <c r="K49"/>
  <c r="L112"/>
  <c r="M112" s="1"/>
  <c r="M29"/>
  <c r="M30"/>
  <c r="M31"/>
  <c r="M33"/>
  <c r="M34"/>
  <c r="M35"/>
  <c r="M36"/>
  <c r="M37"/>
  <c r="M38"/>
  <c r="M39"/>
  <c r="M40"/>
  <c r="M41"/>
  <c r="M42"/>
  <c r="M43"/>
  <c r="M44"/>
  <c r="M45"/>
  <c r="M46"/>
  <c r="M47"/>
  <c r="M50"/>
  <c r="M51"/>
  <c r="M52"/>
  <c r="M53"/>
  <c r="M54"/>
  <c r="M55"/>
  <c r="M56"/>
  <c r="M57"/>
  <c r="M58"/>
  <c r="M59"/>
  <c r="M60"/>
  <c r="M61"/>
  <c r="M62"/>
  <c r="M63"/>
  <c r="M64"/>
  <c r="M65"/>
  <c r="M66"/>
  <c r="M67"/>
  <c r="M68"/>
  <c r="M69"/>
  <c r="M70"/>
  <c r="M71"/>
  <c r="M72"/>
  <c r="M73"/>
  <c r="M76"/>
  <c r="M77"/>
  <c r="M78"/>
  <c r="M79"/>
  <c r="M80"/>
  <c r="M81"/>
  <c r="M82"/>
  <c r="M83"/>
  <c r="M84"/>
  <c r="M85"/>
  <c r="M86"/>
  <c r="M88"/>
  <c r="M89"/>
  <c r="M90"/>
  <c r="M91"/>
  <c r="M92"/>
  <c r="M93"/>
  <c r="M94"/>
  <c r="M98"/>
  <c r="M99"/>
  <c r="M100"/>
  <c r="M101"/>
  <c r="M102"/>
  <c r="M103"/>
  <c r="M104"/>
  <c r="M105"/>
  <c r="M106"/>
  <c r="M107"/>
  <c r="M108"/>
  <c r="M113"/>
  <c r="M114"/>
  <c r="M115"/>
  <c r="M116"/>
  <c r="M117"/>
  <c r="M118"/>
  <c r="M119"/>
  <c r="M120"/>
  <c r="M121"/>
  <c r="M122"/>
  <c r="M123"/>
  <c r="M124"/>
  <c r="M125"/>
  <c r="M126"/>
  <c r="M127"/>
  <c r="M128"/>
  <c r="M129"/>
  <c r="M130"/>
  <c r="M131"/>
  <c r="M132"/>
  <c r="M133"/>
  <c r="M134"/>
  <c r="M135"/>
  <c r="M136"/>
  <c r="M137"/>
  <c r="M138"/>
  <c r="M139"/>
  <c r="M140"/>
  <c r="M141"/>
  <c r="M142"/>
  <c r="M143"/>
  <c r="M144"/>
  <c r="M145"/>
  <c r="M146"/>
  <c r="M147"/>
  <c r="M148"/>
  <c r="M152"/>
  <c r="M154"/>
  <c r="M155"/>
  <c r="M156"/>
  <c r="M157"/>
  <c r="M158"/>
  <c r="M159"/>
  <c r="M162"/>
  <c r="M163"/>
  <c r="M165"/>
  <c r="M166"/>
  <c r="M167"/>
  <c r="M168"/>
  <c r="M169"/>
  <c r="M170"/>
  <c r="M171"/>
  <c r="M172"/>
  <c r="M173"/>
  <c r="M174"/>
  <c r="M175"/>
  <c r="M176"/>
  <c r="M177"/>
  <c r="M178"/>
  <c r="M179"/>
  <c r="M180"/>
  <c r="M181"/>
  <c r="M182"/>
  <c r="M183"/>
  <c r="M184"/>
  <c r="M185"/>
  <c r="M186"/>
  <c r="M187"/>
  <c r="M188"/>
  <c r="M189"/>
  <c r="M190"/>
  <c r="M191"/>
  <c r="M192"/>
  <c r="M193"/>
  <c r="M194"/>
  <c r="M195"/>
  <c r="M196"/>
  <c r="M197"/>
  <c r="M198"/>
  <c r="M202"/>
  <c r="M204"/>
  <c r="M205"/>
  <c r="M206"/>
  <c r="M207"/>
  <c r="M208"/>
  <c r="M209"/>
  <c r="M210"/>
  <c r="M211"/>
  <c r="M212"/>
  <c r="M213"/>
  <c r="M214"/>
  <c r="M215"/>
  <c r="M216"/>
  <c r="M217"/>
  <c r="M218"/>
  <c r="M219"/>
  <c r="M221"/>
  <c r="M222"/>
  <c r="M223"/>
  <c r="M224"/>
  <c r="M225"/>
  <c r="M228"/>
  <c r="M229"/>
  <c r="M230"/>
  <c r="M231"/>
  <c r="M232"/>
  <c r="M233"/>
  <c r="M234"/>
  <c r="M235"/>
  <c r="M236"/>
  <c r="M237"/>
  <c r="M238"/>
  <c r="M239"/>
  <c r="M240"/>
  <c r="M242"/>
  <c r="M243"/>
  <c r="M244"/>
  <c r="M245"/>
  <c r="M246"/>
  <c r="M247"/>
  <c r="M248"/>
  <c r="M249"/>
  <c r="M250"/>
  <c r="M251"/>
  <c r="M252"/>
  <c r="M253"/>
  <c r="M254"/>
  <c r="M255"/>
  <c r="M256"/>
  <c r="M257"/>
  <c r="M258"/>
  <c r="M259"/>
  <c r="M260"/>
  <c r="M262"/>
  <c r="M263"/>
  <c r="M264"/>
  <c r="M265"/>
  <c r="M266"/>
  <c r="M267"/>
  <c r="M268"/>
  <c r="M269"/>
  <c r="M270"/>
  <c r="M271"/>
  <c r="M272"/>
  <c r="M273"/>
  <c r="M274"/>
  <c r="M275"/>
  <c r="M276"/>
  <c r="M277"/>
  <c r="M278"/>
  <c r="M279"/>
  <c r="M280"/>
  <c r="M281"/>
  <c r="M282"/>
  <c r="M283"/>
  <c r="M284"/>
  <c r="M285"/>
  <c r="M286"/>
  <c r="M287"/>
  <c r="M288"/>
  <c r="M289"/>
  <c r="M290"/>
  <c r="M291"/>
  <c r="M292"/>
  <c r="M293"/>
  <c r="M294"/>
  <c r="M295"/>
  <c r="M296"/>
  <c r="M297"/>
  <c r="M298"/>
  <c r="M299"/>
  <c r="M300"/>
  <c r="M301"/>
  <c r="M302"/>
  <c r="M303"/>
  <c r="M304"/>
  <c r="M305"/>
  <c r="M306"/>
  <c r="M307"/>
  <c r="M308"/>
  <c r="M309"/>
  <c r="M310"/>
  <c r="M311"/>
  <c r="M312"/>
  <c r="M313"/>
  <c r="M314"/>
  <c r="M315"/>
  <c r="M316"/>
  <c r="M317"/>
  <c r="M318"/>
  <c r="M319"/>
  <c r="M320"/>
  <c r="M321"/>
  <c r="M322"/>
  <c r="M323"/>
  <c r="M324"/>
  <c r="M325"/>
  <c r="M326"/>
  <c r="M327"/>
  <c r="M328"/>
  <c r="M329"/>
  <c r="M330"/>
  <c r="M331"/>
  <c r="M332"/>
  <c r="M333"/>
  <c r="M334"/>
  <c r="M335"/>
  <c r="M336"/>
  <c r="M337"/>
  <c r="M338"/>
  <c r="M339"/>
  <c r="M340"/>
  <c r="M341"/>
  <c r="M342"/>
  <c r="M343"/>
  <c r="M344"/>
  <c r="M345"/>
  <c r="M346"/>
  <c r="M347"/>
  <c r="M348"/>
  <c r="M349"/>
  <c r="M350"/>
  <c r="M351"/>
  <c r="M352"/>
  <c r="M353"/>
  <c r="M354"/>
  <c r="M355"/>
  <c r="M356"/>
  <c r="M359"/>
  <c r="M360"/>
  <c r="M361"/>
  <c r="M362"/>
  <c r="M363"/>
  <c r="M364"/>
  <c r="M365"/>
  <c r="M366"/>
  <c r="M367"/>
  <c r="M368"/>
  <c r="M369"/>
  <c r="M370"/>
  <c r="M371"/>
  <c r="M372"/>
  <c r="M373"/>
  <c r="M374"/>
  <c r="M375"/>
  <c r="M376"/>
  <c r="M377"/>
  <c r="M378"/>
  <c r="M379"/>
  <c r="M380"/>
  <c r="M381"/>
  <c r="M382"/>
  <c r="M383"/>
  <c r="M384"/>
  <c r="M385"/>
  <c r="M386"/>
  <c r="M387"/>
  <c r="M388"/>
  <c r="M389"/>
  <c r="M390"/>
  <c r="M391"/>
  <c r="M392"/>
  <c r="M393"/>
  <c r="M394"/>
  <c r="M395"/>
  <c r="M396"/>
  <c r="M397"/>
  <c r="M399"/>
  <c r="M400"/>
  <c r="M401"/>
  <c r="M402"/>
  <c r="M403"/>
  <c r="M404"/>
  <c r="M405"/>
  <c r="M406"/>
  <c r="M407"/>
  <c r="M408"/>
  <c r="M409"/>
  <c r="M412"/>
  <c r="K29"/>
  <c r="K30"/>
  <c r="K31"/>
  <c r="K32"/>
  <c r="K33"/>
  <c r="K34"/>
  <c r="K35"/>
  <c r="K36"/>
  <c r="K37"/>
  <c r="K38"/>
  <c r="K39"/>
  <c r="K40"/>
  <c r="K41"/>
  <c r="K42"/>
  <c r="K43"/>
  <c r="K44"/>
  <c r="K45"/>
  <c r="K46"/>
  <c r="K47"/>
  <c r="K50"/>
  <c r="K51"/>
  <c r="K52"/>
  <c r="K53"/>
  <c r="K54"/>
  <c r="K55"/>
  <c r="K56"/>
  <c r="K57"/>
  <c r="K58"/>
  <c r="K59"/>
  <c r="K60"/>
  <c r="K61"/>
  <c r="K62"/>
  <c r="K63"/>
  <c r="K64"/>
  <c r="K65"/>
  <c r="K66"/>
  <c r="K67"/>
  <c r="K68"/>
  <c r="K69"/>
  <c r="K70"/>
  <c r="K71"/>
  <c r="K72"/>
  <c r="K73"/>
  <c r="K74"/>
  <c r="K75"/>
  <c r="K76"/>
  <c r="K77"/>
  <c r="K78"/>
  <c r="K79"/>
  <c r="K80"/>
  <c r="K81"/>
  <c r="K82"/>
  <c r="K83"/>
  <c r="K84"/>
  <c r="K85"/>
  <c r="K86"/>
  <c r="K87"/>
  <c r="K88"/>
  <c r="K89"/>
  <c r="K90"/>
  <c r="K91"/>
  <c r="K92"/>
  <c r="K93"/>
  <c r="K94"/>
  <c r="K96"/>
  <c r="M96" s="1"/>
  <c r="K98"/>
  <c r="K99"/>
  <c r="K100"/>
  <c r="K101"/>
  <c r="K102"/>
  <c r="K103"/>
  <c r="K104"/>
  <c r="K105"/>
  <c r="K106"/>
  <c r="K107"/>
  <c r="K108"/>
  <c r="K109"/>
  <c r="K110"/>
  <c r="K111"/>
  <c r="K112"/>
  <c r="K113"/>
  <c r="K114"/>
  <c r="K115"/>
  <c r="K116"/>
  <c r="K117"/>
  <c r="K118"/>
  <c r="K119"/>
  <c r="K120"/>
  <c r="K121"/>
  <c r="K122"/>
  <c r="K123"/>
  <c r="K124"/>
  <c r="K125"/>
  <c r="K126"/>
  <c r="K127"/>
  <c r="K128"/>
  <c r="K129"/>
  <c r="K130"/>
  <c r="K131"/>
  <c r="K132"/>
  <c r="K133"/>
  <c r="K134"/>
  <c r="K135"/>
  <c r="K136"/>
  <c r="K137"/>
  <c r="K138"/>
  <c r="K139"/>
  <c r="K140"/>
  <c r="K141"/>
  <c r="K142"/>
  <c r="K143"/>
  <c r="K144"/>
  <c r="K145"/>
  <c r="K146"/>
  <c r="K147"/>
  <c r="K148"/>
  <c r="K152"/>
  <c r="K153"/>
  <c r="M153" s="1"/>
  <c r="K154"/>
  <c r="K155"/>
  <c r="K156"/>
  <c r="K157"/>
  <c r="K158"/>
  <c r="K159"/>
  <c r="K161"/>
  <c r="M161" s="1"/>
  <c r="K162"/>
  <c r="K163"/>
  <c r="K164"/>
  <c r="K165"/>
  <c r="K166"/>
  <c r="K167"/>
  <c r="K168"/>
  <c r="K169"/>
  <c r="K170"/>
  <c r="K171"/>
  <c r="K172"/>
  <c r="K173"/>
  <c r="K174"/>
  <c r="K175"/>
  <c r="K176"/>
  <c r="K177"/>
  <c r="K178"/>
  <c r="K179"/>
  <c r="K180"/>
  <c r="K181"/>
  <c r="K182"/>
  <c r="K183"/>
  <c r="K184"/>
  <c r="K185"/>
  <c r="K186"/>
  <c r="K187"/>
  <c r="K188"/>
  <c r="K189"/>
  <c r="K190"/>
  <c r="K191"/>
  <c r="K192"/>
  <c r="K193"/>
  <c r="K194"/>
  <c r="K195"/>
  <c r="K196"/>
  <c r="K197"/>
  <c r="K198"/>
  <c r="K199"/>
  <c r="K200"/>
  <c r="K201"/>
  <c r="K202"/>
  <c r="K204"/>
  <c r="K205"/>
  <c r="K206"/>
  <c r="K207"/>
  <c r="K208"/>
  <c r="K209"/>
  <c r="K210"/>
  <c r="K211"/>
  <c r="K212"/>
  <c r="K213"/>
  <c r="K214"/>
  <c r="K215"/>
  <c r="K216"/>
  <c r="K217"/>
  <c r="K218"/>
  <c r="K219"/>
  <c r="K220"/>
  <c r="K221"/>
  <c r="K222"/>
  <c r="K223"/>
  <c r="K224"/>
  <c r="K225"/>
  <c r="K226"/>
  <c r="K227"/>
  <c r="K228"/>
  <c r="K229"/>
  <c r="K230"/>
  <c r="K231"/>
  <c r="K232"/>
  <c r="K233"/>
  <c r="K234"/>
  <c r="K235"/>
  <c r="K236"/>
  <c r="K237"/>
  <c r="K238"/>
  <c r="K239"/>
  <c r="K240"/>
  <c r="K241"/>
  <c r="K242"/>
  <c r="K243"/>
  <c r="K244"/>
  <c r="K245"/>
  <c r="K246"/>
  <c r="K247"/>
  <c r="K248"/>
  <c r="K249"/>
  <c r="K250"/>
  <c r="K251"/>
  <c r="K252"/>
  <c r="K253"/>
  <c r="K254"/>
  <c r="K255"/>
  <c r="K256"/>
  <c r="K257"/>
  <c r="K258"/>
  <c r="K259"/>
  <c r="K260"/>
  <c r="K261"/>
  <c r="K262"/>
  <c r="K263"/>
  <c r="K264"/>
  <c r="K265"/>
  <c r="K266"/>
  <c r="K267"/>
  <c r="K268"/>
  <c r="K269"/>
  <c r="K270"/>
  <c r="K271"/>
  <c r="K272"/>
  <c r="K273"/>
  <c r="K274"/>
  <c r="K275"/>
  <c r="K276"/>
  <c r="K277"/>
  <c r="K278"/>
  <c r="K279"/>
  <c r="K280"/>
  <c r="K281"/>
  <c r="K282"/>
  <c r="K283"/>
  <c r="K284"/>
  <c r="K285"/>
  <c r="K286"/>
  <c r="K287"/>
  <c r="K288"/>
  <c r="K289"/>
  <c r="K290"/>
  <c r="K291"/>
  <c r="K292"/>
  <c r="K293"/>
  <c r="K294"/>
  <c r="K295"/>
  <c r="K296"/>
  <c r="K297"/>
  <c r="K298"/>
  <c r="K299"/>
  <c r="K300"/>
  <c r="K301"/>
  <c r="K302"/>
  <c r="K303"/>
  <c r="K304"/>
  <c r="K305"/>
  <c r="K306"/>
  <c r="K307"/>
  <c r="K308"/>
  <c r="K309"/>
  <c r="K310"/>
  <c r="K311"/>
  <c r="K312"/>
  <c r="K313"/>
  <c r="K314"/>
  <c r="K315"/>
  <c r="K316"/>
  <c r="K317"/>
  <c r="K318"/>
  <c r="K319"/>
  <c r="K320"/>
  <c r="K321"/>
  <c r="K322"/>
  <c r="K323"/>
  <c r="K324"/>
  <c r="K325"/>
  <c r="K326"/>
  <c r="K327"/>
  <c r="K328"/>
  <c r="K329"/>
  <c r="K330"/>
  <c r="K331"/>
  <c r="K332"/>
  <c r="K333"/>
  <c r="K334"/>
  <c r="K335"/>
  <c r="K336"/>
  <c r="K337"/>
  <c r="K338"/>
  <c r="K339"/>
  <c r="K340"/>
  <c r="K341"/>
  <c r="K342"/>
  <c r="K343"/>
  <c r="K344"/>
  <c r="K345"/>
  <c r="K346"/>
  <c r="K347"/>
  <c r="K348"/>
  <c r="K349"/>
  <c r="K350"/>
  <c r="K351"/>
  <c r="K352"/>
  <c r="K353"/>
  <c r="K354"/>
  <c r="K355"/>
  <c r="K356"/>
  <c r="K359"/>
  <c r="K360"/>
  <c r="K361"/>
  <c r="K362"/>
  <c r="K363"/>
  <c r="K364"/>
  <c r="K365"/>
  <c r="K366"/>
  <c r="K367"/>
  <c r="K368"/>
  <c r="K369"/>
  <c r="K370"/>
  <c r="K371"/>
  <c r="K372"/>
  <c r="K373"/>
  <c r="K374"/>
  <c r="K375"/>
  <c r="K376"/>
  <c r="K377"/>
  <c r="K378"/>
  <c r="K379"/>
  <c r="K380"/>
  <c r="K381"/>
  <c r="K382"/>
  <c r="K383"/>
  <c r="K384"/>
  <c r="K385"/>
  <c r="K386"/>
  <c r="K387"/>
  <c r="K388"/>
  <c r="K389"/>
  <c r="K390"/>
  <c r="K391"/>
  <c r="K392"/>
  <c r="K393"/>
  <c r="K394"/>
  <c r="K395"/>
  <c r="K396"/>
  <c r="K397"/>
  <c r="K399"/>
  <c r="K400"/>
  <c r="K401"/>
  <c r="K402"/>
  <c r="K403"/>
  <c r="K404"/>
  <c r="K405"/>
  <c r="K406"/>
  <c r="K407"/>
  <c r="K408"/>
  <c r="K409"/>
  <c r="K412"/>
  <c r="J408"/>
  <c r="J406"/>
  <c r="J405" s="1"/>
  <c r="J404" s="1"/>
  <c r="J402"/>
  <c r="J399"/>
  <c r="J395"/>
  <c r="J392"/>
  <c r="J390"/>
  <c r="J387"/>
  <c r="J385"/>
  <c r="J383"/>
  <c r="J381"/>
  <c r="J379"/>
  <c r="J377"/>
  <c r="J375"/>
  <c r="J373"/>
  <c r="J371"/>
  <c r="J369"/>
  <c r="J367"/>
  <c r="J365"/>
  <c r="J363"/>
  <c r="J361"/>
  <c r="J359"/>
  <c r="J355"/>
  <c r="J353"/>
  <c r="J351"/>
  <c r="J349"/>
  <c r="J347"/>
  <c r="J344"/>
  <c r="J343" s="1"/>
  <c r="J342" s="1"/>
  <c r="J339"/>
  <c r="J337"/>
  <c r="J336" s="1"/>
  <c r="J335" s="1"/>
  <c r="J333"/>
  <c r="J330"/>
  <c r="J328"/>
  <c r="J324"/>
  <c r="J322"/>
  <c r="J319"/>
  <c r="J315"/>
  <c r="J313"/>
  <c r="J311"/>
  <c r="J308"/>
  <c r="J306"/>
  <c r="J304"/>
  <c r="J302"/>
  <c r="J300"/>
  <c r="J298"/>
  <c r="J296"/>
  <c r="J294"/>
  <c r="J292"/>
  <c r="J289"/>
  <c r="J287"/>
  <c r="J285"/>
  <c r="J283"/>
  <c r="J281"/>
  <c r="J279"/>
  <c r="J277"/>
  <c r="J275"/>
  <c r="J273"/>
  <c r="J271"/>
  <c r="J269"/>
  <c r="J267"/>
  <c r="J265"/>
  <c r="J263"/>
  <c r="J261"/>
  <c r="J259"/>
  <c r="J257"/>
  <c r="J255"/>
  <c r="J253"/>
  <c r="J251"/>
  <c r="J249"/>
  <c r="J247"/>
  <c r="J245"/>
  <c r="J243"/>
  <c r="J241"/>
  <c r="J239"/>
  <c r="J237"/>
  <c r="J228" s="1"/>
  <c r="J235"/>
  <c r="J233"/>
  <c r="J231"/>
  <c r="J229"/>
  <c r="J224"/>
  <c r="J222"/>
  <c r="J220"/>
  <c r="J218"/>
  <c r="J216"/>
  <c r="J214"/>
  <c r="J212"/>
  <c r="J210"/>
  <c r="J208"/>
  <c r="J206"/>
  <c r="J204"/>
  <c r="J201"/>
  <c r="J200"/>
  <c r="J199" s="1"/>
  <c r="J197"/>
  <c r="J195"/>
  <c r="J193"/>
  <c r="J191"/>
  <c r="J188" s="1"/>
  <c r="J187" s="1"/>
  <c r="J189"/>
  <c r="J185"/>
  <c r="J183"/>
  <c r="J181"/>
  <c r="J179"/>
  <c r="J177"/>
  <c r="J175"/>
  <c r="J173"/>
  <c r="J171"/>
  <c r="J168"/>
  <c r="J166"/>
  <c r="J164"/>
  <c r="J162"/>
  <c r="J160"/>
  <c r="K160" s="1"/>
  <c r="J158"/>
  <c r="J156"/>
  <c r="J154"/>
  <c r="J151"/>
  <c r="K151" s="1"/>
  <c r="M151" s="1"/>
  <c r="J147"/>
  <c r="J145"/>
  <c r="J143"/>
  <c r="J141"/>
  <c r="J139"/>
  <c r="J137"/>
  <c r="J135"/>
  <c r="J133"/>
  <c r="J131"/>
  <c r="J129"/>
  <c r="J127"/>
  <c r="J125"/>
  <c r="J123"/>
  <c r="J121"/>
  <c r="J119"/>
  <c r="J117"/>
  <c r="J115"/>
  <c r="J113"/>
  <c r="J111"/>
  <c r="J109"/>
  <c r="J107"/>
  <c r="J105"/>
  <c r="J103"/>
  <c r="J101"/>
  <c r="J99"/>
  <c r="J97"/>
  <c r="K97" s="1"/>
  <c r="J95"/>
  <c r="K95" s="1"/>
  <c r="M95" s="1"/>
  <c r="J93"/>
  <c r="J91"/>
  <c r="J89"/>
  <c r="J87"/>
  <c r="J84"/>
  <c r="J82"/>
  <c r="J79"/>
  <c r="J77"/>
  <c r="J74"/>
  <c r="J72"/>
  <c r="J70"/>
  <c r="J66"/>
  <c r="J64"/>
  <c r="J62"/>
  <c r="J60"/>
  <c r="J56"/>
  <c r="J54"/>
  <c r="J52"/>
  <c r="J50"/>
  <c r="J45"/>
  <c r="J43"/>
  <c r="J41"/>
  <c r="J39"/>
  <c r="J36"/>
  <c r="J32"/>
  <c r="J30"/>
  <c r="J29"/>
  <c r="J412" s="1"/>
  <c r="L95"/>
  <c r="I95"/>
  <c r="I96"/>
  <c r="N29" l="1"/>
  <c r="N412" s="1"/>
  <c r="O412" s="1"/>
  <c r="O74"/>
  <c r="N28"/>
  <c r="N343"/>
  <c r="N227"/>
  <c r="O227" s="1"/>
  <c r="N200"/>
  <c r="O200" s="1"/>
  <c r="N335"/>
  <c r="O335" s="1"/>
  <c r="O336"/>
  <c r="N404"/>
  <c r="O404" s="1"/>
  <c r="O405"/>
  <c r="O188"/>
  <c r="N187"/>
  <c r="O187" s="1"/>
  <c r="O343"/>
  <c r="N342"/>
  <c r="O342" s="1"/>
  <c r="O30"/>
  <c r="J28"/>
  <c r="K28" s="1"/>
  <c r="J227"/>
  <c r="J226" s="1"/>
  <c r="J27"/>
  <c r="K27" s="1"/>
  <c r="L261"/>
  <c r="M261" s="1"/>
  <c r="I261"/>
  <c r="I262"/>
  <c r="I263"/>
  <c r="L84"/>
  <c r="L85"/>
  <c r="I85"/>
  <c r="I86"/>
  <c r="L79"/>
  <c r="I80"/>
  <c r="L295"/>
  <c r="O29" l="1"/>
  <c r="N226"/>
  <c r="O226" s="1"/>
  <c r="N199"/>
  <c r="O199" s="1"/>
  <c r="O28"/>
  <c r="N27"/>
  <c r="N411"/>
  <c r="O411" s="1"/>
  <c r="J410"/>
  <c r="K410" s="1"/>
  <c r="J411"/>
  <c r="K411" s="1"/>
  <c r="L294"/>
  <c r="I294"/>
  <c r="I295"/>
  <c r="L263"/>
  <c r="L408"/>
  <c r="L406"/>
  <c r="L402"/>
  <c r="L399"/>
  <c r="L395"/>
  <c r="L392"/>
  <c r="L390"/>
  <c r="L387"/>
  <c r="L385"/>
  <c r="L383"/>
  <c r="L381"/>
  <c r="L379"/>
  <c r="L377"/>
  <c r="L375"/>
  <c r="L373"/>
  <c r="L371"/>
  <c r="L369"/>
  <c r="L367"/>
  <c r="L365"/>
  <c r="L363"/>
  <c r="L361"/>
  <c r="L359"/>
  <c r="L355"/>
  <c r="L353"/>
  <c r="L351"/>
  <c r="L349"/>
  <c r="L347"/>
  <c r="L344"/>
  <c r="L339"/>
  <c r="L337"/>
  <c r="L336" s="1"/>
  <c r="L333"/>
  <c r="L330"/>
  <c r="L328"/>
  <c r="L324"/>
  <c r="L322"/>
  <c r="L319"/>
  <c r="L315"/>
  <c r="L313"/>
  <c r="L311"/>
  <c r="L308"/>
  <c r="L306"/>
  <c r="L304"/>
  <c r="L302"/>
  <c r="L300"/>
  <c r="L298"/>
  <c r="L296"/>
  <c r="L292"/>
  <c r="L289"/>
  <c r="L287"/>
  <c r="L285"/>
  <c r="L283"/>
  <c r="L281"/>
  <c r="L279"/>
  <c r="L277"/>
  <c r="L275"/>
  <c r="L273"/>
  <c r="L271"/>
  <c r="L269"/>
  <c r="L267"/>
  <c r="L265"/>
  <c r="L259"/>
  <c r="L257"/>
  <c r="L255"/>
  <c r="L253"/>
  <c r="L251"/>
  <c r="L249"/>
  <c r="L247"/>
  <c r="L245"/>
  <c r="L243"/>
  <c r="L241"/>
  <c r="L239"/>
  <c r="L237"/>
  <c r="L235"/>
  <c r="L233"/>
  <c r="L231"/>
  <c r="L229"/>
  <c r="L224"/>
  <c r="L222"/>
  <c r="L220"/>
  <c r="M220" s="1"/>
  <c r="L218"/>
  <c r="L216"/>
  <c r="L214"/>
  <c r="L212"/>
  <c r="L210"/>
  <c r="L208"/>
  <c r="L206"/>
  <c r="L204"/>
  <c r="L201"/>
  <c r="M201" s="1"/>
  <c r="L197"/>
  <c r="L195"/>
  <c r="L193"/>
  <c r="L191"/>
  <c r="L189"/>
  <c r="L185"/>
  <c r="L183"/>
  <c r="L181"/>
  <c r="L179"/>
  <c r="L177"/>
  <c r="L175"/>
  <c r="L173"/>
  <c r="L171"/>
  <c r="L168"/>
  <c r="L166"/>
  <c r="L164"/>
  <c r="M164" s="1"/>
  <c r="L162"/>
  <c r="L160"/>
  <c r="L158"/>
  <c r="L156"/>
  <c r="L154"/>
  <c r="L151"/>
  <c r="L147"/>
  <c r="L145"/>
  <c r="L143"/>
  <c r="L141"/>
  <c r="L139"/>
  <c r="L137"/>
  <c r="L135"/>
  <c r="L133"/>
  <c r="L131"/>
  <c r="L129"/>
  <c r="L127"/>
  <c r="L125"/>
  <c r="L123"/>
  <c r="L121"/>
  <c r="L119"/>
  <c r="L117"/>
  <c r="L115"/>
  <c r="L113"/>
  <c r="L111"/>
  <c r="M111" s="1"/>
  <c r="L109"/>
  <c r="L107"/>
  <c r="L105"/>
  <c r="L103"/>
  <c r="L101"/>
  <c r="L99"/>
  <c r="L97"/>
  <c r="M97" s="1"/>
  <c r="L93"/>
  <c r="L91"/>
  <c r="L89"/>
  <c r="L87"/>
  <c r="M87" s="1"/>
  <c r="L82"/>
  <c r="L77"/>
  <c r="L74"/>
  <c r="M74" s="1"/>
  <c r="L72"/>
  <c r="L29" s="1"/>
  <c r="L70"/>
  <c r="L66"/>
  <c r="L64"/>
  <c r="L62"/>
  <c r="L60"/>
  <c r="L56"/>
  <c r="L54"/>
  <c r="L52"/>
  <c r="L50"/>
  <c r="L45"/>
  <c r="L43"/>
  <c r="L41"/>
  <c r="L39"/>
  <c r="L36"/>
  <c r="L32"/>
  <c r="M32" s="1"/>
  <c r="L30"/>
  <c r="I142"/>
  <c r="H141"/>
  <c r="I141" s="1"/>
  <c r="I140"/>
  <c r="H139"/>
  <c r="I139" s="1"/>
  <c r="I138"/>
  <c r="H137"/>
  <c r="I137" s="1"/>
  <c r="I135"/>
  <c r="I136"/>
  <c r="H135"/>
  <c r="I133"/>
  <c r="I134"/>
  <c r="H133"/>
  <c r="I132"/>
  <c r="H131"/>
  <c r="I131" s="1"/>
  <c r="I130"/>
  <c r="H129"/>
  <c r="I129" s="1"/>
  <c r="I128"/>
  <c r="H127"/>
  <c r="I127" s="1"/>
  <c r="I125"/>
  <c r="I126"/>
  <c r="H125"/>
  <c r="I123"/>
  <c r="I124"/>
  <c r="H123"/>
  <c r="H122"/>
  <c r="H155"/>
  <c r="H161"/>
  <c r="H163"/>
  <c r="N410" l="1"/>
  <c r="O410" s="1"/>
  <c r="O27"/>
  <c r="M109"/>
  <c r="L28"/>
  <c r="L227"/>
  <c r="M227" s="1"/>
  <c r="M241"/>
  <c r="L200"/>
  <c r="M200" s="1"/>
  <c r="M28"/>
  <c r="M160"/>
  <c r="L343"/>
  <c r="L342" s="1"/>
  <c r="L188"/>
  <c r="L187" s="1"/>
  <c r="L335"/>
  <c r="L199"/>
  <c r="M199" s="1"/>
  <c r="L228"/>
  <c r="L405"/>
  <c r="H86"/>
  <c r="H76"/>
  <c r="I259"/>
  <c r="I260"/>
  <c r="H259"/>
  <c r="H84" l="1"/>
  <c r="I84" s="1"/>
  <c r="L27"/>
  <c r="M27" s="1"/>
  <c r="L411"/>
  <c r="M411" s="1"/>
  <c r="L412"/>
  <c r="L226"/>
  <c r="M226" s="1"/>
  <c r="L404"/>
  <c r="I163"/>
  <c r="H162"/>
  <c r="I162" s="1"/>
  <c r="I236"/>
  <c r="I112"/>
  <c r="H111"/>
  <c r="I111" s="1"/>
  <c r="I109"/>
  <c r="I110"/>
  <c r="H109"/>
  <c r="H168"/>
  <c r="I168" s="1"/>
  <c r="I169"/>
  <c r="I170"/>
  <c r="I242"/>
  <c r="H241"/>
  <c r="I241" s="1"/>
  <c r="I307"/>
  <c r="H306"/>
  <c r="I306" s="1"/>
  <c r="I304"/>
  <c r="I305"/>
  <c r="H304"/>
  <c r="I277"/>
  <c r="I278"/>
  <c r="H277"/>
  <c r="H77"/>
  <c r="I77" s="1"/>
  <c r="H79"/>
  <c r="I79" s="1"/>
  <c r="H72"/>
  <c r="I72" s="1"/>
  <c r="I31"/>
  <c r="I33"/>
  <c r="I34"/>
  <c r="I35"/>
  <c r="I37"/>
  <c r="I38"/>
  <c r="I40"/>
  <c r="I42"/>
  <c r="I44"/>
  <c r="I46"/>
  <c r="I47"/>
  <c r="I51"/>
  <c r="I53"/>
  <c r="I55"/>
  <c r="I57"/>
  <c r="I58"/>
  <c r="I59"/>
  <c r="I61"/>
  <c r="I63"/>
  <c r="I65"/>
  <c r="I67"/>
  <c r="I68"/>
  <c r="I69"/>
  <c r="I71"/>
  <c r="I73"/>
  <c r="I75"/>
  <c r="I76"/>
  <c r="I78"/>
  <c r="I81"/>
  <c r="I83"/>
  <c r="I88"/>
  <c r="I90"/>
  <c r="I92"/>
  <c r="I94"/>
  <c r="I98"/>
  <c r="I100"/>
  <c r="I102"/>
  <c r="I104"/>
  <c r="I108"/>
  <c r="I114"/>
  <c r="I116"/>
  <c r="I118"/>
  <c r="I120"/>
  <c r="I122"/>
  <c r="I144"/>
  <c r="I146"/>
  <c r="I148"/>
  <c r="I152"/>
  <c r="I153"/>
  <c r="I155"/>
  <c r="I157"/>
  <c r="I159"/>
  <c r="I161"/>
  <c r="I165"/>
  <c r="I167"/>
  <c r="I172"/>
  <c r="I174"/>
  <c r="I176"/>
  <c r="I178"/>
  <c r="I180"/>
  <c r="I182"/>
  <c r="I184"/>
  <c r="I186"/>
  <c r="I190"/>
  <c r="I192"/>
  <c r="I194"/>
  <c r="I196"/>
  <c r="I198"/>
  <c r="I202"/>
  <c r="I205"/>
  <c r="I207"/>
  <c r="I209"/>
  <c r="I211"/>
  <c r="I213"/>
  <c r="I215"/>
  <c r="I217"/>
  <c r="I219"/>
  <c r="I221"/>
  <c r="I223"/>
  <c r="I225"/>
  <c r="I230"/>
  <c r="I232"/>
  <c r="I234"/>
  <c r="I238"/>
  <c r="I240"/>
  <c r="I244"/>
  <c r="I246"/>
  <c r="I248"/>
  <c r="I250"/>
  <c r="I252"/>
  <c r="I254"/>
  <c r="I256"/>
  <c r="I258"/>
  <c r="I266"/>
  <c r="I270"/>
  <c r="I272"/>
  <c r="I274"/>
  <c r="I276"/>
  <c r="I280"/>
  <c r="I282"/>
  <c r="I284"/>
  <c r="I286"/>
  <c r="I288"/>
  <c r="I290"/>
  <c r="I291"/>
  <c r="I293"/>
  <c r="I297"/>
  <c r="I299"/>
  <c r="I301"/>
  <c r="I303"/>
  <c r="I309"/>
  <c r="I310"/>
  <c r="I312"/>
  <c r="I314"/>
  <c r="I316"/>
  <c r="I317"/>
  <c r="I318"/>
  <c r="I320"/>
  <c r="I321"/>
  <c r="I323"/>
  <c r="I325"/>
  <c r="I326"/>
  <c r="I327"/>
  <c r="I329"/>
  <c r="I331"/>
  <c r="I332"/>
  <c r="I334"/>
  <c r="I338"/>
  <c r="I340"/>
  <c r="I341"/>
  <c r="I345"/>
  <c r="I346"/>
  <c r="I348"/>
  <c r="I350"/>
  <c r="I352"/>
  <c r="I354"/>
  <c r="I356"/>
  <c r="I360"/>
  <c r="I362"/>
  <c r="I364"/>
  <c r="I366"/>
  <c r="I368"/>
  <c r="I370"/>
  <c r="I372"/>
  <c r="I374"/>
  <c r="I376"/>
  <c r="I378"/>
  <c r="I382"/>
  <c r="I384"/>
  <c r="I386"/>
  <c r="I388"/>
  <c r="I389"/>
  <c r="I391"/>
  <c r="I393"/>
  <c r="I394"/>
  <c r="I396"/>
  <c r="I397"/>
  <c r="I400"/>
  <c r="I401"/>
  <c r="I403"/>
  <c r="I407"/>
  <c r="I409"/>
  <c r="H408"/>
  <c r="I408" s="1"/>
  <c r="H406"/>
  <c r="I406" s="1"/>
  <c r="H402"/>
  <c r="I402" s="1"/>
  <c r="H399"/>
  <c r="I399" s="1"/>
  <c r="H395"/>
  <c r="I395" s="1"/>
  <c r="H392"/>
  <c r="I392" s="1"/>
  <c r="H390"/>
  <c r="I390" s="1"/>
  <c r="H387"/>
  <c r="I387" s="1"/>
  <c r="H385"/>
  <c r="I385" s="1"/>
  <c r="H383"/>
  <c r="I383" s="1"/>
  <c r="H381"/>
  <c r="I381" s="1"/>
  <c r="H379"/>
  <c r="H377"/>
  <c r="I377" s="1"/>
  <c r="H375"/>
  <c r="I375" s="1"/>
  <c r="H373"/>
  <c r="I373" s="1"/>
  <c r="H371"/>
  <c r="I371" s="1"/>
  <c r="H369"/>
  <c r="I369" s="1"/>
  <c r="H367"/>
  <c r="I367" s="1"/>
  <c r="H365"/>
  <c r="I365" s="1"/>
  <c r="H363"/>
  <c r="I363" s="1"/>
  <c r="H361"/>
  <c r="I361" s="1"/>
  <c r="H359"/>
  <c r="I359" s="1"/>
  <c r="H355"/>
  <c r="I355" s="1"/>
  <c r="H353"/>
  <c r="I353" s="1"/>
  <c r="H351"/>
  <c r="I351" s="1"/>
  <c r="H349"/>
  <c r="I349" s="1"/>
  <c r="H347"/>
  <c r="I347" s="1"/>
  <c r="H344"/>
  <c r="I344" s="1"/>
  <c r="H339"/>
  <c r="I339" s="1"/>
  <c r="H337"/>
  <c r="I337" s="1"/>
  <c r="H333"/>
  <c r="I333" s="1"/>
  <c r="H330"/>
  <c r="I330" s="1"/>
  <c r="H328"/>
  <c r="I328" s="1"/>
  <c r="H324"/>
  <c r="I324" s="1"/>
  <c r="H322"/>
  <c r="I322" s="1"/>
  <c r="H319"/>
  <c r="I319" s="1"/>
  <c r="H315"/>
  <c r="I315" s="1"/>
  <c r="H313"/>
  <c r="I313" s="1"/>
  <c r="H311"/>
  <c r="I311" s="1"/>
  <c r="H308"/>
  <c r="I308" s="1"/>
  <c r="H302"/>
  <c r="I302" s="1"/>
  <c r="H300"/>
  <c r="I300" s="1"/>
  <c r="H298"/>
  <c r="I298" s="1"/>
  <c r="H296"/>
  <c r="I296" s="1"/>
  <c r="H292"/>
  <c r="I292" s="1"/>
  <c r="H289"/>
  <c r="I289" s="1"/>
  <c r="H287"/>
  <c r="I287" s="1"/>
  <c r="H285"/>
  <c r="I285" s="1"/>
  <c r="H283"/>
  <c r="I283" s="1"/>
  <c r="H281"/>
  <c r="I281" s="1"/>
  <c r="H279"/>
  <c r="I279" s="1"/>
  <c r="H275"/>
  <c r="I275" s="1"/>
  <c r="H273"/>
  <c r="I273" s="1"/>
  <c r="H271"/>
  <c r="I271" s="1"/>
  <c r="H269"/>
  <c r="I269" s="1"/>
  <c r="I268"/>
  <c r="H265"/>
  <c r="I265" s="1"/>
  <c r="H257"/>
  <c r="H255"/>
  <c r="I255" s="1"/>
  <c r="H253"/>
  <c r="I253" s="1"/>
  <c r="H251"/>
  <c r="I251" s="1"/>
  <c r="H249"/>
  <c r="I249" s="1"/>
  <c r="H247"/>
  <c r="I247" s="1"/>
  <c r="H245"/>
  <c r="I245" s="1"/>
  <c r="H243"/>
  <c r="I243" s="1"/>
  <c r="H239"/>
  <c r="H237"/>
  <c r="I237" s="1"/>
  <c r="H233"/>
  <c r="I233" s="1"/>
  <c r="H231"/>
  <c r="I231" s="1"/>
  <c r="H229"/>
  <c r="I229" s="1"/>
  <c r="H224"/>
  <c r="I224" s="1"/>
  <c r="H222"/>
  <c r="I222" s="1"/>
  <c r="H220"/>
  <c r="I220" s="1"/>
  <c r="H218"/>
  <c r="I218" s="1"/>
  <c r="H216"/>
  <c r="I216" s="1"/>
  <c r="H214"/>
  <c r="I214" s="1"/>
  <c r="H212"/>
  <c r="I212" s="1"/>
  <c r="H210"/>
  <c r="I210" s="1"/>
  <c r="H208"/>
  <c r="I208" s="1"/>
  <c r="H206"/>
  <c r="I206" s="1"/>
  <c r="H204"/>
  <c r="I204" s="1"/>
  <c r="H201"/>
  <c r="I201" s="1"/>
  <c r="H197"/>
  <c r="I197" s="1"/>
  <c r="H195"/>
  <c r="I195" s="1"/>
  <c r="H193"/>
  <c r="I193" s="1"/>
  <c r="H191"/>
  <c r="I191" s="1"/>
  <c r="H189"/>
  <c r="I189" s="1"/>
  <c r="H185"/>
  <c r="I185" s="1"/>
  <c r="H183"/>
  <c r="I183" s="1"/>
  <c r="H181"/>
  <c r="I181" s="1"/>
  <c r="H179"/>
  <c r="I179" s="1"/>
  <c r="H177"/>
  <c r="I177" s="1"/>
  <c r="H175"/>
  <c r="I175" s="1"/>
  <c r="H173"/>
  <c r="I173" s="1"/>
  <c r="H171"/>
  <c r="I171" s="1"/>
  <c r="H166"/>
  <c r="I166" s="1"/>
  <c r="H164"/>
  <c r="I164" s="1"/>
  <c r="H160"/>
  <c r="I160" s="1"/>
  <c r="H158"/>
  <c r="I158" s="1"/>
  <c r="H156"/>
  <c r="I156" s="1"/>
  <c r="H154"/>
  <c r="I154" s="1"/>
  <c r="H151"/>
  <c r="I151" s="1"/>
  <c r="H147"/>
  <c r="I147" s="1"/>
  <c r="H145"/>
  <c r="I145" s="1"/>
  <c r="H143"/>
  <c r="I143" s="1"/>
  <c r="H121"/>
  <c r="I121" s="1"/>
  <c r="H119"/>
  <c r="I119" s="1"/>
  <c r="H117"/>
  <c r="I117" s="1"/>
  <c r="H115"/>
  <c r="I115" s="1"/>
  <c r="H113"/>
  <c r="I113" s="1"/>
  <c r="H107"/>
  <c r="I107" s="1"/>
  <c r="H105"/>
  <c r="I105" s="1"/>
  <c r="H103"/>
  <c r="I103" s="1"/>
  <c r="H101"/>
  <c r="I101" s="1"/>
  <c r="H99"/>
  <c r="I99" s="1"/>
  <c r="H97"/>
  <c r="I97" s="1"/>
  <c r="H93"/>
  <c r="I93" s="1"/>
  <c r="H91"/>
  <c r="I91" s="1"/>
  <c r="H89"/>
  <c r="I89" s="1"/>
  <c r="H87"/>
  <c r="I87" s="1"/>
  <c r="H82"/>
  <c r="I82" s="1"/>
  <c r="H74"/>
  <c r="H70"/>
  <c r="I70" s="1"/>
  <c r="H66"/>
  <c r="I66" s="1"/>
  <c r="H64"/>
  <c r="I64" s="1"/>
  <c r="H62"/>
  <c r="I62" s="1"/>
  <c r="H60"/>
  <c r="I60" s="1"/>
  <c r="H56"/>
  <c r="I56" s="1"/>
  <c r="H54"/>
  <c r="I54" s="1"/>
  <c r="H52"/>
  <c r="I52" s="1"/>
  <c r="H50"/>
  <c r="I50" s="1"/>
  <c r="H45"/>
  <c r="I45" s="1"/>
  <c r="H43"/>
  <c r="I43" s="1"/>
  <c r="H41"/>
  <c r="I41" s="1"/>
  <c r="H39"/>
  <c r="I39" s="1"/>
  <c r="H36"/>
  <c r="H32"/>
  <c r="I32" s="1"/>
  <c r="H30"/>
  <c r="I30" l="1"/>
  <c r="H28"/>
  <c r="I28" s="1"/>
  <c r="L410"/>
  <c r="M410" s="1"/>
  <c r="I74"/>
  <c r="I257"/>
  <c r="H227"/>
  <c r="H228"/>
  <c r="I228" s="1"/>
  <c r="H235"/>
  <c r="I235" s="1"/>
  <c r="H267"/>
  <c r="I267" s="1"/>
  <c r="H336"/>
  <c r="H335" s="1"/>
  <c r="I335" s="1"/>
  <c r="I380"/>
  <c r="I239"/>
  <c r="H200"/>
  <c r="H405"/>
  <c r="I106"/>
  <c r="H343"/>
  <c r="H188"/>
  <c r="I379"/>
  <c r="H29"/>
  <c r="I29" s="1"/>
  <c r="I36"/>
  <c r="I227" l="1"/>
  <c r="I336"/>
  <c r="H404"/>
  <c r="I404" s="1"/>
  <c r="I405"/>
  <c r="H199"/>
  <c r="I199" s="1"/>
  <c r="I200"/>
  <c r="H187"/>
  <c r="I187" s="1"/>
  <c r="I188"/>
  <c r="H342"/>
  <c r="I342" s="1"/>
  <c r="I343"/>
  <c r="H412"/>
  <c r="I412" s="1"/>
  <c r="H27"/>
  <c r="H411" l="1"/>
  <c r="I411" s="1"/>
  <c r="H226"/>
  <c r="I226" s="1"/>
  <c r="I27"/>
  <c r="H410" l="1"/>
  <c r="I410" s="1"/>
</calcChain>
</file>

<file path=xl/sharedStrings.xml><?xml version="1.0" encoding="utf-8"?>
<sst xmlns="http://schemas.openxmlformats.org/spreadsheetml/2006/main" count="1816" uniqueCount="355">
  <si>
    <t xml:space="preserve">Целевая статья
</t>
  </si>
  <si>
    <t>Вид расхода</t>
  </si>
  <si>
    <t xml:space="preserve">Наименование
</t>
  </si>
  <si>
    <t>О56</t>
  </si>
  <si>
    <t>О62</t>
  </si>
  <si>
    <t>О50</t>
  </si>
  <si>
    <t xml:space="preserve">Финансовый отдел администрации г. Тейково
</t>
  </si>
  <si>
    <t>По расходным обязательствам городского округа</t>
  </si>
  <si>
    <t>О64</t>
  </si>
  <si>
    <t xml:space="preserve">Отдел социальной сферы администрации   городского округа  Тейково Ивановской области
</t>
  </si>
  <si>
    <t>О63</t>
  </si>
  <si>
    <t>О61</t>
  </si>
  <si>
    <t xml:space="preserve">По расходным обязательствам городского округа
</t>
  </si>
  <si>
    <t xml:space="preserve">По расходным обязательствам на переданные государственные полномочия
</t>
  </si>
  <si>
    <t xml:space="preserve">Всего, в том числе
</t>
  </si>
  <si>
    <t>Отдел образования администрации г. Тейково</t>
  </si>
  <si>
    <t xml:space="preserve">Комитет по управлению муниципальным имуществом и земельным отношениям администрации городского округа Тейково Ивановской области
</t>
  </si>
  <si>
    <t xml:space="preserve">администрация городского округа  Тейково Ивановской области
</t>
  </si>
  <si>
    <t xml:space="preserve">Раздел
</t>
  </si>
  <si>
    <t>О1</t>
  </si>
  <si>
    <t>О3</t>
  </si>
  <si>
    <t>О4</t>
  </si>
  <si>
    <t>О5</t>
  </si>
  <si>
    <t>О7</t>
  </si>
  <si>
    <t>О8</t>
  </si>
  <si>
    <t>О2</t>
  </si>
  <si>
    <t>Подраздел</t>
  </si>
  <si>
    <t>О9</t>
  </si>
  <si>
    <t>О6</t>
  </si>
  <si>
    <t>40 9 00 00500</t>
  </si>
  <si>
    <t>Обеспечение функций  исполнительно-
распорядительного  органа местного самоуправления</t>
  </si>
  <si>
    <t>Закупка товаров, работ и услуг для 
обеспечения государственных (муниципальных) нужд</t>
  </si>
  <si>
    <t>Осуществление полномочий по созданию и организации деятельности комиссий по делам несовершеннолетних и защите их прав</t>
  </si>
  <si>
    <t>Уплата взноса в Ассоциацию «Совет муниципальных образований Ивановской области»</t>
  </si>
  <si>
    <t>02 6 01 90090</t>
  </si>
  <si>
    <t>Осуществление отдельных государственных полномочий в сфере административных правонарушений</t>
  </si>
  <si>
    <t>42 9 00 51200</t>
  </si>
  <si>
    <t>07 1 01 00550</t>
  </si>
  <si>
    <t xml:space="preserve">Ремонт, капитальный ремонт автомобильных дорог местного значения и сооружений на них  </t>
  </si>
  <si>
    <t>05 2 01 00490</t>
  </si>
  <si>
    <t>Иные бюджетные ассигнования</t>
  </si>
  <si>
    <t>40 9 00 00660</t>
  </si>
  <si>
    <t>40 9 00 00670</t>
  </si>
  <si>
    <t>Дополнительное образование детей в сфере культуры и искусства</t>
  </si>
  <si>
    <t>Предоставление субсидий бюджетным, автономным учреждениям и иным некоммерческим организациям</t>
  </si>
  <si>
    <t>Поэтапное доведение средней заработной платы педагогическим работникам муниципальных организаций дополнительного образования детей в сфере культуры и искусства до средней заработной платы учителей в Ивановской области</t>
  </si>
  <si>
    <t>Организация культурного досуга в коллективах самодеятельного народного творчества</t>
  </si>
  <si>
    <t>Поэтапное доведение средней заработной платы работникам  культуры муниципальных учреждений культуры  Ивановской области  до средней заработной платы в Ивановской области</t>
  </si>
  <si>
    <t>03 1 01 00350</t>
  </si>
  <si>
    <t>Софинансирование расходов, связанных с поэтапным доведением средней заработной платы работникам культуры муниципальных учреждений культуры Ивановской области до средней заработной платы в Ивановской области</t>
  </si>
  <si>
    <t>03 1 01 80340</t>
  </si>
  <si>
    <t>Проведение ремонтных работ, приобретение строительных материалов и строительных смесей для проведения ремонтных работ, оплата договоров по разработке проектно-сметной документации  и по проверке достоверности проектно-сметной документации в учреждениях культуры</t>
  </si>
  <si>
    <t>Осуществление библиотечного, библиографического и информационного обслуживания пользователей библиотеки</t>
  </si>
  <si>
    <t xml:space="preserve">Поэтапное доведение средней заработной платы работникам культуры муниципальных учреждений культуры Ивановской области до средней заработной платы в Ивановской области </t>
  </si>
  <si>
    <t>03 3 01 00390</t>
  </si>
  <si>
    <t>03 3 01 80340</t>
  </si>
  <si>
    <t>03 3 02 00440</t>
  </si>
  <si>
    <t>Организация и проведение мероприятий, связанных с государственными праздниками, юбилейными и памятными датами</t>
  </si>
  <si>
    <t>03 4 01 20080</t>
  </si>
  <si>
    <t>03 5 01 00430</t>
  </si>
  <si>
    <t>Организация физкультурных мероприятий, 
спортивных мероприятий, направленных на популяризацию массовых видов спорта</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</si>
  <si>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</si>
  <si>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Дошкольное образование детей. Присмотр и уход за детьми</t>
  </si>
  <si>
    <t xml:space="preserve">Укрепление материально-технической базы дошкольных образовательных организаций </t>
  </si>
  <si>
    <t>Проведение ремонтных работ, приобретение строительных материалов и строительных смесей для проведения ремонтных работ, оплата договоров по разработке проектно-сметной документации  и по проверке достоверности проектно-сметной документации в бюджетных дошкольных образовательных организациях</t>
  </si>
  <si>
    <t>01 1 01 00010</t>
  </si>
  <si>
    <t>01 1 01 00020</t>
  </si>
  <si>
    <t>01 1 01 00030</t>
  </si>
  <si>
    <t>01 1 01 00040</t>
  </si>
  <si>
    <t>01 1 01 80170</t>
  </si>
  <si>
    <t>Осуществление переданных органам местного самоуправления государственных полномочий Ивановской области по присмотру и уходу за детьми-сиротами и детьми, оставшимися без попечения родителей, детьми-инвалидами в муниципальных дошкольных образовательных организациях и детьми, нуждающимися в длительном лечении, в муниципальных дошкольных образовательных организациях, осуществляющих оздоровление</t>
  </si>
  <si>
    <t>01 4 01 80100</t>
  </si>
  <si>
    <t>Осуществление переданных органам местного самоуправления государственных полномочий Ивановской области  по выплате компенсации части родительской платы за присмотр и уход за детьми в образовательных организациях, реализующих образовательную программу дошкольного образования</t>
  </si>
  <si>
    <t>01 4 01 80110</t>
  </si>
  <si>
    <t>01 6 01 00240</t>
  </si>
  <si>
    <t>Проведение  муниципальных мероприятий в сфере образования для учащихся и педагогических работников</t>
  </si>
  <si>
    <t>01 5 01 20120</t>
  </si>
  <si>
    <t xml:space="preserve">Проведение  муниципальных семинаров, конференций, форумов, выставок по проблемам внедрения современной модели образования </t>
  </si>
  <si>
    <t>01 5 02 20130</t>
  </si>
  <si>
    <t>01 5 03 20140</t>
  </si>
  <si>
    <t>01 4 01 S0190</t>
  </si>
  <si>
    <t>01 4 01 80200</t>
  </si>
  <si>
    <t>Предоставление  общедоступного  бесплатного начального общего, основного общего, среднего (полного) общего образования по основным общеобразовательным программам</t>
  </si>
  <si>
    <t>Укрепление материально-технической базы общеобразовательных организаций</t>
  </si>
  <si>
    <t>Проведение ремонтных работ, приобретение строительных материалов и строительных смесей для проведения ремонтных работ, оплата договоров по разработке проектно-сметной документации  и по проверке достоверности проектно-сметной документации в бюджетных общеобразовательных организациях</t>
  </si>
  <si>
    <t>Организация  временной занятости детей и подростков в бюджетных общеобразовательных организациях</t>
  </si>
  <si>
    <t>01 2 01 00060</t>
  </si>
  <si>
    <t>01 2 01 00080</t>
  </si>
  <si>
    <t>01 2 01 00090</t>
  </si>
  <si>
    <t>01 2 01 00100</t>
  </si>
  <si>
    <t>01 2 01 80150</t>
  </si>
  <si>
    <t>Дополнительное образование детей</t>
  </si>
  <si>
    <t>01 3 01 00110</t>
  </si>
  <si>
    <t>Укрепление материально-технической базы муниципальных  организаций дополнительного образования детей</t>
  </si>
  <si>
    <t>Организация  временной занятости детей и подростков в организациях дополнительного образования детей</t>
  </si>
  <si>
    <t>Поэтапное доведение средней заработной платы педагогическим работникам иных муниципальных организаций дополнительного образования детей до средней заработной платы учителей в Ивановской области</t>
  </si>
  <si>
    <t>01 3 01 00170</t>
  </si>
  <si>
    <t>01 3 01 00190</t>
  </si>
  <si>
    <t>01 3 01 81420</t>
  </si>
  <si>
    <t>Поэтапное доведение средней заработной платы педагогическим работникам  муниципальных организаций  дополнительного образования детей в сфере физической культуры и спорта до средней заработной платы учителей в Ивановской области</t>
  </si>
  <si>
    <t>01 3 01 81440</t>
  </si>
  <si>
    <t>Оказание финансовой поддержки городским социально -  ориентированным организациям</t>
  </si>
  <si>
    <t>02 1 01 60010</t>
  </si>
  <si>
    <t>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</si>
  <si>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Организация  дополнительного материального обеспечения граждан, удостоенных звания «Почетный гражданин города Тейково»</t>
  </si>
  <si>
    <t>Социальное обеспечение и иные выплаты населению</t>
  </si>
  <si>
    <t>Организация и проведение совещаний, круглых столов, семинаров, встреч руководителей ОМС с жителями города</t>
  </si>
  <si>
    <t>Организация и проведение мероприятий, связанных с профессиональными праздниками</t>
  </si>
  <si>
    <t>02 5 01 20050</t>
  </si>
  <si>
    <t>Оказание адресной материальной помощи жителям города, находящимся в трудной жизненной ситуации</t>
  </si>
  <si>
    <t>Организация и проведение мероприятий, направленных на поддержку отдельных категорий граждан</t>
  </si>
  <si>
    <t>02 2 02 20030</t>
  </si>
  <si>
    <t>Оказание психолого-педагогической помощи семьям и несовершеннолетним гражданам путем применения процедуры медиации</t>
  </si>
  <si>
    <t>02 2 01 20020</t>
  </si>
  <si>
    <t>Подготовка, переподготовка и повышение
 квалификации лиц, замещающих выборные муниципальные должности, а также профессиональная подготовка, переподготовка и повышение квалификации муниципальных служащих</t>
  </si>
  <si>
    <t>Расходы на создание системы видеонаблюдения</t>
  </si>
  <si>
    <t>Субсидии юридическим лицам и индивидуальным предпринимателям на ремонт и содержание объектов внешнего благоустройства и мест захоронения</t>
  </si>
  <si>
    <t>Капитальные вложения в объекты  государственной (муниципальной) собственности</t>
  </si>
  <si>
    <t>тыс. руб.</t>
  </si>
  <si>
    <t xml:space="preserve">Обеспечение деятельности муниципального 
 учреждения «Аварийно-диспетчерская служба»  </t>
  </si>
  <si>
    <t>Обеспечение деятельности муниципального казенного учреждения «Централизованная бухгалтерия бюджетного учета»</t>
  </si>
  <si>
    <t>Проведение ежегодных муниципальных
 конкурсов «Лучшая школа года», «Лучший сад года»</t>
  </si>
  <si>
    <t>Обеспечение выполнения функций муниципального  учреждения Централизованная бухгалтерия  Отдела образования администрации г.Тейково Ивановской области</t>
  </si>
  <si>
    <t>02 3 01 26030</t>
  </si>
  <si>
    <t>41 9 00 26010</t>
  </si>
  <si>
    <t>41 9 00 26020</t>
  </si>
  <si>
    <t>Код главного распорядителя</t>
  </si>
  <si>
    <t>Обеспечение  мероприятий по формированию современной городской среды</t>
  </si>
  <si>
    <t>Проведение государственной  экспертизы сметных объемов работ по благоустройству дворовых территорий и территории массового посещения жителей города</t>
  </si>
  <si>
    <t>Выплата компенсации уплаченного земельного налога председателям уличных комитетов и территориальных общественных советов (ТОС) либо их супруге (супругу)</t>
  </si>
  <si>
    <t>05 2 01 S0510</t>
  </si>
  <si>
    <t>05 4 01 L4970</t>
  </si>
  <si>
    <t>Снос жилых домов и хозяйственных построек</t>
  </si>
  <si>
    <t>Актуализация схемы теплоснабжения городского округа Тейково Ивановской области</t>
  </si>
  <si>
    <t>41 9 00 90120</t>
  </si>
  <si>
    <t>41 9 00 90130</t>
  </si>
  <si>
    <t>Организация  мероприятий, носящих общегородской и межмуниципальный характер</t>
  </si>
  <si>
    <t>01 7 01 20100</t>
  </si>
  <si>
    <t xml:space="preserve">01 7 02 20200 </t>
  </si>
  <si>
    <t>01 7 03 S3110</t>
  </si>
  <si>
    <t>Развитие системы подготовки спортивного резерва</t>
  </si>
  <si>
    <t>01 3 01 00220</t>
  </si>
  <si>
    <t xml:space="preserve">Возмещение затрат на финансовое обеспечение получения дошкольного образования в частных дошкольных 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t>
  </si>
  <si>
    <t>01 1 01 85500</t>
  </si>
  <si>
    <t>Проведение ремонтных работ, приобретение строительных материалов и строительных смесей для проведения ремонтных работ, оплата договоров по разработке проектно-сметной документации  и по проверке достоверности проектно-сметной документации в организациях  дополнительного образования детей в сфере культуры и искусства</t>
  </si>
  <si>
    <t>01 2 01 53031</t>
  </si>
  <si>
    <t>Участие мужской команды «ФК Тейково» в чемпионате Ивановской области по футболу</t>
  </si>
  <si>
    <t>01 4 01 00270</t>
  </si>
  <si>
    <t>01 4 01 L3041</t>
  </si>
  <si>
    <t>2023 год</t>
  </si>
  <si>
    <t>05 1 01 60020</t>
  </si>
  <si>
    <t>Субсидирование на поддержку субъектов малого и среднего предпринимательства</t>
  </si>
  <si>
    <t>06 1 01 60210</t>
  </si>
  <si>
    <t>Музейно-выставочная деятельность</t>
  </si>
  <si>
    <t>03 2 01 00480</t>
  </si>
  <si>
    <t xml:space="preserve">к решению городской Думы 
</t>
  </si>
  <si>
    <t>городского округа Тейково</t>
  </si>
  <si>
    <t>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включая расходы на оплату труда, на приобретение учебников и учебных пособий, средств обучения, игр, игрушек (за исключением расходов на содержание зданий и оплату коммунальных услуг)</t>
  </si>
  <si>
    <t>01 3 E2 54910</t>
  </si>
  <si>
    <t xml:space="preserve">городская Дума городского округа Тейково Ивановской области
</t>
  </si>
  <si>
    <t>03 2 01 80340</t>
  </si>
  <si>
    <t>Ивановской области</t>
  </si>
  <si>
    <t>03 2 02 00460</t>
  </si>
  <si>
    <t>Реализация мероприятий по модернизации объектов коммунальной инфраструктуры</t>
  </si>
  <si>
    <t>Проведение лесоустроительных работ</t>
  </si>
  <si>
    <t>Разработка и утверждение лесохозяйственного регламента</t>
  </si>
  <si>
    <t>40 9 00 00710</t>
  </si>
  <si>
    <t>40 9 00 00720</t>
  </si>
  <si>
    <t>05 2 01 10490</t>
  </si>
  <si>
    <t>01 2 01 10060</t>
  </si>
  <si>
    <t>03 3 01 05191</t>
  </si>
  <si>
    <t>Реализация программ формирования современной городской среды</t>
  </si>
  <si>
    <t>Составление технического проекта разработки месторождения подземных вод</t>
  </si>
  <si>
    <t>Реализация мероприятий по профилактике терроризма и экстремизма</t>
  </si>
  <si>
    <t>01 8 01 20300</t>
  </si>
  <si>
    <t xml:space="preserve">Реализация мероприятий по укреплению пожарной безопасности муниципальных дошкольных образовательных организаций </t>
  </si>
  <si>
    <t>Реализация  мероприятий по укреплению пожарной безопасности общеобразовательных организаций</t>
  </si>
  <si>
    <t>40 1 00 90010</t>
  </si>
  <si>
    <t>О65</t>
  </si>
  <si>
    <t xml:space="preserve">контрольно-счетная комиссия городского округа Тейково Ивановской области
</t>
  </si>
  <si>
    <t xml:space="preserve"> Приложение № 6 </t>
  </si>
  <si>
    <t>01 3 01 11420</t>
  </si>
  <si>
    <t>01 3 01 11440</t>
  </si>
  <si>
    <t>03 1 01 10340</t>
  </si>
  <si>
    <t>03 3 01 10340</t>
  </si>
  <si>
    <t>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 (организация бесплатного горячего питания обучающихся, получающих начальное общее образование в муниципальных образовательных организациях)</t>
  </si>
  <si>
    <t>Финансовое обеспечение государственных гарантий реализации прав на получение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в муниципальных общеобразовательных организациях, включая расходы на оплату труда, на приобретение учебников и учебных пособий, средств обучения, игр, игрушек (за исключением расходов на содержание зданий и оплату коммунальных услуг)</t>
  </si>
  <si>
    <t>Софинансирование расходов, связанных с поэтапным доведением средней заработной платы педагогическим работникам иных муниципальных организаций дополнительного образования детей до средней заработной платы учителей в Ивановской области</t>
  </si>
  <si>
    <t>Софинансирование расходов, связанных с поэтапным доведением средней заработной платы педагогическим работникам муниципальных организаций дополнительного образования детей в сфере физической культуры и спорта до средней заработной платы учителей в Ивановской области</t>
  </si>
  <si>
    <t>Софинансирование расходов по организации отдыха детей в каникулярное время в части организации двухразового питания в лагерях дневного пребывания</t>
  </si>
  <si>
    <t>Осуществление переданных государственных полномочий по организации двухразового питания в лагерях дневного пребывания детей-сирот и детей, находящихся в трудной жизненной ситуации</t>
  </si>
  <si>
    <t>Организация целевой подготовки педагогов для работы в муниципальных образовательных организациях Ивановской области</t>
  </si>
  <si>
    <t>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</si>
  <si>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Осуществление отдельных государственных полномочий в области обращения с животными в части организации мероприятий при осуществлении деятельности по обращению с животными без владельцев</t>
  </si>
  <si>
    <t xml:space="preserve">Благоустройство </t>
  </si>
  <si>
    <t>Софинансирование расходов, связанных с поэтапным доведением средней заработной платы педагогическим работникам муниципальных организаций дополнительного образования детей в сфере культуры и искусства до средней заработной платы учителей в Ивановской области</t>
  </si>
  <si>
    <t>Проектирование строительства (реконструкции), капитального ремонта, строительство (реконструкцию), капитальный ремонт, ремонт  и содержание автомобильных дорог общего пользования местного значения, в том числе на формирование муниципальных дорожных фондов</t>
  </si>
  <si>
    <t xml:space="preserve">от 17.12.2021 № 135  </t>
  </si>
  <si>
    <t>03 3 01 L5191</t>
  </si>
  <si>
    <t>Проведение изыскательских работ по определению возможности строительства Центра культурного развития</t>
  </si>
  <si>
    <t>Разработка проектно-сметной документации Центра культурного развития</t>
  </si>
  <si>
    <t>Государственная поддержка отрасли культуры (на реализацию мероприятий по модернизации библиотек в части комплектования книжных фондов библиотек муниципальных образований)</t>
  </si>
  <si>
    <t xml:space="preserve">от 27.05.2022 №  </t>
  </si>
  <si>
    <t>Обеспечение функционирования
главы городского округа Тейково Ивановской области</t>
  </si>
  <si>
    <t>41 9 00 90330</t>
  </si>
  <si>
    <t>41 9 00 80360</t>
  </si>
  <si>
    <t xml:space="preserve">Проведение муниципальных выборов в представительный орган городского округа Тейково Ивановской области </t>
  </si>
  <si>
    <t>Организация предоставления государственных и муниципальных услуг на базе муниципального бюджетного учреждения городского округа Тейково Ивановской области «Многофункциональный центр предоставления государственных и муниципальных услуг»</t>
  </si>
  <si>
    <t>41 9 00 90320</t>
  </si>
  <si>
    <t>41 9 00 82910</t>
  </si>
  <si>
    <t>Деятельность по оказанию поддержки гражданам и их объединениям, участвующим в охране общественного порядка, создание условий для деятельности народных дружин</t>
  </si>
  <si>
    <t>08 2 01 40060</t>
  </si>
  <si>
    <t>41 9 00 90340</t>
  </si>
  <si>
    <t>41 9 00 80350</t>
  </si>
  <si>
    <t>Информатизация городского округа Тейково Ивановской области</t>
  </si>
  <si>
    <t>41 9 00 90360</t>
  </si>
  <si>
    <t>Улучшение условий и охраны труда в администрации городского округа Тейково Ивановской области, структурных подразделениях администрации</t>
  </si>
  <si>
    <t>41 9 00 90370</t>
  </si>
  <si>
    <t>Расходы на исполнение судебных актов, предусматривающих обращение взыскания на средства бюджета городского округа Тейково Ивановской области по денежным обязательствам муниципальных казенных учреждений</t>
  </si>
  <si>
    <t>Мероприятия по предупреждению и ликвидации  последствий чрезвычайных ситуаций природного и техногенного характера</t>
  </si>
  <si>
    <t>07 3 01 00560</t>
  </si>
  <si>
    <t>05 4 02 80370</t>
  </si>
  <si>
    <t>Субсидии организациям коммунального 
комплекса на возмещение недополученных доходов, возникающих из-за разницы между экономически обоснованным  тарифом и размером платы населения за одну помывку в общем отделении бань городского округа Тейково Ивановской области, установленным органом местного самоуправления</t>
  </si>
  <si>
    <t>05 1 02 40200</t>
  </si>
  <si>
    <t>05 4 01 60070</t>
  </si>
  <si>
    <t>05 4 01 S2000</t>
  </si>
  <si>
    <t>08 1 01 40040</t>
  </si>
  <si>
    <t>41 9 00 90310</t>
  </si>
  <si>
    <t>41 9 00 90350</t>
  </si>
  <si>
    <t>Информирование населения о деятельности органов местного самоуправления городского округа Тейково Ивановской области</t>
  </si>
  <si>
    <t>02 7 01 20090</t>
  </si>
  <si>
    <t>Расходы на обеспечение деятельности муниципального казенного учреждения  городского округа Тейково Ивановской области «Служба заказчика»</t>
  </si>
  <si>
    <t>03 8 01 00150</t>
  </si>
  <si>
    <t>03 8 02 00160</t>
  </si>
  <si>
    <t>Организация пенсионного обеспечения лиц, замещавших выборные муниципальные должности на постоянной основе и должности муниципальной службы городского округа Тейково Ивановской области</t>
  </si>
  <si>
    <t>02 4 01 26050</t>
  </si>
  <si>
    <t>02 5 02 20070</t>
  </si>
  <si>
    <t>Предоставление социальных выплат молодым семьям на приобретение (строительство) жилого помещения</t>
  </si>
  <si>
    <t>05 5 01 R0820</t>
  </si>
  <si>
    <t>Резервный фонд администрации городского округа Тейково Ивановской области</t>
  </si>
  <si>
    <t>07 2 01 00570</t>
  </si>
  <si>
    <t>Обеспечение выполнения функций по оценке недвижимости, признанию прав и регулированию отношений по государственной и муниципальной собственности</t>
  </si>
  <si>
    <t>09 1 01 90030</t>
  </si>
  <si>
    <t>Уплата взносов на капитальный ремонт общего имущества многоквартирных жилых домов, расположенных на территории города Тейково, соразмерно доле муниципальных нежилых помещений, расположенных в них</t>
  </si>
  <si>
    <t>09 1 02 90040</t>
  </si>
  <si>
    <t>Оплата услуг управляющим организациям, товариществам собственников жилья, товариществам собственников недвижимости, жилищным кооперативам или иным специализированным потребительским кооперативам, осуществляющим управление многоквартирными домами, лицам, осуществляющим оказание услуг по содержанию и (или) выполнению работ по ремонту общего имущества многоквартирных домов, в целях возмещения затрат за содержание муниципальных нежилых помещений, включающих плату за услуги, работы по управлению многоквартирными домами, за содержание и текущий ремонт общего имущества многоквартирных домов, за коммунальные ресурсы, потребляемые при использовании и содержании общего имущества многоквартирных домов</t>
  </si>
  <si>
    <t>09 1 03 90050</t>
  </si>
  <si>
    <t>Предоставление субсидии управляющим организациям, товариществам собственников жилья, жилищным, жилищно-строительным, иным специализированным кооперативам, осуществляющим управление многоквартирными домами, лицам, осуществляющим оказание услуг по содержанию и (или) выполнению работ по ремонту общего имущества многоквартирных домов, а также ресурсоснабжающим организациям, осуществляющим поставку ресурсов на коммунальные услуги населению, в целях возмещения затрат по содержанию общего имущества многоквартирных домов и предоставлению коммунальных услуг до заселения в установленном порядке жилых помещений муниципального жилищного фонда</t>
  </si>
  <si>
    <t>09 2 01 90060</t>
  </si>
  <si>
    <t>Уплата взносов на капитальный ремонт общего имущества многоквартирных жилых домов, расположенных на территории города Тейково, соразмерно доле муниципальных жилых помещений, расположенных в них</t>
  </si>
  <si>
    <t>09 2 02 90070</t>
  </si>
  <si>
    <t>Оплата услуг по доставке квитанций за наем жилого помещения муниципального жилищного фонда</t>
  </si>
  <si>
    <t>09 2 03 90080</t>
  </si>
  <si>
    <t>Адресная поддержка учащихся 1-11 классов при организации питания в образовательных организациях городского округа Тейково Ивановской области</t>
  </si>
  <si>
    <t>Поддержка молодых специалистов   муниципальных учреждений социальной сферы  городского округа Тейково Ивановской области</t>
  </si>
  <si>
    <t>Обеспечение функционирования  Председателя городской Думы городского округа Тейково Ивановской области</t>
  </si>
  <si>
    <t>Обеспечение функций  представительного органа городского округа Тейково Ивановской области</t>
  </si>
  <si>
    <t>03 6 01 00120</t>
  </si>
  <si>
    <t>03 6 01 11430</t>
  </si>
  <si>
    <t>03 6 01 81430</t>
  </si>
  <si>
    <t>03 6 01 00130</t>
  </si>
  <si>
    <t>03 1 02 00420</t>
  </si>
  <si>
    <t>Комплектование книжных фондов библиотек городского округа Тейково Ивановской области</t>
  </si>
  <si>
    <t>03 7 01 00140</t>
  </si>
  <si>
    <t>04 1 01 20150</t>
  </si>
  <si>
    <t>Организация  участия спортсменов городского округа Тейково Ивановской области в выездных мероприятиях</t>
  </si>
  <si>
    <t>04 1 02 20160</t>
  </si>
  <si>
    <t>04 1 03 20170</t>
  </si>
  <si>
    <t>Информационное обслуживание населения городского округа Тейково Ивановской области</t>
  </si>
  <si>
    <t>Обеспечение деятельности председателя контрольно-счётной комиссии городского округа Тейково Ивановской области</t>
  </si>
  <si>
    <t>Обеспечение деятельности аппарата контрольно-счётной комиссии городского округа Тейково Ивановской области</t>
  </si>
  <si>
    <t>Обеспечение функционирования модели персонифицированного финансирования дополнительного образования детей</t>
  </si>
  <si>
    <t xml:space="preserve"> Иные бюджетные ассигнования</t>
  </si>
  <si>
    <t>01 3 02 00410</t>
  </si>
  <si>
    <t>Оформление права муниципальной собственности на земельные участки под автомобильными дорогами</t>
  </si>
  <si>
    <t>09 1 04 90090</t>
  </si>
  <si>
    <t>05 8 01 05550</t>
  </si>
  <si>
    <t>05 8 02 20300</t>
  </si>
  <si>
    <t>05 8 F2 55550</t>
  </si>
  <si>
    <t>05 Б 01 30500</t>
  </si>
  <si>
    <t>05 Б 02 30600</t>
  </si>
  <si>
    <t>05 9 01 30200</t>
  </si>
  <si>
    <t>03 2 01 10340</t>
  </si>
  <si>
    <t>01 3 01 00180</t>
  </si>
  <si>
    <t>Укрепление материально-технической базы организаций дополнительного образования по наказам избирателей депутатам Ивановской областной Думы</t>
  </si>
  <si>
    <t>Софинансирование расходов по 
обеспечению функционирования многофункциональных центров предоставления государственных и муниципальных услуг</t>
  </si>
  <si>
    <t>05 4 01 60080</t>
  </si>
  <si>
    <t>Финансовое обеспечение дорожной деятельности на автомобильных дорогах общего пользования местного значения</t>
  </si>
  <si>
    <t>05 2 01 S8600</t>
  </si>
  <si>
    <t xml:space="preserve">05 1 03 S6800 </t>
  </si>
  <si>
    <t>Организация благоустройства территорий в рамках поддержки местных инициатив (инициативных проектов)</t>
  </si>
  <si>
    <t>Осуществление строительного контроля за реализацией инициативных проектов</t>
  </si>
  <si>
    <t>05 8 03 20800</t>
  </si>
  <si>
    <t>05 8 F2 S5100</t>
  </si>
  <si>
    <t>Проведение комплексных кадастровых работ на территории городского округа Тейково Ивановской области</t>
  </si>
  <si>
    <t>09 3 01 90110</t>
  </si>
  <si>
    <t>Предоставление субсидий на реализацию мероприятий по организации водоотведения в границах городского округа Тейково Ивановской области</t>
  </si>
  <si>
    <t>05 1 04 40180</t>
  </si>
  <si>
    <t>Благоустройство</t>
  </si>
  <si>
    <t xml:space="preserve">к решению городской Думы </t>
  </si>
  <si>
    <t>01 4 01 89700</t>
  </si>
  <si>
    <t xml:space="preserve"> Ведомственная структура
расходов бюджета города Тейково  на 2023 год</t>
  </si>
  <si>
    <t xml:space="preserve">Приложение № 5  </t>
  </si>
  <si>
    <t xml:space="preserve">от 16.12.2022 № 127  </t>
  </si>
  <si>
    <t>Изменения на 27.01.2023</t>
  </si>
  <si>
    <t>Укрепление материально-технической базы муниципальных образовательных организаций Ивановской области</t>
  </si>
  <si>
    <t>01 3 01 S1950</t>
  </si>
  <si>
    <t xml:space="preserve">Оснащение (обновление материально-технической базы) оборудованием, средствами обучения и воспитания образовательных организаций различных типов для реализации дополнительных общеразвивающих программ, для создания информационных систем в образовательных организациях
</t>
  </si>
  <si>
    <t>Осуществление переданных органам местного самоуправления государственных полномочий Ивановской области по предоставлению бесплатного горячего питания обучающимся, получающим основное общее и среднее общее образование в муниципальных образовательных организациях, из числа детей, пасынков и падчериц граждан, принимающих участие (принимавших участие, в том числе погибших (умерших)) в специальной военной операции, проводимой с 24 февраля 2022 года, из числа военнослужащих и сотрудников федеральных органов исполнительной власти и федеральных государственных органов, в которых федеральным законом предусмотрена военная служба, сотрудников органов внутренних дел Российской Федерации, граждан Российской Федерации, заключивших после 21 сентября 2022 года  контракт в соответствии с пунктом 7 статьи 38 Федерального закона от 28.03.1998 № 53-ФЗ «О воинской обязанности и военной службе» или заключивших контракт о добровольном содействии в выполнении задач, возложенных на Вооруженные Силы Российской Федерации, сотрудников уголовно-исполнительной системы Российской Федерации, выполняющих (выполнявших) возложенные на них задачи в период проведения специальной военной операции, а также граждан, призванных на военную службу по мобилизации в Вооруженные Силы Российской Федерации</t>
  </si>
  <si>
    <t>Капитальный ремонт объектов дошкольного образования в рамках реализации социально значимого проекта «Создание безопасных условий пребывания в дошкольных образовательных организациях, дошкольных группах в муниципальных общеобразовательных организациях»</t>
  </si>
  <si>
    <t>01 1 02 S8900</t>
  </si>
  <si>
    <t>Реализация мероприятий федеральной целевой программы «Увековечение памяти погибших при защите Отечества на 2019 – 2024 годы»</t>
  </si>
  <si>
    <t>05 4 03 L2990</t>
  </si>
  <si>
    <t>Экспертиза смет по благоустройству воинских захоронений в рамках реализации мероприятий федеральной целевой программы «Увековечение памяти погибших при защите Отечества на 2019 – 2024 годы»</t>
  </si>
  <si>
    <t>05 4 03 60090</t>
  </si>
  <si>
    <t>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 (ежемесячное денежное вознаграждение за классное руководство педагогическим работникам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</si>
  <si>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01 2 01 L3031</t>
  </si>
  <si>
    <t>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(ежемесячное денежное вознаграждение за классное руководство педагогическим работникам муниципальных общеобразовательных организаций)</t>
  </si>
  <si>
    <t>Строительство (реконструкция), капитальный ремонт и ремонт автомобильных дорог общего пользования местного значения</t>
  </si>
  <si>
    <t>05 2 01 S9100</t>
  </si>
  <si>
    <t>03 8 A1 55132</t>
  </si>
  <si>
    <t>Реализация проектов развития территорий муниципальных образований Ивановской области, основанных на местных инициативах (инициативных проектов) (Благоустройство дворовой территории путем установки детской игровой площадки по адресу: Ивановская область, г.Тейково, между ул. 2-я Комовская, д. 15 и ул. 1-я Комовская, д. 14)</t>
  </si>
  <si>
    <t>05 8 F2 S5101</t>
  </si>
  <si>
    <t>Реализация проектов развития территорий муниципальных образований Ивановской области, основанных на местных инициативах (инициативных проектов) (Благоустройство дворовой территории многоквартирных домов, расположенных по адресу: Ивановская область, г.Тейково, ул. Социалистическая, д. 3,5,7)</t>
  </si>
  <si>
    <t>05 8 F2 S5102</t>
  </si>
  <si>
    <t>Реализация проектов развития территорий муниципальных образований Ивановской области, основанных на местных инициативах (инициативных проектов) (Благоустройство дворовой территории многоквартирного дома, расположенного по адресу: Ивановская область, г. Тейково, ул. 1-я Комовская, д. 3)</t>
  </si>
  <si>
    <t>05 8 F2 S5103</t>
  </si>
  <si>
    <t>Реализация проектов развития территорий муниципальных образований Ивановской области, основанных на местных инициативах (инициативных проектов) (Благоустройство дворовой территории многоквартирного дома, расположенного по адресу: Ивановская область, г. Тейково, пос. Грозилово, д. 11а)</t>
  </si>
  <si>
    <t>05 8 F2 S5104</t>
  </si>
  <si>
    <t>Реализация проектов развития территорий муниципальных образований Ивановской области, основанных на местных инициативах (инициативных проектов) (Благоустройство дворовой территории многоквартирного дома, расположенного по адресу: Ивановская область, г. Тейково, ул. Футбольная, д. 1/8)</t>
  </si>
  <si>
    <t>05 8 F2 S5105</t>
  </si>
  <si>
    <t>Реализация проектов развития территорий муниципальных образований Ивановской области, основанных на местных инициативах (инициативных проектов) (Благоустройство дворовой территории многоквартирных домов, расположенных по адресу: Ивановская область, г. Тейково, пос. Грозилово, д. 46,47)</t>
  </si>
  <si>
    <t>05 8 F2 S5106</t>
  </si>
  <si>
    <t>Реализация проектов развития территорий муниципальных образований Ивановской области, основанных на местных инициативах (инициативных проектов) (Благоустройство дворовой территории многоквартирного дома, расположенного по адресу: Ивановская область, г. Тейково, ул. Строительная, д. 25)</t>
  </si>
  <si>
    <t>05 8 F2 S5107</t>
  </si>
  <si>
    <t>Реализация проектов развития территорий муниципальных образований Ивановской области, основанных на местных инициативах (инициативных проектов) (Благоустройство дворовой территории многоквартирных домов, расположенных по адресу: Ивановская область, г. Тейково, ул. Гвардейская, д. 7, 13)</t>
  </si>
  <si>
    <t>05 8 F2 S5108</t>
  </si>
  <si>
    <t>Реализация проектов развития территорий муниципальных образований Ивановской области, основанных на местных инициативах (инициативных проектов) (Благоустройство дворовой территории многоквартирных домов, расположенных по адресу: Ивановская область, г. Тейково, ул. Советской Армии, д. 2а, 2)</t>
  </si>
  <si>
    <t>05 8 F2 S5109</t>
  </si>
  <si>
    <t>Реализация проектов развития территорий муниципальных образований Ивановской области, основанных на местных инициативах (инициативных проектов) (Благоустройство дворовой территории путем установки детской игровой площадки по адресу: Ивановская область, г.Тейково, ул. Советской Армии, д. 27)</t>
  </si>
  <si>
    <t>05 8 F2 S5110</t>
  </si>
  <si>
    <t>Изменения на 28.02.2023</t>
  </si>
  <si>
    <t>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(проведение мероприятий по обеспечению деятельности советников директора по воспитанию и взаимодействию с детскими общественными объединениями в муниципальных общеобразовательных организациях)</t>
  </si>
  <si>
    <t>Развитие сети учреждений культурно-досугового типа (создание центров культурного развития в городах с числом жителей до 300 тысяч человек)</t>
  </si>
  <si>
    <t>01 2 EВ 51792</t>
  </si>
  <si>
    <t>01 3 E2 51710</t>
  </si>
  <si>
    <t>01 2 01 S1950</t>
  </si>
  <si>
    <t>Строительство артезианских глубинных скважин</t>
  </si>
  <si>
    <t>05 1 02 40230</t>
  </si>
  <si>
    <t>Изменения на 13.02.2023</t>
  </si>
  <si>
    <t>Изменения на 24.03.2023</t>
  </si>
  <si>
    <t>Создание комфортной городской среды в малых городах и исторических поселениях – победителях Всероссийского конкурса лучших проектов создания комфортной городской среды</t>
  </si>
  <si>
    <t>05 8 F2 54240</t>
  </si>
  <si>
    <t xml:space="preserve">Приложение № 4  </t>
  </si>
  <si>
    <t xml:space="preserve">от 24.03.2023 № 21  </t>
  </si>
</sst>
</file>

<file path=xl/styles.xml><?xml version="1.0" encoding="utf-8"?>
<styleSheet xmlns="http://schemas.openxmlformats.org/spreadsheetml/2006/main">
  <numFmts count="1">
    <numFmt numFmtId="164" formatCode="#,##0.00000"/>
  </numFmts>
  <fonts count="27">
    <font>
      <sz val="10"/>
      <name val="Arial Cyr"/>
      <charset val="204"/>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2"/>
      <name val="Times New Roman"/>
      <family val="1"/>
      <charset val="204"/>
    </font>
    <font>
      <sz val="10"/>
      <name val="Times New Roman"/>
      <family val="1"/>
      <charset val="204"/>
    </font>
    <font>
      <b/>
      <sz val="10"/>
      <name val="Times New Roman"/>
      <family val="1"/>
      <charset val="204"/>
    </font>
    <font>
      <b/>
      <sz val="11"/>
      <name val="Times New Roman"/>
      <family val="1"/>
      <charset val="204"/>
    </font>
    <font>
      <sz val="10"/>
      <color rgb="FF000000"/>
      <name val="Times New Roman"/>
      <family val="1"/>
      <charset val="204"/>
    </font>
    <font>
      <b/>
      <sz val="18"/>
      <color theme="3"/>
      <name val="Cambria"/>
      <family val="2"/>
      <charset val="204"/>
      <scheme val="major"/>
    </font>
    <font>
      <b/>
      <sz val="15"/>
      <color theme="3"/>
      <name val="Calibri"/>
      <family val="2"/>
      <charset val="204"/>
      <scheme val="minor"/>
    </font>
    <font>
      <b/>
      <sz val="13"/>
      <color theme="3"/>
      <name val="Calibri"/>
      <family val="2"/>
      <charset val="204"/>
      <scheme val="minor"/>
    </font>
    <font>
      <b/>
      <sz val="11"/>
      <color theme="3"/>
      <name val="Calibri"/>
      <family val="2"/>
      <charset val="204"/>
      <scheme val="minor"/>
    </font>
    <font>
      <sz val="11"/>
      <color rgb="FF006100"/>
      <name val="Calibri"/>
      <family val="2"/>
      <charset val="204"/>
      <scheme val="minor"/>
    </font>
    <font>
      <sz val="11"/>
      <color rgb="FF9C0006"/>
      <name val="Calibri"/>
      <family val="2"/>
      <charset val="204"/>
      <scheme val="minor"/>
    </font>
    <font>
      <sz val="11"/>
      <color rgb="FF9C6500"/>
      <name val="Calibri"/>
      <family val="2"/>
      <charset val="204"/>
      <scheme val="minor"/>
    </font>
    <font>
      <sz val="11"/>
      <color rgb="FF3F3F76"/>
      <name val="Calibri"/>
      <family val="2"/>
      <charset val="204"/>
      <scheme val="minor"/>
    </font>
    <font>
      <b/>
      <sz val="11"/>
      <color rgb="FF3F3F3F"/>
      <name val="Calibri"/>
      <family val="2"/>
      <charset val="204"/>
      <scheme val="minor"/>
    </font>
    <font>
      <b/>
      <sz val="11"/>
      <color rgb="FFFA7D00"/>
      <name val="Calibri"/>
      <family val="2"/>
      <charset val="204"/>
      <scheme val="minor"/>
    </font>
    <font>
      <sz val="11"/>
      <color rgb="FFFA7D00"/>
      <name val="Calibri"/>
      <family val="2"/>
      <charset val="204"/>
      <scheme val="minor"/>
    </font>
    <font>
      <b/>
      <sz val="11"/>
      <color theme="0"/>
      <name val="Calibri"/>
      <family val="2"/>
      <charset val="204"/>
      <scheme val="minor"/>
    </font>
    <font>
      <sz val="11"/>
      <color rgb="FFFF0000"/>
      <name val="Calibri"/>
      <family val="2"/>
      <charset val="204"/>
      <scheme val="minor"/>
    </font>
    <font>
      <i/>
      <sz val="11"/>
      <color rgb="FF7F7F7F"/>
      <name val="Calibri"/>
      <family val="2"/>
      <charset val="204"/>
      <scheme val="minor"/>
    </font>
    <font>
      <b/>
      <sz val="11"/>
      <color theme="1"/>
      <name val="Calibri"/>
      <family val="2"/>
      <charset val="204"/>
      <scheme val="minor"/>
    </font>
    <font>
      <sz val="11"/>
      <color theme="0"/>
      <name val="Calibri"/>
      <family val="2"/>
      <charset val="204"/>
      <scheme val="minor"/>
    </font>
    <font>
      <b/>
      <sz val="18"/>
      <name val="Times New Roman"/>
      <family val="1"/>
      <charset val="204"/>
    </font>
    <font>
      <b/>
      <sz val="12"/>
      <name val="Times New Roman"/>
      <family val="1"/>
      <charset val="204"/>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565">
    <xf numFmtId="0" fontId="0" fillId="0" borderId="0"/>
    <xf numFmtId="0" fontId="9" fillId="0" borderId="0" applyNumberFormat="0" applyFill="0" applyBorder="0" applyAlignment="0" applyProtection="0"/>
    <xf numFmtId="0" fontId="10" fillId="0" borderId="2" applyNumberFormat="0" applyFill="0" applyAlignment="0" applyProtection="0"/>
    <xf numFmtId="0" fontId="11" fillId="0" borderId="3" applyNumberFormat="0" applyFill="0" applyAlignment="0" applyProtection="0"/>
    <xf numFmtId="0" fontId="12" fillId="0" borderId="4" applyNumberFormat="0" applyFill="0" applyAlignment="0" applyProtection="0"/>
    <xf numFmtId="0" fontId="12" fillId="0" borderId="0" applyNumberFormat="0" applyFill="0" applyBorder="0" applyAlignment="0" applyProtection="0"/>
    <xf numFmtId="0" fontId="13" fillId="2" borderId="0" applyNumberFormat="0" applyBorder="0" applyAlignment="0" applyProtection="0"/>
    <xf numFmtId="0" fontId="14" fillId="3" borderId="0" applyNumberFormat="0" applyBorder="0" applyAlignment="0" applyProtection="0"/>
    <xf numFmtId="0" fontId="15" fillId="4" borderId="0" applyNumberFormat="0" applyBorder="0" applyAlignment="0" applyProtection="0"/>
    <xf numFmtId="0" fontId="16" fillId="5" borderId="5" applyNumberFormat="0" applyAlignment="0" applyProtection="0"/>
    <xf numFmtId="0" fontId="17" fillId="6" borderId="6" applyNumberFormat="0" applyAlignment="0" applyProtection="0"/>
    <xf numFmtId="0" fontId="18" fillId="6" borderId="5" applyNumberFormat="0" applyAlignment="0" applyProtection="0"/>
    <xf numFmtId="0" fontId="19" fillId="0" borderId="7" applyNumberFormat="0" applyFill="0" applyAlignment="0" applyProtection="0"/>
    <xf numFmtId="0" fontId="20" fillId="7" borderId="8" applyNumberFormat="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3" fillId="0" borderId="10" applyNumberFormat="0" applyFill="0" applyAlignment="0" applyProtection="0"/>
    <xf numFmtId="0" fontId="24"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24" fillId="12" borderId="0" applyNumberFormat="0" applyBorder="0" applyAlignment="0" applyProtection="0"/>
    <xf numFmtId="0" fontId="24"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24" fillId="16" borderId="0" applyNumberFormat="0" applyBorder="0" applyAlignment="0" applyProtection="0"/>
    <xf numFmtId="0" fontId="24" fillId="17"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24" fillId="20" borderId="0" applyNumberFormat="0" applyBorder="0" applyAlignment="0" applyProtection="0"/>
    <xf numFmtId="0" fontId="24" fillId="21"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24" fillId="24" borderId="0" applyNumberFormat="0" applyBorder="0" applyAlignment="0" applyProtection="0"/>
    <xf numFmtId="0" fontId="24" fillId="25"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24" fillId="28" borderId="0" applyNumberFormat="0" applyBorder="0" applyAlignment="0" applyProtection="0"/>
    <xf numFmtId="0" fontId="24" fillId="29"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24" fillId="32" borderId="0" applyNumberFormat="0" applyBorder="0" applyAlignment="0" applyProtection="0"/>
    <xf numFmtId="0" fontId="3" fillId="0" borderId="0"/>
    <xf numFmtId="0" fontId="3" fillId="8" borderId="9" applyNumberFormat="0" applyFont="0" applyAlignment="0" applyProtection="0"/>
    <xf numFmtId="0" fontId="2" fillId="26" borderId="0" applyNumberFormat="0" applyBorder="0" applyAlignment="0" applyProtection="0"/>
    <xf numFmtId="0" fontId="2" fillId="22" borderId="0" applyNumberFormat="0" applyBorder="0" applyAlignment="0" applyProtection="0"/>
    <xf numFmtId="0" fontId="2" fillId="10" borderId="0" applyNumberFormat="0" applyBorder="0" applyAlignment="0" applyProtection="0"/>
    <xf numFmtId="0" fontId="2" fillId="31"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22" borderId="0" applyNumberFormat="0" applyBorder="0" applyAlignment="0" applyProtection="0"/>
    <xf numFmtId="0" fontId="2" fillId="15"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19"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18" borderId="0" applyNumberFormat="0" applyBorder="0" applyAlignment="0" applyProtection="0"/>
    <xf numFmtId="0" fontId="2" fillId="11"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9" applyNumberFormat="0" applyFont="0" applyAlignment="0" applyProtection="0"/>
    <xf numFmtId="0" fontId="2" fillId="18" borderId="0" applyNumberFormat="0" applyBorder="0" applyAlignment="0" applyProtection="0"/>
    <xf numFmtId="0" fontId="2" fillId="26" borderId="0" applyNumberFormat="0" applyBorder="0" applyAlignment="0" applyProtection="0"/>
    <xf numFmtId="0" fontId="2" fillId="18" borderId="0" applyNumberFormat="0" applyBorder="0" applyAlignment="0" applyProtection="0"/>
    <xf numFmtId="0" fontId="2" fillId="23" borderId="0" applyNumberFormat="0" applyBorder="0" applyAlignment="0" applyProtection="0"/>
    <xf numFmtId="0" fontId="2" fillId="15"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0" borderId="0" applyNumberFormat="0" applyBorder="0" applyAlignment="0" applyProtection="0"/>
    <xf numFmtId="0" fontId="2" fillId="0" borderId="0"/>
    <xf numFmtId="0" fontId="2" fillId="19" borderId="0" applyNumberFormat="0" applyBorder="0" applyAlignment="0" applyProtection="0"/>
    <xf numFmtId="0" fontId="2" fillId="23" borderId="0" applyNumberFormat="0" applyBorder="0" applyAlignment="0" applyProtection="0"/>
    <xf numFmtId="0" fontId="2" fillId="30" borderId="0" applyNumberFormat="0" applyBorder="0" applyAlignment="0" applyProtection="0"/>
    <xf numFmtId="0" fontId="2" fillId="11"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22" borderId="0" applyNumberFormat="0" applyBorder="0" applyAlignment="0" applyProtection="0"/>
    <xf numFmtId="0" fontId="2" fillId="15"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27" borderId="0" applyNumberFormat="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10" borderId="0" applyNumberFormat="0" applyBorder="0" applyAlignment="0" applyProtection="0"/>
    <xf numFmtId="0" fontId="2" fillId="3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19"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18" borderId="0" applyNumberFormat="0" applyBorder="0" applyAlignment="0" applyProtection="0"/>
    <xf numFmtId="0" fontId="2" fillId="11"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30" borderId="0" applyNumberFormat="0" applyBorder="0" applyAlignment="0" applyProtection="0"/>
    <xf numFmtId="0" fontId="2" fillId="10" borderId="0" applyNumberFormat="0" applyBorder="0" applyAlignment="0" applyProtection="0"/>
    <xf numFmtId="0" fontId="2" fillId="8" borderId="9" applyNumberFormat="0" applyFont="0" applyAlignment="0" applyProtection="0"/>
    <xf numFmtId="0" fontId="2" fillId="22" borderId="0" applyNumberFormat="0" applyBorder="0" applyAlignment="0" applyProtection="0"/>
    <xf numFmtId="0" fontId="2" fillId="15" borderId="0" applyNumberFormat="0" applyBorder="0" applyAlignment="0" applyProtection="0"/>
    <xf numFmtId="0" fontId="2" fillId="0" borderId="0"/>
    <xf numFmtId="0" fontId="2" fillId="27" borderId="0" applyNumberFormat="0" applyBorder="0" applyAlignment="0" applyProtection="0"/>
    <xf numFmtId="0" fontId="2" fillId="14" borderId="0" applyNumberFormat="0" applyBorder="0" applyAlignment="0" applyProtection="0"/>
    <xf numFmtId="0" fontId="2" fillId="26" borderId="0" applyNumberFormat="0" applyBorder="0" applyAlignment="0" applyProtection="0"/>
    <xf numFmtId="0" fontId="2" fillId="31" borderId="0" applyNumberFormat="0" applyBorder="0" applyAlignment="0" applyProtection="0"/>
    <xf numFmtId="0" fontId="2" fillId="8" borderId="9" applyNumberFormat="0" applyFont="0" applyAlignment="0" applyProtection="0"/>
    <xf numFmtId="0" fontId="2" fillId="19" borderId="0" applyNumberFormat="0" applyBorder="0" applyAlignment="0" applyProtection="0"/>
    <xf numFmtId="0" fontId="2" fillId="30" borderId="0" applyNumberFormat="0" applyBorder="0" applyAlignment="0" applyProtection="0"/>
    <xf numFmtId="0" fontId="2" fillId="18" borderId="0" applyNumberFormat="0" applyBorder="0" applyAlignment="0" applyProtection="0"/>
    <xf numFmtId="0" fontId="2" fillId="11" borderId="0" applyNumberFormat="0" applyBorder="0" applyAlignment="0" applyProtection="0"/>
    <xf numFmtId="0" fontId="2" fillId="0" borderId="0"/>
    <xf numFmtId="0" fontId="2" fillId="23" borderId="0" applyNumberFormat="0" applyBorder="0" applyAlignment="0" applyProtection="0"/>
    <xf numFmtId="0" fontId="2" fillId="15" borderId="0" applyNumberFormat="0" applyBorder="0" applyAlignment="0" applyProtection="0"/>
    <xf numFmtId="0" fontId="2" fillId="22" borderId="0" applyNumberFormat="0" applyBorder="0" applyAlignment="0" applyProtection="0"/>
    <xf numFmtId="0" fontId="2" fillId="14" borderId="0" applyNumberFormat="0" applyBorder="0" applyAlignment="0" applyProtection="0"/>
    <xf numFmtId="0" fontId="2" fillId="8" borderId="9" applyNumberFormat="0" applyFont="0" applyAlignment="0" applyProtection="0"/>
    <xf numFmtId="0" fontId="2" fillId="8" borderId="9" applyNumberFormat="0" applyFont="0" applyAlignment="0" applyProtection="0"/>
    <xf numFmtId="0" fontId="2" fillId="0" borderId="0"/>
    <xf numFmtId="0" fontId="2" fillId="27" borderId="0" applyNumberFormat="0" applyBorder="0" applyAlignment="0" applyProtection="0"/>
    <xf numFmtId="0" fontId="2" fillId="19" borderId="0" applyNumberFormat="0" applyBorder="0" applyAlignment="0" applyProtection="0"/>
    <xf numFmtId="0" fontId="2" fillId="0" borderId="0"/>
    <xf numFmtId="0" fontId="2" fillId="26" borderId="0" applyNumberFormat="0" applyBorder="0" applyAlignment="0" applyProtection="0"/>
    <xf numFmtId="0" fontId="2" fillId="18" borderId="0" applyNumberFormat="0" applyBorder="0" applyAlignment="0" applyProtection="0"/>
    <xf numFmtId="0" fontId="2" fillId="11" borderId="0" applyNumberFormat="0" applyBorder="0" applyAlignment="0" applyProtection="0"/>
    <xf numFmtId="0" fontId="2" fillId="31" borderId="0" applyNumberFormat="0" applyBorder="0" applyAlignment="0" applyProtection="0"/>
    <xf numFmtId="0" fontId="2" fillId="8" borderId="9" applyNumberFormat="0" applyFont="0" applyAlignment="0" applyProtection="0"/>
    <xf numFmtId="0" fontId="2" fillId="10" borderId="0" applyNumberFormat="0" applyBorder="0" applyAlignment="0" applyProtection="0"/>
    <xf numFmtId="0" fontId="2" fillId="30" borderId="0" applyNumberFormat="0" applyBorder="0" applyAlignment="0" applyProtection="0"/>
    <xf numFmtId="0" fontId="2" fillId="27" borderId="0" applyNumberFormat="0" applyBorder="0" applyAlignment="0" applyProtection="0"/>
    <xf numFmtId="0" fontId="2" fillId="23" borderId="0" applyNumberFormat="0" applyBorder="0" applyAlignment="0" applyProtection="0"/>
    <xf numFmtId="0" fontId="2" fillId="15"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9" applyNumberFormat="0" applyFont="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9"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14"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18" borderId="0" applyNumberFormat="0" applyBorder="0" applyAlignment="0" applyProtection="0"/>
    <xf numFmtId="0" fontId="2" fillId="1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10"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15" borderId="0" applyNumberFormat="0" applyBorder="0" applyAlignment="0" applyProtection="0"/>
    <xf numFmtId="0" fontId="2" fillId="0" borderId="0"/>
    <xf numFmtId="0" fontId="2" fillId="8" borderId="9" applyNumberFormat="0" applyFont="0" applyAlignment="0" applyProtection="0"/>
    <xf numFmtId="0" fontId="2" fillId="14"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18" borderId="0" applyNumberFormat="0" applyBorder="0" applyAlignment="0" applyProtection="0"/>
    <xf numFmtId="0" fontId="2" fillId="1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10"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15" borderId="0" applyNumberFormat="0" applyBorder="0" applyAlignment="0" applyProtection="0"/>
    <xf numFmtId="0" fontId="2" fillId="0" borderId="0"/>
    <xf numFmtId="0" fontId="2" fillId="8" borderId="9" applyNumberFormat="0" applyFont="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9" applyNumberFormat="0" applyFont="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9" applyNumberFormat="0" applyFont="0" applyAlignment="0" applyProtection="0"/>
    <xf numFmtId="0" fontId="2" fillId="14"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18" borderId="0" applyNumberFormat="0" applyBorder="0" applyAlignment="0" applyProtection="0"/>
    <xf numFmtId="0" fontId="2" fillId="1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10"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15" borderId="0" applyNumberFormat="0" applyBorder="0" applyAlignment="0" applyProtection="0"/>
    <xf numFmtId="0" fontId="2" fillId="0" borderId="0"/>
    <xf numFmtId="0" fontId="2" fillId="8" borderId="9" applyNumberFormat="0" applyFont="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9"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14" borderId="0" applyNumberFormat="0" applyBorder="0" applyAlignment="0" applyProtection="0"/>
    <xf numFmtId="0" fontId="2" fillId="31" borderId="0" applyNumberFormat="0" applyBorder="0" applyAlignment="0" applyProtection="0"/>
    <xf numFmtId="0" fontId="2" fillId="26" borderId="0" applyNumberFormat="0" applyBorder="0" applyAlignment="0" applyProtection="0"/>
    <xf numFmtId="0" fontId="2" fillId="14" borderId="0" applyNumberFormat="0" applyBorder="0" applyAlignment="0" applyProtection="0"/>
    <xf numFmtId="0" fontId="2" fillId="19" borderId="0" applyNumberFormat="0" applyBorder="0" applyAlignment="0" applyProtection="0"/>
    <xf numFmtId="0" fontId="2" fillId="11"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10" borderId="0" applyNumberFormat="0" applyBorder="0" applyAlignment="0" applyProtection="0"/>
    <xf numFmtId="0" fontId="2" fillId="23" borderId="0" applyNumberFormat="0" applyBorder="0" applyAlignment="0" applyProtection="0"/>
    <xf numFmtId="0" fontId="2" fillId="14"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9" borderId="0" applyNumberFormat="0" applyBorder="0" applyAlignment="0" applyProtection="0"/>
    <xf numFmtId="0" fontId="2" fillId="18" borderId="0" applyNumberFormat="0" applyBorder="0" applyAlignment="0" applyProtection="0"/>
    <xf numFmtId="0" fontId="2" fillId="15" borderId="0" applyNumberFormat="0" applyBorder="0" applyAlignment="0" applyProtection="0"/>
    <xf numFmtId="0" fontId="2" fillId="23"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18" borderId="0" applyNumberFormat="0" applyBorder="0" applyAlignment="0" applyProtection="0"/>
    <xf numFmtId="0" fontId="2" fillId="10" borderId="0" applyNumberFormat="0" applyBorder="0" applyAlignment="0" applyProtection="0"/>
    <xf numFmtId="0" fontId="2" fillId="27"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22" borderId="0" applyNumberFormat="0" applyBorder="0" applyAlignment="0" applyProtection="0"/>
    <xf numFmtId="0" fontId="2" fillId="30"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23"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22" borderId="0" applyNumberFormat="0" applyBorder="0" applyAlignment="0" applyProtection="0"/>
    <xf numFmtId="0" fontId="2" fillId="11" borderId="0" applyNumberFormat="0" applyBorder="0" applyAlignment="0" applyProtection="0"/>
    <xf numFmtId="0" fontId="2" fillId="26" borderId="0" applyNumberFormat="0" applyBorder="0" applyAlignment="0" applyProtection="0"/>
    <xf numFmtId="0" fontId="2" fillId="10" borderId="0" applyNumberFormat="0" applyBorder="0" applyAlignment="0" applyProtection="0"/>
    <xf numFmtId="0" fontId="2" fillId="15" borderId="0" applyNumberFormat="0" applyBorder="0" applyAlignment="0" applyProtection="0"/>
    <xf numFmtId="0" fontId="2" fillId="14" borderId="0" applyNumberFormat="0" applyBorder="0" applyAlignment="0" applyProtection="0"/>
    <xf numFmtId="0" fontId="2" fillId="11" borderId="0" applyNumberFormat="0" applyBorder="0" applyAlignment="0" applyProtection="0"/>
    <xf numFmtId="0" fontId="2" fillId="19" borderId="0" applyNumberFormat="0" applyBorder="0" applyAlignment="0" applyProtection="0"/>
    <xf numFmtId="0" fontId="2" fillId="31" borderId="0" applyNumberFormat="0" applyBorder="0" applyAlignment="0" applyProtection="0"/>
    <xf numFmtId="0" fontId="2" fillId="14" borderId="0" applyNumberFormat="0" applyBorder="0" applyAlignment="0" applyProtection="0"/>
    <xf numFmtId="0" fontId="2" fillId="27" borderId="0" applyNumberFormat="0" applyBorder="0" applyAlignment="0" applyProtection="0"/>
    <xf numFmtId="0" fontId="2" fillId="10" borderId="0" applyNumberFormat="0" applyBorder="0" applyAlignment="0" applyProtection="0"/>
    <xf numFmtId="0" fontId="2" fillId="19" borderId="0" applyNumberFormat="0" applyBorder="0" applyAlignment="0" applyProtection="0"/>
    <xf numFmtId="0" fontId="2" fillId="18" borderId="0" applyNumberFormat="0" applyBorder="0" applyAlignment="0" applyProtection="0"/>
    <xf numFmtId="0" fontId="2" fillId="30"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9" applyNumberFormat="0" applyFont="0" applyAlignment="0" applyProtection="0"/>
    <xf numFmtId="0" fontId="1" fillId="18" borderId="0" applyNumberFormat="0" applyBorder="0" applyAlignment="0" applyProtection="0"/>
    <xf numFmtId="0" fontId="1" fillId="26" borderId="0" applyNumberFormat="0" applyBorder="0" applyAlignment="0" applyProtection="0"/>
    <xf numFmtId="0" fontId="1" fillId="18" borderId="0" applyNumberFormat="0" applyBorder="0" applyAlignment="0" applyProtection="0"/>
    <xf numFmtId="0" fontId="1" fillId="23" borderId="0" applyNumberFormat="0" applyBorder="0" applyAlignment="0" applyProtection="0"/>
    <xf numFmtId="0" fontId="1" fillId="15"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0" borderId="0" applyNumberFormat="0" applyBorder="0" applyAlignment="0" applyProtection="0"/>
    <xf numFmtId="0" fontId="1" fillId="0" borderId="0"/>
    <xf numFmtId="0" fontId="1" fillId="19" borderId="0" applyNumberFormat="0" applyBorder="0" applyAlignment="0" applyProtection="0"/>
    <xf numFmtId="0" fontId="1" fillId="23"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22" borderId="0" applyNumberFormat="0" applyBorder="0" applyAlignment="0" applyProtection="0"/>
    <xf numFmtId="0" fontId="1" fillId="15"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27"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10" borderId="0" applyNumberFormat="0" applyBorder="0" applyAlignment="0" applyProtection="0"/>
    <xf numFmtId="0" fontId="1" fillId="3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19"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18" borderId="0" applyNumberFormat="0" applyBorder="0" applyAlignment="0" applyProtection="0"/>
    <xf numFmtId="0" fontId="1" fillId="11"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0" borderId="0" applyNumberFormat="0" applyBorder="0" applyAlignment="0" applyProtection="0"/>
    <xf numFmtId="0" fontId="1" fillId="0" borderId="0"/>
    <xf numFmtId="0" fontId="1" fillId="8" borderId="9" applyNumberFormat="0" applyFont="0" applyAlignment="0" applyProtection="0"/>
    <xf numFmtId="0" fontId="1" fillId="10"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22" borderId="0" applyNumberFormat="0" applyBorder="0" applyAlignment="0" applyProtection="0"/>
    <xf numFmtId="0" fontId="1" fillId="15"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19"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18" borderId="0" applyNumberFormat="0" applyBorder="0" applyAlignment="0" applyProtection="0"/>
    <xf numFmtId="0" fontId="1" fillId="11"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5" borderId="0" applyNumberFormat="0" applyBorder="0" applyAlignment="0" applyProtection="0"/>
    <xf numFmtId="0" fontId="1" fillId="22" borderId="0" applyNumberFormat="0" applyBorder="0" applyAlignment="0" applyProtection="0"/>
    <xf numFmtId="0" fontId="1" fillId="14" borderId="0" applyNumberFormat="0" applyBorder="0" applyAlignment="0" applyProtection="0"/>
    <xf numFmtId="0" fontId="1" fillId="8" borderId="9" applyNumberFormat="0" applyFont="0" applyAlignment="0" applyProtection="0"/>
    <xf numFmtId="0" fontId="1" fillId="8" borderId="9" applyNumberFormat="0" applyFont="0" applyAlignment="0" applyProtection="0"/>
    <xf numFmtId="0" fontId="1" fillId="0" borderId="0"/>
    <xf numFmtId="0" fontId="1" fillId="27" borderId="0" applyNumberFormat="0" applyBorder="0" applyAlignment="0" applyProtection="0"/>
    <xf numFmtId="0" fontId="1" fillId="19" borderId="0" applyNumberFormat="0" applyBorder="0" applyAlignment="0" applyProtection="0"/>
    <xf numFmtId="0" fontId="1" fillId="0" borderId="0"/>
    <xf numFmtId="0" fontId="1" fillId="26" borderId="0" applyNumberFormat="0" applyBorder="0" applyAlignment="0" applyProtection="0"/>
    <xf numFmtId="0" fontId="1" fillId="18" borderId="0" applyNumberFormat="0" applyBorder="0" applyAlignment="0" applyProtection="0"/>
    <xf numFmtId="0" fontId="1" fillId="11" borderId="0" applyNumberFormat="0" applyBorder="0" applyAlignment="0" applyProtection="0"/>
    <xf numFmtId="0" fontId="1" fillId="31" borderId="0" applyNumberFormat="0" applyBorder="0" applyAlignment="0" applyProtection="0"/>
    <xf numFmtId="0" fontId="1" fillId="8" borderId="9" applyNumberFormat="0" applyFont="0" applyAlignment="0" applyProtection="0"/>
    <xf numFmtId="0" fontId="1" fillId="10" borderId="0" applyNumberFormat="0" applyBorder="0" applyAlignment="0" applyProtection="0"/>
    <xf numFmtId="0" fontId="1" fillId="30" borderId="0" applyNumberFormat="0" applyBorder="0" applyAlignment="0" applyProtection="0"/>
    <xf numFmtId="0" fontId="1" fillId="27" borderId="0" applyNumberFormat="0" applyBorder="0" applyAlignment="0" applyProtection="0"/>
    <xf numFmtId="0" fontId="1" fillId="23" borderId="0" applyNumberFormat="0" applyBorder="0" applyAlignment="0" applyProtection="0"/>
    <xf numFmtId="0" fontId="1" fillId="15"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9" applyNumberFormat="0" applyFont="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9"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4"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1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10"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5" borderId="0" applyNumberFormat="0" applyBorder="0" applyAlignment="0" applyProtection="0"/>
    <xf numFmtId="0" fontId="1" fillId="0" borderId="0"/>
    <xf numFmtId="0" fontId="1" fillId="8" borderId="9" applyNumberFormat="0" applyFont="0" applyAlignment="0" applyProtection="0"/>
    <xf numFmtId="0" fontId="1" fillId="14"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1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10"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5" borderId="0" applyNumberFormat="0" applyBorder="0" applyAlignment="0" applyProtection="0"/>
    <xf numFmtId="0" fontId="1" fillId="0" borderId="0"/>
    <xf numFmtId="0" fontId="1" fillId="8" borderId="9" applyNumberFormat="0" applyFont="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9" applyNumberFormat="0" applyFont="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9" applyNumberFormat="0" applyFont="0" applyAlignment="0" applyProtection="0"/>
    <xf numFmtId="0" fontId="1" fillId="14"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1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10"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5" borderId="0" applyNumberFormat="0" applyBorder="0" applyAlignment="0" applyProtection="0"/>
    <xf numFmtId="0" fontId="1" fillId="0" borderId="0"/>
    <xf numFmtId="0" fontId="1" fillId="8" borderId="9" applyNumberFormat="0" applyFont="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9"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4" borderId="0" applyNumberFormat="0" applyBorder="0" applyAlignment="0" applyProtection="0"/>
    <xf numFmtId="0" fontId="1" fillId="31" borderId="0" applyNumberFormat="0" applyBorder="0" applyAlignment="0" applyProtection="0"/>
    <xf numFmtId="0" fontId="1" fillId="26" borderId="0" applyNumberFormat="0" applyBorder="0" applyAlignment="0" applyProtection="0"/>
    <xf numFmtId="0" fontId="1" fillId="14" borderId="0" applyNumberFormat="0" applyBorder="0" applyAlignment="0" applyProtection="0"/>
    <xf numFmtId="0" fontId="1" fillId="19"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0" borderId="0" applyNumberFormat="0" applyBorder="0" applyAlignment="0" applyProtection="0"/>
    <xf numFmtId="0" fontId="1" fillId="23" borderId="0" applyNumberFormat="0" applyBorder="0" applyAlignment="0" applyProtection="0"/>
    <xf numFmtId="0" fontId="1" fillId="14"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15" borderId="0" applyNumberFormat="0" applyBorder="0" applyAlignment="0" applyProtection="0"/>
    <xf numFmtId="0" fontId="1" fillId="23"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18" borderId="0" applyNumberFormat="0" applyBorder="0" applyAlignment="0" applyProtection="0"/>
    <xf numFmtId="0" fontId="1" fillId="10" borderId="0" applyNumberFormat="0" applyBorder="0" applyAlignment="0" applyProtection="0"/>
    <xf numFmtId="0" fontId="1" fillId="27"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22" borderId="0" applyNumberFormat="0" applyBorder="0" applyAlignment="0" applyProtection="0"/>
    <xf numFmtId="0" fontId="1" fillId="30" borderId="0" applyNumberFormat="0" applyBorder="0" applyAlignment="0" applyProtection="0"/>
  </cellStyleXfs>
  <cellXfs count="26">
    <xf numFmtId="0" fontId="0" fillId="0" borderId="0" xfId="0"/>
    <xf numFmtId="0" fontId="5" fillId="33" borderId="1" xfId="0" applyFont="1" applyFill="1" applyBorder="1" applyAlignment="1">
      <alignment horizontal="center" vertical="top" wrapText="1"/>
    </xf>
    <xf numFmtId="0" fontId="5" fillId="33" borderId="1" xfId="0" applyFont="1" applyFill="1" applyBorder="1" applyAlignment="1">
      <alignment horizontal="right" vertical="top" wrapText="1"/>
    </xf>
    <xf numFmtId="0" fontId="5" fillId="33" borderId="1" xfId="0" applyFont="1" applyFill="1" applyBorder="1" applyAlignment="1">
      <alignment horizontal="left" vertical="top" wrapText="1"/>
    </xf>
    <xf numFmtId="0" fontId="4" fillId="33" borderId="0" xfId="0" applyFont="1" applyFill="1" applyAlignment="1">
      <alignment vertical="top"/>
    </xf>
    <xf numFmtId="164" fontId="6" fillId="33" borderId="1" xfId="0" applyNumberFormat="1" applyFont="1" applyFill="1" applyBorder="1" applyAlignment="1">
      <alignment vertical="top"/>
    </xf>
    <xf numFmtId="0" fontId="5" fillId="33" borderId="1" xfId="0" applyFont="1" applyFill="1" applyBorder="1" applyAlignment="1">
      <alignment horizontal="center" vertical="top"/>
    </xf>
    <xf numFmtId="0" fontId="5" fillId="33" borderId="0" xfId="0" applyFont="1" applyFill="1" applyBorder="1" applyAlignment="1">
      <alignment horizontal="center" vertical="top" wrapText="1"/>
    </xf>
    <xf numFmtId="0" fontId="6" fillId="33" borderId="1" xfId="0" applyFont="1" applyFill="1" applyBorder="1" applyAlignment="1">
      <alignment horizontal="left" vertical="top" wrapText="1"/>
    </xf>
    <xf numFmtId="0" fontId="6" fillId="33" borderId="1" xfId="0" applyFont="1" applyFill="1" applyBorder="1" applyAlignment="1">
      <alignment horizontal="right" vertical="top" wrapText="1"/>
    </xf>
    <xf numFmtId="0" fontId="5" fillId="33" borderId="1" xfId="0" applyFont="1" applyFill="1" applyBorder="1" applyAlignment="1">
      <alignment horizontal="right" vertical="top"/>
    </xf>
    <xf numFmtId="0" fontId="5" fillId="33" borderId="1" xfId="0" applyFont="1" applyFill="1" applyBorder="1" applyAlignment="1">
      <alignment vertical="top" wrapText="1"/>
    </xf>
    <xf numFmtId="0" fontId="5" fillId="33" borderId="13" xfId="0" applyFont="1" applyFill="1" applyBorder="1" applyAlignment="1">
      <alignment horizontal="left" vertical="top" wrapText="1"/>
    </xf>
    <xf numFmtId="0" fontId="5" fillId="33" borderId="1" xfId="0" applyNumberFormat="1" applyFont="1" applyFill="1" applyBorder="1" applyAlignment="1">
      <alignment horizontal="left" vertical="top" wrapText="1"/>
    </xf>
    <xf numFmtId="0" fontId="8" fillId="33" borderId="1" xfId="0" applyFont="1" applyFill="1" applyBorder="1" applyAlignment="1">
      <alignment horizontal="left" vertical="top" wrapText="1"/>
    </xf>
    <xf numFmtId="0" fontId="6" fillId="33" borderId="1" xfId="0" applyFont="1" applyFill="1" applyBorder="1" applyAlignment="1">
      <alignment vertical="top" wrapText="1"/>
    </xf>
    <xf numFmtId="0" fontId="4" fillId="33" borderId="0" xfId="0" applyFont="1" applyFill="1" applyAlignment="1">
      <alignment horizontal="right" vertical="top" wrapText="1"/>
    </xf>
    <xf numFmtId="0" fontId="26" fillId="33" borderId="12" xfId="0" applyFont="1" applyFill="1" applyBorder="1" applyAlignment="1">
      <alignment horizontal="center" vertical="top" wrapText="1"/>
    </xf>
    <xf numFmtId="0" fontId="26" fillId="33" borderId="13" xfId="0" applyFont="1" applyFill="1" applyBorder="1" applyAlignment="1">
      <alignment horizontal="center" vertical="top" wrapText="1"/>
    </xf>
    <xf numFmtId="0" fontId="26" fillId="33" borderId="12" xfId="0" applyFont="1" applyFill="1" applyBorder="1" applyAlignment="1">
      <alignment horizontal="center" vertical="top"/>
    </xf>
    <xf numFmtId="0" fontId="26" fillId="33" borderId="13" xfId="0" applyFont="1" applyFill="1" applyBorder="1" applyAlignment="1">
      <alignment horizontal="center" vertical="top"/>
    </xf>
    <xf numFmtId="0" fontId="4" fillId="33" borderId="0" xfId="0" applyFont="1" applyFill="1" applyAlignment="1">
      <alignment horizontal="right" vertical="top"/>
    </xf>
    <xf numFmtId="0" fontId="4" fillId="33" borderId="0" xfId="0" applyFont="1" applyFill="1" applyAlignment="1">
      <alignment horizontal="center" vertical="top" wrapText="1"/>
    </xf>
    <xf numFmtId="0" fontId="6" fillId="33" borderId="1" xfId="0" applyFont="1" applyFill="1" applyBorder="1" applyAlignment="1">
      <alignment horizontal="center" vertical="top" wrapText="1"/>
    </xf>
    <xf numFmtId="0" fontId="25" fillId="33" borderId="0" xfId="0" applyFont="1" applyFill="1" applyAlignment="1">
      <alignment horizontal="center" vertical="distributed" wrapText="1"/>
    </xf>
    <xf numFmtId="0" fontId="7" fillId="33" borderId="11" xfId="0" applyFont="1" applyFill="1" applyBorder="1" applyAlignment="1">
      <alignment horizontal="right" vertical="distributed" wrapText="1"/>
    </xf>
  </cellXfs>
  <cellStyles count="565">
    <cellStyle name="20% - Акцент1" xfId="18" builtinId="30" customBuiltin="1"/>
    <cellStyle name="20% - Акцент1 10" xfId="45"/>
    <cellStyle name="20% - Акцент1 11" xfId="309"/>
    <cellStyle name="20% - Акцент1 12" xfId="323"/>
    <cellStyle name="20% - Акцент1 2" xfId="50"/>
    <cellStyle name="20% - Акцент1 2 10" xfId="317"/>
    <cellStyle name="20% - Акцент1 2 11" xfId="350"/>
    <cellStyle name="20% - Акцент1 2 2" xfId="83"/>
    <cellStyle name="20% - Акцент1 2 2 2" xfId="375"/>
    <cellStyle name="20% - Акцент1 2 3" xfId="155"/>
    <cellStyle name="20% - Акцент1 2 3 2" xfId="427"/>
    <cellStyle name="20% - Акцент1 2 4" xfId="188"/>
    <cellStyle name="20% - Акцент1 2 4 2" xfId="460"/>
    <cellStyle name="20% - Акцент1 2 5" xfId="224"/>
    <cellStyle name="20% - Акцент1 2 5 2" xfId="496"/>
    <cellStyle name="20% - Акцент1 2 6" xfId="251"/>
    <cellStyle name="20% - Акцент1 2 6 2" xfId="523"/>
    <cellStyle name="20% - Акцент1 2 7" xfId="93"/>
    <cellStyle name="20% - Акцент1 2 7 2" xfId="360"/>
    <cellStyle name="20% - Акцент1 2 8" xfId="75"/>
    <cellStyle name="20% - Акцент1 2 8 2" xfId="342"/>
    <cellStyle name="20% - Акцент1 2 9" xfId="293"/>
    <cellStyle name="20% - Акцент1 3" xfId="135"/>
    <cellStyle name="20% - Акцент1 3 2" xfId="199"/>
    <cellStyle name="20% - Акцент1 3 2 2" xfId="471"/>
    <cellStyle name="20% - Акцент1 3 3" xfId="235"/>
    <cellStyle name="20% - Акцент1 3 3 2" xfId="507"/>
    <cellStyle name="20% - Акцент1 3 4" xfId="407"/>
    <cellStyle name="20% - Акцент1 4" xfId="105"/>
    <cellStyle name="20% - Акцент1 4 2" xfId="374"/>
    <cellStyle name="20% - Акцент1 5" xfId="168"/>
    <cellStyle name="20% - Акцент1 5 2" xfId="440"/>
    <cellStyle name="20% - Акцент1 6" xfId="179"/>
    <cellStyle name="20% - Акцент1 6 2" xfId="451"/>
    <cellStyle name="20% - Акцент1 7" xfId="77"/>
    <cellStyle name="20% - Акцент1 7 2" xfId="344"/>
    <cellStyle name="20% - Акцент1 8" xfId="283"/>
    <cellStyle name="20% - Акцент1 8 2" xfId="555"/>
    <cellStyle name="20% - Акцент1 9" xfId="271"/>
    <cellStyle name="20% - Акцент1 9 2" xfId="543"/>
    <cellStyle name="20% - Акцент2" xfId="22" builtinId="34" customBuiltin="1"/>
    <cellStyle name="20% - Акцент2 10" xfId="56"/>
    <cellStyle name="20% - Акцент2 11" xfId="311"/>
    <cellStyle name="20% - Акцент2 12" xfId="325"/>
    <cellStyle name="20% - Акцент2 2" xfId="54"/>
    <cellStyle name="20% - Акцент2 2 10" xfId="315"/>
    <cellStyle name="20% - Акцент2 2 11" xfId="354"/>
    <cellStyle name="20% - Акцент2 2 2" xfId="87"/>
    <cellStyle name="20% - Акцент2 2 2 2" xfId="379"/>
    <cellStyle name="20% - Акцент2 2 3" xfId="157"/>
    <cellStyle name="20% - Акцент2 2 3 2" xfId="429"/>
    <cellStyle name="20% - Акцент2 2 4" xfId="190"/>
    <cellStyle name="20% - Акцент2 2 4 2" xfId="462"/>
    <cellStyle name="20% - Акцент2 2 5" xfId="226"/>
    <cellStyle name="20% - Акцент2 2 5 2" xfId="498"/>
    <cellStyle name="20% - Акцент2 2 6" xfId="253"/>
    <cellStyle name="20% - Акцент2 2 6 2" xfId="525"/>
    <cellStyle name="20% - Акцент2 2 7" xfId="275"/>
    <cellStyle name="20% - Акцент2 2 7 2" xfId="547"/>
    <cellStyle name="20% - Акцент2 2 8" xfId="273"/>
    <cellStyle name="20% - Акцент2 2 8 2" xfId="545"/>
    <cellStyle name="20% - Акцент2 2 9" xfId="295"/>
    <cellStyle name="20% - Акцент2 3" xfId="123"/>
    <cellStyle name="20% - Акцент2 3 2" xfId="187"/>
    <cellStyle name="20% - Акцент2 3 2 2" xfId="459"/>
    <cellStyle name="20% - Акцент2 3 3" xfId="223"/>
    <cellStyle name="20% - Акцент2 3 3 2" xfId="495"/>
    <cellStyle name="20% - Акцент2 3 4" xfId="395"/>
    <cellStyle name="20% - Акцент2 4" xfId="111"/>
    <cellStyle name="20% - Акцент2 4 2" xfId="381"/>
    <cellStyle name="20% - Акцент2 5" xfId="170"/>
    <cellStyle name="20% - Акцент2 5 2" xfId="442"/>
    <cellStyle name="20% - Акцент2 6" xfId="167"/>
    <cellStyle name="20% - Акцент2 6 2" xfId="439"/>
    <cellStyle name="20% - Акцент2 7" xfId="90"/>
    <cellStyle name="20% - Акцент2 7 2" xfId="357"/>
    <cellStyle name="20% - Акцент2 8" xfId="263"/>
    <cellStyle name="20% - Акцент2 8 2" xfId="535"/>
    <cellStyle name="20% - Акцент2 9" xfId="266"/>
    <cellStyle name="20% - Акцент2 9 2" xfId="538"/>
    <cellStyle name="20% - Акцент3" xfId="26" builtinId="38" customBuiltin="1"/>
    <cellStyle name="20% - Акцент3 10" xfId="64"/>
    <cellStyle name="20% - Акцент3 11" xfId="319"/>
    <cellStyle name="20% - Акцент3 12" xfId="327"/>
    <cellStyle name="20% - Акцент3 2" xfId="57"/>
    <cellStyle name="20% - Акцент3 2 10" xfId="322"/>
    <cellStyle name="20% - Акцент3 2 11" xfId="358"/>
    <cellStyle name="20% - Акцент3 2 2" xfId="91"/>
    <cellStyle name="20% - Акцент3 2 2 2" xfId="382"/>
    <cellStyle name="20% - Акцент3 2 3" xfId="159"/>
    <cellStyle name="20% - Акцент3 2 3 2" xfId="431"/>
    <cellStyle name="20% - Акцент3 2 4" xfId="193"/>
    <cellStyle name="20% - Акцент3 2 4 2" xfId="465"/>
    <cellStyle name="20% - Акцент3 2 5" xfId="229"/>
    <cellStyle name="20% - Акцент3 2 5 2" xfId="501"/>
    <cellStyle name="20% - Акцент3 2 6" xfId="255"/>
    <cellStyle name="20% - Акцент3 2 6 2" xfId="527"/>
    <cellStyle name="20% - Акцент3 2 7" xfId="282"/>
    <cellStyle name="20% - Акцент3 2 7 2" xfId="554"/>
    <cellStyle name="20% - Акцент3 2 8" xfId="277"/>
    <cellStyle name="20% - Акцент3 2 8 2" xfId="549"/>
    <cellStyle name="20% - Акцент3 2 9" xfId="298"/>
    <cellStyle name="20% - Акцент3 3" xfId="131"/>
    <cellStyle name="20% - Акцент3 3 2" xfId="195"/>
    <cellStyle name="20% - Акцент3 3 2 2" xfId="467"/>
    <cellStyle name="20% - Акцент3 3 3" xfId="231"/>
    <cellStyle name="20% - Акцент3 3 3 2" xfId="503"/>
    <cellStyle name="20% - Акцент3 3 4" xfId="403"/>
    <cellStyle name="20% - Акцент3 4" xfId="117"/>
    <cellStyle name="20% - Акцент3 4 2" xfId="389"/>
    <cellStyle name="20% - Акцент3 5" xfId="173"/>
    <cellStyle name="20% - Акцент3 5 2" xfId="445"/>
    <cellStyle name="20% - Акцент3 6" xfId="175"/>
    <cellStyle name="20% - Акцент3 6 2" xfId="447"/>
    <cellStyle name="20% - Акцент3 7" xfId="100"/>
    <cellStyle name="20% - Акцент3 7 2" xfId="367"/>
    <cellStyle name="20% - Акцент3 8" xfId="72"/>
    <cellStyle name="20% - Акцент3 8 2" xfId="339"/>
    <cellStyle name="20% - Акцент3 9" xfId="70"/>
    <cellStyle name="20% - Акцент3 9 2" xfId="337"/>
    <cellStyle name="20% - Акцент4" xfId="30" builtinId="42" customBuiltin="1"/>
    <cellStyle name="20% - Акцент4 10" xfId="52"/>
    <cellStyle name="20% - Акцент4 11" xfId="44"/>
    <cellStyle name="20% - Акцент4 12" xfId="329"/>
    <cellStyle name="20% - Акцент4 2" xfId="59"/>
    <cellStyle name="20% - Акцент4 2 10" xfId="306"/>
    <cellStyle name="20% - Акцент4 2 11" xfId="362"/>
    <cellStyle name="20% - Акцент4 2 2" xfId="95"/>
    <cellStyle name="20% - Акцент4 2 2 2" xfId="384"/>
    <cellStyle name="20% - Акцент4 2 3" xfId="161"/>
    <cellStyle name="20% - Акцент4 2 3 2" xfId="433"/>
    <cellStyle name="20% - Акцент4 2 4" xfId="197"/>
    <cellStyle name="20% - Акцент4 2 4 2" xfId="469"/>
    <cellStyle name="20% - Акцент4 2 5" xfId="233"/>
    <cellStyle name="20% - Акцент4 2 5 2" xfId="505"/>
    <cellStyle name="20% - Акцент4 2 6" xfId="257"/>
    <cellStyle name="20% - Акцент4 2 6 2" xfId="529"/>
    <cellStyle name="20% - Акцент4 2 7" xfId="288"/>
    <cellStyle name="20% - Акцент4 2 7 2" xfId="560"/>
    <cellStyle name="20% - Акцент4 2 8" xfId="291"/>
    <cellStyle name="20% - Акцент4 2 8 2" xfId="563"/>
    <cellStyle name="20% - Акцент4 2 9" xfId="300"/>
    <cellStyle name="20% - Акцент4 3" xfId="140"/>
    <cellStyle name="20% - Акцент4 3 2" xfId="207"/>
    <cellStyle name="20% - Акцент4 3 2 2" xfId="479"/>
    <cellStyle name="20% - Акцент4 3 3" xfId="243"/>
    <cellStyle name="20% - Акцент4 3 3 2" xfId="515"/>
    <cellStyle name="20% - Акцент4 3 4" xfId="412"/>
    <cellStyle name="20% - Акцент4 4" xfId="107"/>
    <cellStyle name="20% - Акцент4 4 2" xfId="377"/>
    <cellStyle name="20% - Акцент4 5" xfId="177"/>
    <cellStyle name="20% - Акцент4 5 2" xfId="449"/>
    <cellStyle name="20% - Акцент4 6" xfId="215"/>
    <cellStyle name="20% - Акцент4 6 2" xfId="487"/>
    <cellStyle name="20% - Акцент4 7" xfId="85"/>
    <cellStyle name="20% - Акцент4 7 2" xfId="352"/>
    <cellStyle name="20% - Акцент4 8" xfId="122"/>
    <cellStyle name="20% - Акцент4 8 2" xfId="394"/>
    <cellStyle name="20% - Акцент4 9" xfId="285"/>
    <cellStyle name="20% - Акцент4 9 2" xfId="557"/>
    <cellStyle name="20% - Акцент5" xfId="34" builtinId="46" customBuiltin="1"/>
    <cellStyle name="20% - Акцент5 10" xfId="112"/>
    <cellStyle name="20% - Акцент5 11" xfId="43"/>
    <cellStyle name="20% - Акцент5 12" xfId="331"/>
    <cellStyle name="20% - Акцент5 2" xfId="62"/>
    <cellStyle name="20% - Акцент5 2 10" xfId="308"/>
    <cellStyle name="20% - Акцент5 2 11" xfId="365"/>
    <cellStyle name="20% - Акцент5 2 2" xfId="98"/>
    <cellStyle name="20% - Акцент5 2 2 2" xfId="387"/>
    <cellStyle name="20% - Акцент5 2 3" xfId="163"/>
    <cellStyle name="20% - Акцент5 2 3 2" xfId="435"/>
    <cellStyle name="20% - Акцент5 2 4" xfId="200"/>
    <cellStyle name="20% - Акцент5 2 4 2" xfId="472"/>
    <cellStyle name="20% - Акцент5 2 5" xfId="236"/>
    <cellStyle name="20% - Акцент5 2 5 2" xfId="508"/>
    <cellStyle name="20% - Акцент5 2 6" xfId="259"/>
    <cellStyle name="20% - Акцент5 2 6 2" xfId="531"/>
    <cellStyle name="20% - Акцент5 2 7" xfId="265"/>
    <cellStyle name="20% - Акцент5 2 7 2" xfId="537"/>
    <cellStyle name="20% - Акцент5 2 8" xfId="286"/>
    <cellStyle name="20% - Акцент5 2 8 2" xfId="558"/>
    <cellStyle name="20% - Акцент5 2 9" xfId="302"/>
    <cellStyle name="20% - Акцент5 3" xfId="142"/>
    <cellStyle name="20% - Акцент5 3 2" xfId="209"/>
    <cellStyle name="20% - Акцент5 3 2 2" xfId="481"/>
    <cellStyle name="20% - Акцент5 3 3" xfId="245"/>
    <cellStyle name="20% - Акцент5 3 3 2" xfId="517"/>
    <cellStyle name="20% - Акцент5 3 4" xfId="414"/>
    <cellStyle name="20% - Акцент5 4" xfId="149"/>
    <cellStyle name="20% - Акцент5 4 2" xfId="421"/>
    <cellStyle name="20% - Акцент5 5" xfId="180"/>
    <cellStyle name="20% - Акцент5 5 2" xfId="452"/>
    <cellStyle name="20% - Акцент5 6" xfId="217"/>
    <cellStyle name="20% - Акцент5 6 2" xfId="489"/>
    <cellStyle name="20% - Акцент5 7" xfId="130"/>
    <cellStyle name="20% - Акцент5 7 2" xfId="402"/>
    <cellStyle name="20% - Акцент5 8" xfId="71"/>
    <cellStyle name="20% - Акцент5 8 2" xfId="338"/>
    <cellStyle name="20% - Акцент5 9" xfId="289"/>
    <cellStyle name="20% - Акцент5 9 2" xfId="561"/>
    <cellStyle name="20% - Акцент6" xfId="38" builtinId="50" customBuiltin="1"/>
    <cellStyle name="20% - Акцент6 10" xfId="116"/>
    <cellStyle name="20% - Акцент6 11" xfId="49"/>
    <cellStyle name="20% - Акцент6 12" xfId="333"/>
    <cellStyle name="20% - Акцент6 2" xfId="66"/>
    <cellStyle name="20% - Акцент6 2 10" xfId="320"/>
    <cellStyle name="20% - Акцент6 2 11" xfId="369"/>
    <cellStyle name="20% - Акцент6 2 2" xfId="102"/>
    <cellStyle name="20% - Акцент6 2 2 2" xfId="391"/>
    <cellStyle name="20% - Акцент6 2 3" xfId="165"/>
    <cellStyle name="20% - Акцент6 2 3 2" xfId="437"/>
    <cellStyle name="20% - Акцент6 2 4" xfId="202"/>
    <cellStyle name="20% - Акцент6 2 4 2" xfId="474"/>
    <cellStyle name="20% - Акцент6 2 5" xfId="238"/>
    <cellStyle name="20% - Акцент6 2 5 2" xfId="510"/>
    <cellStyle name="20% - Акцент6 2 6" xfId="261"/>
    <cellStyle name="20% - Акцент6 2 6 2" xfId="533"/>
    <cellStyle name="20% - Акцент6 2 7" xfId="290"/>
    <cellStyle name="20% - Акцент6 2 7 2" xfId="562"/>
    <cellStyle name="20% - Акцент6 2 8" xfId="292"/>
    <cellStyle name="20% - Акцент6 2 8 2" xfId="564"/>
    <cellStyle name="20% - Акцент6 2 9" xfId="304"/>
    <cellStyle name="20% - Акцент6 3" xfId="144"/>
    <cellStyle name="20% - Акцент6 3 2" xfId="211"/>
    <cellStyle name="20% - Акцент6 3 2 2" xfId="483"/>
    <cellStyle name="20% - Акцент6 3 3" xfId="247"/>
    <cellStyle name="20% - Акцент6 3 3 2" xfId="519"/>
    <cellStyle name="20% - Акцент6 3 4" xfId="416"/>
    <cellStyle name="20% - Акцент6 4" xfId="151"/>
    <cellStyle name="20% - Акцент6 4 2" xfId="423"/>
    <cellStyle name="20% - Акцент6 5" xfId="182"/>
    <cellStyle name="20% - Акцент6 5 2" xfId="454"/>
    <cellStyle name="20% - Акцент6 6" xfId="219"/>
    <cellStyle name="20% - Акцент6 6 2" xfId="491"/>
    <cellStyle name="20% - Акцент6 7" xfId="136"/>
    <cellStyle name="20% - Акцент6 7 2" xfId="408"/>
    <cellStyle name="20% - Акцент6 8" xfId="104"/>
    <cellStyle name="20% - Акцент6 8 2" xfId="371"/>
    <cellStyle name="20% - Акцент6 9" xfId="81"/>
    <cellStyle name="20% - Акцент6 9 2" xfId="348"/>
    <cellStyle name="40% - Акцент1" xfId="19" builtinId="31" customBuiltin="1"/>
    <cellStyle name="40% - Акцент1 10" xfId="65"/>
    <cellStyle name="40% - Акцент1 11" xfId="307"/>
    <cellStyle name="40% - Акцент1 12" xfId="324"/>
    <cellStyle name="40% - Акцент1 2" xfId="51"/>
    <cellStyle name="40% - Акцент1 2 10" xfId="312"/>
    <cellStyle name="40% - Акцент1 2 11" xfId="351"/>
    <cellStyle name="40% - Акцент1 2 2" xfId="84"/>
    <cellStyle name="40% - Акцент1 2 2 2" xfId="376"/>
    <cellStyle name="40% - Акцент1 2 3" xfId="156"/>
    <cellStyle name="40% - Акцент1 2 3 2" xfId="428"/>
    <cellStyle name="40% - Акцент1 2 4" xfId="189"/>
    <cellStyle name="40% - Акцент1 2 4 2" xfId="461"/>
    <cellStyle name="40% - Акцент1 2 5" xfId="225"/>
    <cellStyle name="40% - Акцент1 2 5 2" xfId="497"/>
    <cellStyle name="40% - Акцент1 2 6" xfId="252"/>
    <cellStyle name="40% - Акцент1 2 6 2" xfId="524"/>
    <cellStyle name="40% - Акцент1 2 7" xfId="82"/>
    <cellStyle name="40% - Акцент1 2 7 2" xfId="349"/>
    <cellStyle name="40% - Акцент1 2 8" xfId="76"/>
    <cellStyle name="40% - Акцент1 2 8 2" xfId="343"/>
    <cellStyle name="40% - Акцент1 2 9" xfId="294"/>
    <cellStyle name="40% - Акцент1 3" xfId="132"/>
    <cellStyle name="40% - Акцент1 3 2" xfId="196"/>
    <cellStyle name="40% - Акцент1 3 2 2" xfId="468"/>
    <cellStyle name="40% - Акцент1 3 3" xfId="232"/>
    <cellStyle name="40% - Акцент1 3 3 2" xfId="504"/>
    <cellStyle name="40% - Акцент1 3 4" xfId="404"/>
    <cellStyle name="40% - Акцент1 4" xfId="118"/>
    <cellStyle name="40% - Акцент1 4 2" xfId="390"/>
    <cellStyle name="40% - Акцент1 5" xfId="169"/>
    <cellStyle name="40% - Акцент1 5 2" xfId="441"/>
    <cellStyle name="40% - Акцент1 6" xfId="176"/>
    <cellStyle name="40% - Акцент1 6 2" xfId="448"/>
    <cellStyle name="40% - Акцент1 7" xfId="101"/>
    <cellStyle name="40% - Акцент1 7 2" xfId="368"/>
    <cellStyle name="40% - Акцент1 8" xfId="268"/>
    <cellStyle name="40% - Акцент1 8 2" xfId="540"/>
    <cellStyle name="40% - Акцент1 9" xfId="274"/>
    <cellStyle name="40% - Акцент1 9 2" xfId="546"/>
    <cellStyle name="40% - Акцент2" xfId="23" builtinId="35" customBuiltin="1"/>
    <cellStyle name="40% - Акцент2 10" xfId="53"/>
    <cellStyle name="40% - Акцент2 11" xfId="321"/>
    <cellStyle name="40% - Акцент2 12" xfId="326"/>
    <cellStyle name="40% - Акцент2 2" xfId="55"/>
    <cellStyle name="40% - Акцент2 2 10" xfId="310"/>
    <cellStyle name="40% - Акцент2 2 11" xfId="355"/>
    <cellStyle name="40% - Акцент2 2 2" xfId="88"/>
    <cellStyle name="40% - Акцент2 2 2 2" xfId="380"/>
    <cellStyle name="40% - Акцент2 2 3" xfId="158"/>
    <cellStyle name="40% - Акцент2 2 3 2" xfId="430"/>
    <cellStyle name="40% - Акцент2 2 4" xfId="191"/>
    <cellStyle name="40% - Акцент2 2 4 2" xfId="463"/>
    <cellStyle name="40% - Акцент2 2 5" xfId="227"/>
    <cellStyle name="40% - Акцент2 2 5 2" xfId="499"/>
    <cellStyle name="40% - Акцент2 2 6" xfId="254"/>
    <cellStyle name="40% - Акцент2 2 6 2" xfId="526"/>
    <cellStyle name="40% - Акцент2 2 7" xfId="269"/>
    <cellStyle name="40% - Акцент2 2 7 2" xfId="541"/>
    <cellStyle name="40% - Акцент2 2 8" xfId="278"/>
    <cellStyle name="40% - Акцент2 2 8 2" xfId="550"/>
    <cellStyle name="40% - Акцент2 2 9" xfId="296"/>
    <cellStyle name="40% - Акцент2 3" xfId="139"/>
    <cellStyle name="40% - Акцент2 3 2" xfId="204"/>
    <cellStyle name="40% - Акцент2 3 2 2" xfId="476"/>
    <cellStyle name="40% - Акцент2 3 3" xfId="240"/>
    <cellStyle name="40% - Акцент2 3 3 2" xfId="512"/>
    <cellStyle name="40% - Акцент2 3 4" xfId="411"/>
    <cellStyle name="40% - Акцент2 4" xfId="108"/>
    <cellStyle name="40% - Акцент2 4 2" xfId="378"/>
    <cellStyle name="40% - Акцент2 5" xfId="171"/>
    <cellStyle name="40% - Акцент2 5 2" xfId="443"/>
    <cellStyle name="40% - Акцент2 6" xfId="184"/>
    <cellStyle name="40% - Акцент2 6 2" xfId="456"/>
    <cellStyle name="40% - Акцент2 7" xfId="86"/>
    <cellStyle name="40% - Акцент2 7 2" xfId="353"/>
    <cellStyle name="40% - Акцент2 8" xfId="74"/>
    <cellStyle name="40% - Акцент2 8 2" xfId="341"/>
    <cellStyle name="40% - Акцент2 9" xfId="121"/>
    <cellStyle name="40% - Акцент2 9 2" xfId="393"/>
    <cellStyle name="40% - Акцент3" xfId="27" builtinId="39" customBuiltin="1"/>
    <cellStyle name="40% - Акцент3 10" xfId="61"/>
    <cellStyle name="40% - Акцент3 11" xfId="313"/>
    <cellStyle name="40% - Акцент3 12" xfId="328"/>
    <cellStyle name="40% - Акцент3 2" xfId="58"/>
    <cellStyle name="40% - Акцент3 2 10" xfId="318"/>
    <cellStyle name="40% - Акцент3 2 11" xfId="359"/>
    <cellStyle name="40% - Акцент3 2 2" xfId="92"/>
    <cellStyle name="40% - Акцент3 2 2 2" xfId="383"/>
    <cellStyle name="40% - Акцент3 2 3" xfId="160"/>
    <cellStyle name="40% - Акцент3 2 3 2" xfId="432"/>
    <cellStyle name="40% - Акцент3 2 4" xfId="194"/>
    <cellStyle name="40% - Акцент3 2 4 2" xfId="466"/>
    <cellStyle name="40% - Акцент3 2 5" xfId="230"/>
    <cellStyle name="40% - Акцент3 2 5 2" xfId="502"/>
    <cellStyle name="40% - Акцент3 2 6" xfId="256"/>
    <cellStyle name="40% - Акцент3 2 6 2" xfId="528"/>
    <cellStyle name="40% - Акцент3 2 7" xfId="267"/>
    <cellStyle name="40% - Акцент3 2 7 2" xfId="539"/>
    <cellStyle name="40% - Акцент3 2 8" xfId="276"/>
    <cellStyle name="40% - Акцент3 2 8 2" xfId="548"/>
    <cellStyle name="40% - Акцент3 2 9" xfId="299"/>
    <cellStyle name="40% - Акцент3 3" xfId="128"/>
    <cellStyle name="40% - Акцент3 3 2" xfId="192"/>
    <cellStyle name="40% - Акцент3 3 2 2" xfId="464"/>
    <cellStyle name="40% - Акцент3 3 3" xfId="228"/>
    <cellStyle name="40% - Акцент3 3 3 2" xfId="500"/>
    <cellStyle name="40% - Акцент3 3 4" xfId="400"/>
    <cellStyle name="40% - Акцент3 4" xfId="115"/>
    <cellStyle name="40% - Акцент3 4 2" xfId="386"/>
    <cellStyle name="40% - Акцент3 5" xfId="174"/>
    <cellStyle name="40% - Акцент3 5 2" xfId="446"/>
    <cellStyle name="40% - Акцент3 6" xfId="172"/>
    <cellStyle name="40% - Акцент3 6 2" xfId="444"/>
    <cellStyle name="40% - Акцент3 7" xfId="97"/>
    <cellStyle name="40% - Акцент3 7 2" xfId="364"/>
    <cellStyle name="40% - Акцент3 8" xfId="79"/>
    <cellStyle name="40% - Акцент3 8 2" xfId="346"/>
    <cellStyle name="40% - Акцент3 9" xfId="270"/>
    <cellStyle name="40% - Акцент3 9 2" xfId="542"/>
    <cellStyle name="40% - Акцент4" xfId="31" builtinId="43" customBuiltin="1"/>
    <cellStyle name="40% - Акцент4 10" xfId="120"/>
    <cellStyle name="40% - Акцент4 11" xfId="47"/>
    <cellStyle name="40% - Акцент4 12" xfId="330"/>
    <cellStyle name="40% - Акцент4 2" xfId="60"/>
    <cellStyle name="40% - Акцент4 2 10" xfId="297"/>
    <cellStyle name="40% - Акцент4 2 11" xfId="363"/>
    <cellStyle name="40% - Акцент4 2 2" xfId="96"/>
    <cellStyle name="40% - Акцент4 2 2 2" xfId="385"/>
    <cellStyle name="40% - Акцент4 2 3" xfId="162"/>
    <cellStyle name="40% - Акцент4 2 3 2" xfId="434"/>
    <cellStyle name="40% - Акцент4 2 4" xfId="198"/>
    <cellStyle name="40% - Акцент4 2 4 2" xfId="470"/>
    <cellStyle name="40% - Акцент4 2 5" xfId="234"/>
    <cellStyle name="40% - Акцент4 2 5 2" xfId="506"/>
    <cellStyle name="40% - Акцент4 2 6" xfId="258"/>
    <cellStyle name="40% - Акцент4 2 6 2" xfId="530"/>
    <cellStyle name="40% - Акцент4 2 7" xfId="279"/>
    <cellStyle name="40% - Акцент4 2 7 2" xfId="551"/>
    <cellStyle name="40% - Акцент4 2 8" xfId="272"/>
    <cellStyle name="40% - Акцент4 2 8 2" xfId="544"/>
    <cellStyle name="40% - Акцент4 2 9" xfId="301"/>
    <cellStyle name="40% - Акцент4 3" xfId="141"/>
    <cellStyle name="40% - Акцент4 3 2" xfId="208"/>
    <cellStyle name="40% - Акцент4 3 2 2" xfId="480"/>
    <cellStyle name="40% - Акцент4 3 3" xfId="244"/>
    <cellStyle name="40% - Акцент4 3 3 2" xfId="516"/>
    <cellStyle name="40% - Акцент4 3 4" xfId="413"/>
    <cellStyle name="40% - Акцент4 4" xfId="148"/>
    <cellStyle name="40% - Акцент4 4 2" xfId="420"/>
    <cellStyle name="40% - Акцент4 5" xfId="178"/>
    <cellStyle name="40% - Акцент4 5 2" xfId="450"/>
    <cellStyle name="40% - Акцент4 6" xfId="216"/>
    <cellStyle name="40% - Акцент4 6 2" xfId="488"/>
    <cellStyle name="40% - Акцент4 7" xfId="138"/>
    <cellStyle name="40% - Акцент4 7 2" xfId="410"/>
    <cellStyle name="40% - Акцент4 8" xfId="80"/>
    <cellStyle name="40% - Акцент4 8 2" xfId="347"/>
    <cellStyle name="40% - Акцент4 9" xfId="73"/>
    <cellStyle name="40% - Акцент4 9 2" xfId="340"/>
    <cellStyle name="40% - Акцент5" xfId="35" builtinId="47" customBuiltin="1"/>
    <cellStyle name="40% - Акцент5 10" xfId="110"/>
    <cellStyle name="40% - Акцент5 11" xfId="48"/>
    <cellStyle name="40% - Акцент5 12" xfId="332"/>
    <cellStyle name="40% - Акцент5 2" xfId="63"/>
    <cellStyle name="40% - Акцент5 2 10" xfId="316"/>
    <cellStyle name="40% - Акцент5 2 11" xfId="366"/>
    <cellStyle name="40% - Акцент5 2 2" xfId="99"/>
    <cellStyle name="40% - Акцент5 2 2 2" xfId="388"/>
    <cellStyle name="40% - Акцент5 2 3" xfId="164"/>
    <cellStyle name="40% - Акцент5 2 3 2" xfId="436"/>
    <cellStyle name="40% - Акцент5 2 4" xfId="201"/>
    <cellStyle name="40% - Акцент5 2 4 2" xfId="473"/>
    <cellStyle name="40% - Акцент5 2 5" xfId="237"/>
    <cellStyle name="40% - Акцент5 2 5 2" xfId="509"/>
    <cellStyle name="40% - Акцент5 2 6" xfId="260"/>
    <cellStyle name="40% - Акцент5 2 6 2" xfId="532"/>
    <cellStyle name="40% - Акцент5 2 7" xfId="284"/>
    <cellStyle name="40% - Акцент5 2 7 2" xfId="556"/>
    <cellStyle name="40% - Акцент5 2 8" xfId="287"/>
    <cellStyle name="40% - Акцент5 2 8 2" xfId="559"/>
    <cellStyle name="40% - Акцент5 2 9" xfId="303"/>
    <cellStyle name="40% - Акцент5 3" xfId="143"/>
    <cellStyle name="40% - Акцент5 3 2" xfId="210"/>
    <cellStyle name="40% - Акцент5 3 2 2" xfId="482"/>
    <cellStyle name="40% - Акцент5 3 3" xfId="246"/>
    <cellStyle name="40% - Акцент5 3 3 2" xfId="518"/>
    <cellStyle name="40% - Акцент5 3 4" xfId="415"/>
    <cellStyle name="40% - Акцент5 4" xfId="150"/>
    <cellStyle name="40% - Акцент5 4 2" xfId="422"/>
    <cellStyle name="40% - Акцент5 5" xfId="181"/>
    <cellStyle name="40% - Акцент5 5 2" xfId="453"/>
    <cellStyle name="40% - Акцент5 6" xfId="218"/>
    <cellStyle name="40% - Акцент5 6 2" xfId="490"/>
    <cellStyle name="40% - Акцент5 7" xfId="127"/>
    <cellStyle name="40% - Акцент5 7 2" xfId="399"/>
    <cellStyle name="40% - Акцент5 8" xfId="137"/>
    <cellStyle name="40% - Акцент5 8 2" xfId="409"/>
    <cellStyle name="40% - Акцент5 9" xfId="89"/>
    <cellStyle name="40% - Акцент5 9 2" xfId="356"/>
    <cellStyle name="40% - Акцент6" xfId="39" builtinId="51" customBuiltin="1"/>
    <cellStyle name="40% - Акцент6 10" xfId="113"/>
    <cellStyle name="40% - Акцент6 11" xfId="46"/>
    <cellStyle name="40% - Акцент6 12" xfId="334"/>
    <cellStyle name="40% - Акцент6 2" xfId="67"/>
    <cellStyle name="40% - Акцент6 2 10" xfId="314"/>
    <cellStyle name="40% - Акцент6 2 11" xfId="370"/>
    <cellStyle name="40% - Акцент6 2 2" xfId="103"/>
    <cellStyle name="40% - Акцент6 2 2 2" xfId="392"/>
    <cellStyle name="40% - Акцент6 2 3" xfId="166"/>
    <cellStyle name="40% - Акцент6 2 3 2" xfId="438"/>
    <cellStyle name="40% - Акцент6 2 4" xfId="203"/>
    <cellStyle name="40% - Акцент6 2 4 2" xfId="475"/>
    <cellStyle name="40% - Акцент6 2 5" xfId="239"/>
    <cellStyle name="40% - Акцент6 2 5 2" xfId="511"/>
    <cellStyle name="40% - Акцент6 2 6" xfId="262"/>
    <cellStyle name="40% - Акцент6 2 6 2" xfId="534"/>
    <cellStyle name="40% - Акцент6 2 7" xfId="281"/>
    <cellStyle name="40% - Акцент6 2 7 2" xfId="553"/>
    <cellStyle name="40% - Акцент6 2 8" xfId="264"/>
    <cellStyle name="40% - Акцент6 2 8 2" xfId="536"/>
    <cellStyle name="40% - Акцент6 2 9" xfId="305"/>
    <cellStyle name="40% - Акцент6 3" xfId="145"/>
    <cellStyle name="40% - Акцент6 3 2" xfId="212"/>
    <cellStyle name="40% - Акцент6 3 2 2" xfId="484"/>
    <cellStyle name="40% - Акцент6 3 3" xfId="248"/>
    <cellStyle name="40% - Акцент6 3 3 2" xfId="520"/>
    <cellStyle name="40% - Акцент6 3 4" xfId="417"/>
    <cellStyle name="40% - Акцент6 4" xfId="152"/>
    <cellStyle name="40% - Акцент6 4 2" xfId="424"/>
    <cellStyle name="40% - Акцент6 5" xfId="183"/>
    <cellStyle name="40% - Акцент6 5 2" xfId="455"/>
    <cellStyle name="40% - Акцент6 6" xfId="220"/>
    <cellStyle name="40% - Акцент6 6 2" xfId="492"/>
    <cellStyle name="40% - Акцент6 7" xfId="133"/>
    <cellStyle name="40% - Акцент6 7 2" xfId="405"/>
    <cellStyle name="40% - Акцент6 8" xfId="94"/>
    <cellStyle name="40% - Акцент6 8 2" xfId="361"/>
    <cellStyle name="40% - Акцент6 9" xfId="280"/>
    <cellStyle name="40% - Акцент6 9 2" xfId="552"/>
    <cellStyle name="60% - Акцент1" xfId="20" builtinId="32" customBuiltin="1"/>
    <cellStyle name="60% - Акцент2" xfId="24" builtinId="36" customBuiltin="1"/>
    <cellStyle name="60% - Акцент3" xfId="28" builtinId="40" customBuiltin="1"/>
    <cellStyle name="60% - Акцент4" xfId="32" builtinId="44" customBuiltin="1"/>
    <cellStyle name="60% - Акцент5" xfId="36" builtinId="48" customBuiltin="1"/>
    <cellStyle name="60% - Акцент6" xfId="40" builtinId="52" customBuiltin="1"/>
    <cellStyle name="Акцент1" xfId="17" builtinId="29" customBuiltin="1"/>
    <cellStyle name="Акцент2" xfId="21" builtinId="33" customBuiltin="1"/>
    <cellStyle name="Акцент3" xfId="25" builtinId="37" customBuiltin="1"/>
    <cellStyle name="Акцент4" xfId="29" builtinId="41" customBuiltin="1"/>
    <cellStyle name="Акцент5" xfId="33" builtinId="45" customBuiltin="1"/>
    <cellStyle name="Акцент6" xfId="37" builtinId="49" customBuiltin="1"/>
    <cellStyle name="Ввод " xfId="9" builtinId="20" customBuiltin="1"/>
    <cellStyle name="Вывод" xfId="10" builtinId="21" customBuiltin="1"/>
    <cellStyle name="Вычисление" xfId="11" builtinId="22" customBuiltin="1"/>
    <cellStyle name="Заголовок 1" xfId="2" builtinId="16" customBuiltin="1"/>
    <cellStyle name="Заголовок 2" xfId="3" builtinId="17" customBuiltin="1"/>
    <cellStyle name="Заголовок 3" xfId="4" builtinId="18" customBuiltin="1"/>
    <cellStyle name="Заголовок 4" xfId="5" builtinId="19" customBuiltin="1"/>
    <cellStyle name="Итог" xfId="16" builtinId="25" customBuiltin="1"/>
    <cellStyle name="Контрольная ячейка" xfId="13" builtinId="23" customBuiltin="1"/>
    <cellStyle name="Название" xfId="1" builtinId="15" customBuiltin="1"/>
    <cellStyle name="Нейтральный" xfId="8" builtinId="28" customBuiltin="1"/>
    <cellStyle name="Обычный" xfId="0" builtinId="0"/>
    <cellStyle name="Обычный 2" xfId="41"/>
    <cellStyle name="Обычный 2 10" xfId="109"/>
    <cellStyle name="Обычный 2 11" xfId="119"/>
    <cellStyle name="Обычный 2 12" xfId="335"/>
    <cellStyle name="Обычный 2 2" xfId="68"/>
    <cellStyle name="Обычный 2 2 2" xfId="205"/>
    <cellStyle name="Обычный 2 2 2 2" xfId="477"/>
    <cellStyle name="Обычный 2 2 3" xfId="241"/>
    <cellStyle name="Обычный 2 2 3 2" xfId="513"/>
    <cellStyle name="Обычный 2 2 4" xfId="372"/>
    <cellStyle name="Обычный 2 3" xfId="146"/>
    <cellStyle name="Обычный 2 3 2" xfId="213"/>
    <cellStyle name="Обычный 2 3 2 2" xfId="485"/>
    <cellStyle name="Обычный 2 3 3" xfId="249"/>
    <cellStyle name="Обычный 2 3 3 2" xfId="521"/>
    <cellStyle name="Обычный 2 3 4" xfId="418"/>
    <cellStyle name="Обычный 2 4" xfId="153"/>
    <cellStyle name="Обычный 2 4 2" xfId="425"/>
    <cellStyle name="Обычный 2 5" xfId="185"/>
    <cellStyle name="Обычный 2 5 2" xfId="457"/>
    <cellStyle name="Обычный 2 6" xfId="221"/>
    <cellStyle name="Обычный 2 6 2" xfId="493"/>
    <cellStyle name="Обычный 2 7" xfId="126"/>
    <cellStyle name="Обычный 2 7 2" xfId="398"/>
    <cellStyle name="Обычный 2 8" xfId="129"/>
    <cellStyle name="Обычный 2 8 2" xfId="401"/>
    <cellStyle name="Обычный 2 9" xfId="78"/>
    <cellStyle name="Обычный 2 9 2" xfId="345"/>
    <cellStyle name="Плохой" xfId="7" builtinId="27" customBuiltin="1"/>
    <cellStyle name="Пояснение" xfId="15" builtinId="53" customBuiltin="1"/>
    <cellStyle name="Примечание 2" xfId="42"/>
    <cellStyle name="Примечание 2 10" xfId="106"/>
    <cellStyle name="Примечание 2 11" xfId="114"/>
    <cellStyle name="Примечание 2 12" xfId="336"/>
    <cellStyle name="Примечание 2 2" xfId="69"/>
    <cellStyle name="Примечание 2 2 2" xfId="206"/>
    <cellStyle name="Примечание 2 2 2 2" xfId="478"/>
    <cellStyle name="Примечание 2 2 3" xfId="242"/>
    <cellStyle name="Примечание 2 2 3 2" xfId="514"/>
    <cellStyle name="Примечание 2 2 4" xfId="373"/>
    <cellStyle name="Примечание 2 3" xfId="147"/>
    <cellStyle name="Примечание 2 3 2" xfId="214"/>
    <cellStyle name="Примечание 2 3 2 2" xfId="486"/>
    <cellStyle name="Примечание 2 3 3" xfId="250"/>
    <cellStyle name="Примечание 2 3 3 2" xfId="522"/>
    <cellStyle name="Примечание 2 3 4" xfId="419"/>
    <cellStyle name="Примечание 2 4" xfId="154"/>
    <cellStyle name="Примечание 2 4 2" xfId="426"/>
    <cellStyle name="Примечание 2 5" xfId="186"/>
    <cellStyle name="Примечание 2 5 2" xfId="458"/>
    <cellStyle name="Примечание 2 6" xfId="222"/>
    <cellStyle name="Примечание 2 6 2" xfId="494"/>
    <cellStyle name="Примечание 2 7" xfId="124"/>
    <cellStyle name="Примечание 2 7 2" xfId="396"/>
    <cellStyle name="Примечание 2 8" xfId="125"/>
    <cellStyle name="Примечание 2 8 2" xfId="397"/>
    <cellStyle name="Примечание 2 9" xfId="134"/>
    <cellStyle name="Примечание 2 9 2" xfId="406"/>
    <cellStyle name="Связанная ячейка" xfId="12" builtinId="24" customBuiltin="1"/>
    <cellStyle name="Текст предупреждения" xfId="14" builtinId="11" customBuiltin="1"/>
    <cellStyle name="Хороший" xfId="6"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Лист1"/>
  <dimension ref="A1:O413"/>
  <sheetViews>
    <sheetView tabSelected="1" topLeftCell="A12" workbookViewId="0">
      <selection activeCell="A17" sqref="A17:O17"/>
    </sheetView>
  </sheetViews>
  <sheetFormatPr defaultRowHeight="56.45" customHeight="1"/>
  <cols>
    <col min="1" max="1" width="40.140625" style="4" customWidth="1"/>
    <col min="2" max="2" width="5.42578125" style="4" customWidth="1"/>
    <col min="3" max="3" width="6" style="4" customWidth="1"/>
    <col min="4" max="4" width="6.28515625" style="4" customWidth="1"/>
    <col min="5" max="5" width="14.28515625" style="4" customWidth="1"/>
    <col min="6" max="6" width="4.85546875" style="4" customWidth="1"/>
    <col min="7" max="7" width="16.28515625" style="4" hidden="1" customWidth="1"/>
    <col min="8" max="8" width="15.28515625" style="4" hidden="1" customWidth="1"/>
    <col min="9" max="11" width="15.42578125" style="4" hidden="1" customWidth="1"/>
    <col min="12" max="12" width="16.140625" style="4" hidden="1" customWidth="1"/>
    <col min="13" max="13" width="15.85546875" style="4" hidden="1" customWidth="1"/>
    <col min="14" max="14" width="15.140625" style="4" hidden="1" customWidth="1"/>
    <col min="15" max="15" width="15.42578125" style="4" customWidth="1"/>
    <col min="16" max="16384" width="9.140625" style="4"/>
  </cols>
  <sheetData>
    <row r="1" spans="1:15" ht="18" hidden="1" customHeight="1">
      <c r="A1" s="21" t="s">
        <v>180</v>
      </c>
      <c r="B1" s="21"/>
      <c r="C1" s="21"/>
      <c r="D1" s="21"/>
      <c r="E1" s="21"/>
      <c r="F1" s="21"/>
    </row>
    <row r="2" spans="1:15" ht="22.5" hidden="1" customHeight="1">
      <c r="A2" s="16" t="s">
        <v>155</v>
      </c>
      <c r="B2" s="16"/>
      <c r="C2" s="16"/>
      <c r="D2" s="16"/>
      <c r="E2" s="16"/>
      <c r="F2" s="16"/>
    </row>
    <row r="3" spans="1:15" ht="21" hidden="1" customHeight="1">
      <c r="A3" s="16" t="s">
        <v>156</v>
      </c>
      <c r="B3" s="16"/>
      <c r="C3" s="16"/>
      <c r="D3" s="16"/>
      <c r="E3" s="16"/>
      <c r="F3" s="16"/>
    </row>
    <row r="4" spans="1:15" ht="21" hidden="1" customHeight="1">
      <c r="A4" s="16" t="s">
        <v>161</v>
      </c>
      <c r="B4" s="16"/>
      <c r="C4" s="16"/>
      <c r="D4" s="16"/>
      <c r="E4" s="16"/>
      <c r="F4" s="16"/>
    </row>
    <row r="5" spans="1:15" ht="20.25" hidden="1" customHeight="1">
      <c r="A5" s="16" t="s">
        <v>202</v>
      </c>
      <c r="B5" s="16"/>
      <c r="C5" s="16"/>
      <c r="D5" s="16"/>
      <c r="E5" s="16"/>
      <c r="F5" s="16"/>
    </row>
    <row r="6" spans="1:15" ht="20.25" hidden="1" customHeight="1">
      <c r="A6" s="21" t="s">
        <v>180</v>
      </c>
      <c r="B6" s="21"/>
      <c r="C6" s="21"/>
      <c r="D6" s="21"/>
      <c r="E6" s="21"/>
      <c r="F6" s="21"/>
    </row>
    <row r="7" spans="1:15" ht="20.25" hidden="1" customHeight="1">
      <c r="A7" s="16" t="s">
        <v>155</v>
      </c>
      <c r="B7" s="16"/>
      <c r="C7" s="16"/>
      <c r="D7" s="16"/>
      <c r="E7" s="16"/>
      <c r="F7" s="16"/>
    </row>
    <row r="8" spans="1:15" ht="20.25" hidden="1" customHeight="1">
      <c r="A8" s="16" t="s">
        <v>156</v>
      </c>
      <c r="B8" s="16"/>
      <c r="C8" s="16"/>
      <c r="D8" s="16"/>
      <c r="E8" s="16"/>
      <c r="F8" s="16"/>
    </row>
    <row r="9" spans="1:15" ht="20.25" hidden="1" customHeight="1">
      <c r="A9" s="16" t="s">
        <v>161</v>
      </c>
      <c r="B9" s="16"/>
      <c r="C9" s="16"/>
      <c r="D9" s="16"/>
      <c r="E9" s="16"/>
      <c r="F9" s="16"/>
    </row>
    <row r="10" spans="1:15" ht="20.25" hidden="1" customHeight="1">
      <c r="A10" s="16" t="s">
        <v>197</v>
      </c>
      <c r="B10" s="16"/>
      <c r="C10" s="16"/>
      <c r="D10" s="16"/>
      <c r="E10" s="16"/>
      <c r="F10" s="16"/>
    </row>
    <row r="11" spans="1:15" ht="20.25" hidden="1" customHeight="1">
      <c r="A11" s="22"/>
      <c r="B11" s="22"/>
      <c r="C11" s="22"/>
      <c r="D11" s="22"/>
      <c r="E11" s="22"/>
      <c r="F11" s="22"/>
    </row>
    <row r="12" spans="1:15" ht="20.25" customHeight="1">
      <c r="A12" s="16" t="s">
        <v>353</v>
      </c>
      <c r="B12" s="16"/>
      <c r="C12" s="16"/>
      <c r="D12" s="16"/>
      <c r="E12" s="16"/>
      <c r="F12" s="16"/>
      <c r="G12" s="16"/>
      <c r="H12" s="16"/>
      <c r="I12" s="16"/>
      <c r="J12" s="16"/>
      <c r="K12" s="16"/>
      <c r="L12" s="16"/>
      <c r="M12" s="16"/>
      <c r="N12" s="16"/>
      <c r="O12" s="16"/>
    </row>
    <row r="13" spans="1:15" ht="20.25" customHeight="1">
      <c r="A13" s="16" t="s">
        <v>299</v>
      </c>
      <c r="B13" s="16"/>
      <c r="C13" s="16"/>
      <c r="D13" s="16"/>
      <c r="E13" s="16"/>
      <c r="F13" s="16"/>
      <c r="G13" s="16"/>
      <c r="H13" s="16"/>
      <c r="I13" s="16"/>
      <c r="J13" s="16"/>
      <c r="K13" s="16"/>
      <c r="L13" s="16"/>
      <c r="M13" s="16"/>
      <c r="N13" s="16"/>
      <c r="O13" s="16"/>
    </row>
    <row r="14" spans="1:15" ht="20.25" customHeight="1">
      <c r="A14" s="16" t="s">
        <v>156</v>
      </c>
      <c r="B14" s="16"/>
      <c r="C14" s="16"/>
      <c r="D14" s="16"/>
      <c r="E14" s="16"/>
      <c r="F14" s="16"/>
      <c r="G14" s="16"/>
      <c r="H14" s="16"/>
      <c r="I14" s="16"/>
      <c r="J14" s="16"/>
      <c r="K14" s="16"/>
      <c r="L14" s="16"/>
      <c r="M14" s="16"/>
      <c r="N14" s="16"/>
      <c r="O14" s="16"/>
    </row>
    <row r="15" spans="1:15" ht="20.25" customHeight="1">
      <c r="A15" s="16" t="s">
        <v>161</v>
      </c>
      <c r="B15" s="16"/>
      <c r="C15" s="16"/>
      <c r="D15" s="16"/>
      <c r="E15" s="16"/>
      <c r="F15" s="16"/>
      <c r="G15" s="16"/>
      <c r="H15" s="16"/>
      <c r="I15" s="16"/>
      <c r="J15" s="16"/>
      <c r="K15" s="16"/>
      <c r="L15" s="16"/>
      <c r="M15" s="16"/>
      <c r="N15" s="16"/>
      <c r="O15" s="16"/>
    </row>
    <row r="16" spans="1:15" ht="20.25" customHeight="1">
      <c r="A16" s="16" t="s">
        <v>354</v>
      </c>
      <c r="B16" s="16"/>
      <c r="C16" s="16"/>
      <c r="D16" s="16"/>
      <c r="E16" s="16"/>
      <c r="F16" s="16"/>
      <c r="G16" s="16"/>
      <c r="H16" s="16"/>
      <c r="I16" s="16"/>
      <c r="J16" s="16"/>
      <c r="K16" s="16"/>
      <c r="L16" s="16"/>
      <c r="M16" s="16"/>
      <c r="N16" s="16"/>
      <c r="O16" s="16"/>
    </row>
    <row r="17" spans="1:15" ht="20.25" customHeight="1">
      <c r="A17" s="16" t="s">
        <v>302</v>
      </c>
      <c r="B17" s="16"/>
      <c r="C17" s="16"/>
      <c r="D17" s="16"/>
      <c r="E17" s="16"/>
      <c r="F17" s="16"/>
      <c r="G17" s="16"/>
      <c r="H17" s="16"/>
      <c r="I17" s="16"/>
      <c r="J17" s="16"/>
      <c r="K17" s="16"/>
      <c r="L17" s="16"/>
      <c r="M17" s="16"/>
      <c r="N17" s="16"/>
      <c r="O17" s="16"/>
    </row>
    <row r="18" spans="1:15" ht="20.25" customHeight="1">
      <c r="A18" s="16" t="s">
        <v>299</v>
      </c>
      <c r="B18" s="16"/>
      <c r="C18" s="16"/>
      <c r="D18" s="16"/>
      <c r="E18" s="16"/>
      <c r="F18" s="16"/>
      <c r="G18" s="16"/>
      <c r="H18" s="16"/>
      <c r="I18" s="16"/>
      <c r="J18" s="16"/>
      <c r="K18" s="16"/>
      <c r="L18" s="16"/>
      <c r="M18" s="16"/>
      <c r="N18" s="16"/>
      <c r="O18" s="16"/>
    </row>
    <row r="19" spans="1:15" ht="20.25" customHeight="1">
      <c r="A19" s="16" t="s">
        <v>156</v>
      </c>
      <c r="B19" s="16"/>
      <c r="C19" s="16"/>
      <c r="D19" s="16"/>
      <c r="E19" s="16"/>
      <c r="F19" s="16"/>
      <c r="G19" s="16"/>
      <c r="H19" s="16"/>
      <c r="I19" s="16"/>
      <c r="J19" s="16"/>
      <c r="K19" s="16"/>
      <c r="L19" s="16"/>
      <c r="M19" s="16"/>
      <c r="N19" s="16"/>
      <c r="O19" s="16"/>
    </row>
    <row r="20" spans="1:15" ht="20.25" customHeight="1">
      <c r="A20" s="16" t="s">
        <v>161</v>
      </c>
      <c r="B20" s="16"/>
      <c r="C20" s="16"/>
      <c r="D20" s="16"/>
      <c r="E20" s="16"/>
      <c r="F20" s="16"/>
      <c r="G20" s="16"/>
      <c r="H20" s="16"/>
      <c r="I20" s="16"/>
      <c r="J20" s="16"/>
      <c r="K20" s="16"/>
      <c r="L20" s="16"/>
      <c r="M20" s="16"/>
      <c r="N20" s="16"/>
      <c r="O20" s="16"/>
    </row>
    <row r="21" spans="1:15" ht="20.25" customHeight="1">
      <c r="A21" s="16" t="s">
        <v>303</v>
      </c>
      <c r="B21" s="16"/>
      <c r="C21" s="16"/>
      <c r="D21" s="16"/>
      <c r="E21" s="16"/>
      <c r="F21" s="16"/>
      <c r="G21" s="16"/>
      <c r="H21" s="16"/>
      <c r="I21" s="16"/>
      <c r="J21" s="16"/>
      <c r="K21" s="16"/>
      <c r="L21" s="16"/>
      <c r="M21" s="16"/>
      <c r="N21" s="16"/>
      <c r="O21" s="16"/>
    </row>
    <row r="22" spans="1:15" ht="49.5" customHeight="1">
      <c r="A22" s="24" t="s">
        <v>301</v>
      </c>
      <c r="B22" s="24"/>
      <c r="C22" s="24"/>
      <c r="D22" s="24"/>
      <c r="E22" s="24"/>
      <c r="F22" s="24"/>
      <c r="G22" s="24"/>
      <c r="H22" s="24"/>
      <c r="I22" s="24"/>
      <c r="J22" s="24"/>
      <c r="K22" s="24"/>
      <c r="L22" s="24"/>
      <c r="M22" s="24"/>
      <c r="N22" s="24"/>
      <c r="O22" s="24"/>
    </row>
    <row r="23" spans="1:15" ht="16.5" customHeight="1">
      <c r="A23" s="24"/>
      <c r="B23" s="24"/>
      <c r="C23" s="24"/>
      <c r="D23" s="24"/>
      <c r="E23" s="24"/>
      <c r="F23" s="24"/>
      <c r="G23" s="24"/>
      <c r="H23" s="24"/>
      <c r="I23" s="24"/>
      <c r="J23" s="24"/>
      <c r="K23" s="24"/>
      <c r="L23" s="24"/>
      <c r="M23" s="24"/>
      <c r="N23" s="24"/>
      <c r="O23" s="24"/>
    </row>
    <row r="24" spans="1:15" ht="18.75" customHeight="1">
      <c r="A24" s="25" t="s">
        <v>118</v>
      </c>
      <c r="B24" s="25"/>
      <c r="C24" s="25"/>
      <c r="D24" s="25"/>
      <c r="E24" s="25"/>
      <c r="F24" s="25"/>
      <c r="G24" s="25"/>
      <c r="H24" s="25"/>
      <c r="I24" s="25"/>
      <c r="J24" s="25"/>
      <c r="K24" s="25"/>
      <c r="L24" s="25"/>
      <c r="M24" s="25"/>
      <c r="N24" s="25"/>
      <c r="O24" s="25"/>
    </row>
    <row r="25" spans="1:15" ht="30" customHeight="1">
      <c r="A25" s="23" t="s">
        <v>2</v>
      </c>
      <c r="B25" s="23" t="s">
        <v>126</v>
      </c>
      <c r="C25" s="23" t="s">
        <v>18</v>
      </c>
      <c r="D25" s="23" t="s">
        <v>26</v>
      </c>
      <c r="E25" s="23" t="s">
        <v>0</v>
      </c>
      <c r="F25" s="23" t="s">
        <v>1</v>
      </c>
      <c r="G25" s="19" t="s">
        <v>149</v>
      </c>
      <c r="H25" s="17" t="s">
        <v>304</v>
      </c>
      <c r="I25" s="19" t="s">
        <v>149</v>
      </c>
      <c r="J25" s="17" t="s">
        <v>349</v>
      </c>
      <c r="K25" s="19" t="s">
        <v>149</v>
      </c>
      <c r="L25" s="17" t="s">
        <v>341</v>
      </c>
      <c r="M25" s="19" t="s">
        <v>149</v>
      </c>
      <c r="N25" s="17" t="s">
        <v>350</v>
      </c>
      <c r="O25" s="19" t="s">
        <v>149</v>
      </c>
    </row>
    <row r="26" spans="1:15" ht="78.75" customHeight="1">
      <c r="A26" s="23"/>
      <c r="B26" s="23"/>
      <c r="C26" s="23"/>
      <c r="D26" s="23"/>
      <c r="E26" s="23"/>
      <c r="F26" s="23"/>
      <c r="G26" s="20"/>
      <c r="H26" s="18"/>
      <c r="I26" s="20"/>
      <c r="J26" s="18"/>
      <c r="K26" s="20"/>
      <c r="L26" s="18"/>
      <c r="M26" s="20"/>
      <c r="N26" s="18"/>
      <c r="O26" s="20"/>
    </row>
    <row r="27" spans="1:15" ht="38.25">
      <c r="A27" s="8" t="s">
        <v>17</v>
      </c>
      <c r="B27" s="9" t="s">
        <v>5</v>
      </c>
      <c r="C27" s="9"/>
      <c r="D27" s="9"/>
      <c r="E27" s="2"/>
      <c r="F27" s="2"/>
      <c r="G27" s="5">
        <v>168578.20102000001</v>
      </c>
      <c r="H27" s="5">
        <f>H28+H29</f>
        <v>40322.87687</v>
      </c>
      <c r="I27" s="5">
        <f>G27+H27</f>
        <v>208901.07789000002</v>
      </c>
      <c r="J27" s="5">
        <f>J28+J29</f>
        <v>5554.4618499999997</v>
      </c>
      <c r="K27" s="5">
        <f>I27+J27</f>
        <v>214455.53974000001</v>
      </c>
      <c r="L27" s="5">
        <f>L28+L29</f>
        <v>34522.975330000001</v>
      </c>
      <c r="M27" s="5">
        <f>K27+L27</f>
        <v>248978.51507000002</v>
      </c>
      <c r="N27" s="5">
        <f>N28+N29</f>
        <v>-2626.6461799999997</v>
      </c>
      <c r="O27" s="5">
        <f>M27+N27</f>
        <v>246351.86889000001</v>
      </c>
    </row>
    <row r="28" spans="1:15" ht="38.25">
      <c r="A28" s="3" t="s">
        <v>12</v>
      </c>
      <c r="B28" s="2" t="s">
        <v>5</v>
      </c>
      <c r="C28" s="2"/>
      <c r="D28" s="2"/>
      <c r="E28" s="2"/>
      <c r="F28" s="2"/>
      <c r="G28" s="5">
        <v>161177.43018000002</v>
      </c>
      <c r="H28" s="5">
        <f>H30+H32+H41+H43+H52+H54+H56+H62+H64+H66+H70+H74+H77+H79+H87+H89+H91+H93+H101+H103+H107+H113+H115+H119+H143+H145+H151+H154+H156+H158+H160+H164+H166+H168+H171+H173+H175+H177+H179+H181+H185+H45+H50+H147+H105+H82+H97+H121+H117+H99+H109+H111+H162+H84+H123+H125+H127+H129+H131+H133+H135+H137+H139+H141</f>
        <v>40322.87687</v>
      </c>
      <c r="I28" s="5">
        <f t="shared" ref="I28:I95" si="0">G28+H28</f>
        <v>201500.30705000003</v>
      </c>
      <c r="J28" s="5">
        <f>J30+J32+J41+J43+J52+J54+J56+J62+J64+J66+J70+J74+J77+J79+J87+J89+J91+J93+J101+J103+J107+J113+J115+J119+J143+J145+J151+J154+J156+J158+J160+J164+J166+J168+J171+J173+J175+J177+J179+J181+J185+J45+J50+J147+J105+J82+J97+J121+J117+J99+J109+J111+J162+J84+J123+J125+J127+J129+J131+J133+J135+J137+J139+J141+J95</f>
        <v>5554.4618499999997</v>
      </c>
      <c r="K28" s="5">
        <f t="shared" ref="K28:K93" si="1">I28+J28</f>
        <v>207054.76890000002</v>
      </c>
      <c r="L28" s="5">
        <f>L30+L32+L41+L43+L52+L54+L56+L62+L64+L66+L70+L74+L77+L79+L87+L89+L91+L93+L101+L103+L107+L113+L115+L119+L143+L145+L151+L154+L156+L158+L160+L164+L166+L168+L171+L173+L175+L177+L179+L181+L185+L45+L50+L147+L105+L82+L97+L121+L117+L99+L109+L111+L162+L84+L123+L125+L127+L129+L131+L133+L135+L137+L139+L141+L95+L48</f>
        <v>34522.975330000001</v>
      </c>
      <c r="M28" s="5">
        <f t="shared" ref="M28:M93" si="2">K28+L28</f>
        <v>241577.74423000001</v>
      </c>
      <c r="N28" s="5">
        <f>N30+N32+N41+N43+N52+N54+N56+N62+N64+N66+N70+N74+N77+N79+N87+N89+N91+N93+N101+N103+N107+N113+N115+N119+N143+N145+N151+N154+N156+N158+N160+N164+N166+N168+N171+N173+N175+N177+N179+N181+N185+N45+N50+N147+N105+N82+N97+N121+N117+N99+N109+N111+N162+N84+N123+N125+N127+N129+N131+N133+N135+N137+N139+N141+N95+N48+N149</f>
        <v>-2626.6461799999997</v>
      </c>
      <c r="O28" s="5">
        <f t="shared" ref="O28:O91" si="3">M28+N28</f>
        <v>238951.09805</v>
      </c>
    </row>
    <row r="29" spans="1:15" ht="38.25">
      <c r="A29" s="3" t="s">
        <v>13</v>
      </c>
      <c r="B29" s="2" t="s">
        <v>5</v>
      </c>
      <c r="C29" s="2"/>
      <c r="D29" s="2"/>
      <c r="E29" s="2"/>
      <c r="F29" s="2"/>
      <c r="G29" s="5">
        <v>7400.7708399999992</v>
      </c>
      <c r="H29" s="5">
        <f>H36+H39+H60+H72+H183</f>
        <v>0</v>
      </c>
      <c r="I29" s="5">
        <f t="shared" si="0"/>
        <v>7400.7708399999992</v>
      </c>
      <c r="J29" s="5">
        <f>J36+J39+J60+J72+J183</f>
        <v>0</v>
      </c>
      <c r="K29" s="5">
        <f t="shared" si="1"/>
        <v>7400.7708399999992</v>
      </c>
      <c r="L29" s="5">
        <f>L36+L39+L60+L72+L183</f>
        <v>0</v>
      </c>
      <c r="M29" s="5">
        <f t="shared" si="2"/>
        <v>7400.7708399999992</v>
      </c>
      <c r="N29" s="5">
        <f>N36+N39+N60+N72+N183</f>
        <v>0</v>
      </c>
      <c r="O29" s="5">
        <f t="shared" si="3"/>
        <v>7400.7708399999992</v>
      </c>
    </row>
    <row r="30" spans="1:15" ht="38.25">
      <c r="A30" s="3" t="s">
        <v>203</v>
      </c>
      <c r="B30" s="2" t="s">
        <v>5</v>
      </c>
      <c r="C30" s="2" t="s">
        <v>19</v>
      </c>
      <c r="D30" s="2" t="s">
        <v>25</v>
      </c>
      <c r="E30" s="1" t="s">
        <v>29</v>
      </c>
      <c r="F30" s="2"/>
      <c r="G30" s="5">
        <v>1786.4580000000001</v>
      </c>
      <c r="H30" s="5">
        <f>H31</f>
        <v>0</v>
      </c>
      <c r="I30" s="5">
        <f t="shared" si="0"/>
        <v>1786.4580000000001</v>
      </c>
      <c r="J30" s="5">
        <f>J31</f>
        <v>0</v>
      </c>
      <c r="K30" s="5">
        <f t="shared" si="1"/>
        <v>1786.4580000000001</v>
      </c>
      <c r="L30" s="5">
        <f>L31</f>
        <v>0</v>
      </c>
      <c r="M30" s="5">
        <f t="shared" si="2"/>
        <v>1786.4580000000001</v>
      </c>
      <c r="N30" s="5">
        <f>N31</f>
        <v>0</v>
      </c>
      <c r="O30" s="5">
        <f t="shared" si="3"/>
        <v>1786.4580000000001</v>
      </c>
    </row>
    <row r="31" spans="1:15" ht="76.5">
      <c r="A31" s="3" t="s">
        <v>61</v>
      </c>
      <c r="B31" s="2" t="s">
        <v>5</v>
      </c>
      <c r="C31" s="2" t="s">
        <v>19</v>
      </c>
      <c r="D31" s="2" t="s">
        <v>25</v>
      </c>
      <c r="E31" s="1" t="s">
        <v>29</v>
      </c>
      <c r="F31" s="2">
        <v>100</v>
      </c>
      <c r="G31" s="5">
        <v>1786.4580000000001</v>
      </c>
      <c r="H31" s="5"/>
      <c r="I31" s="5">
        <f t="shared" si="0"/>
        <v>1786.4580000000001</v>
      </c>
      <c r="J31" s="5"/>
      <c r="K31" s="5">
        <f t="shared" si="1"/>
        <v>1786.4580000000001</v>
      </c>
      <c r="L31" s="5"/>
      <c r="M31" s="5">
        <f t="shared" si="2"/>
        <v>1786.4580000000001</v>
      </c>
      <c r="N31" s="5"/>
      <c r="O31" s="5">
        <f t="shared" si="3"/>
        <v>1786.4580000000001</v>
      </c>
    </row>
    <row r="32" spans="1:15" ht="38.25">
      <c r="A32" s="3" t="s">
        <v>30</v>
      </c>
      <c r="B32" s="2" t="s">
        <v>5</v>
      </c>
      <c r="C32" s="2" t="s">
        <v>19</v>
      </c>
      <c r="D32" s="2" t="s">
        <v>21</v>
      </c>
      <c r="E32" s="1" t="s">
        <v>204</v>
      </c>
      <c r="F32" s="2"/>
      <c r="G32" s="5">
        <v>19799.527000000002</v>
      </c>
      <c r="H32" s="5">
        <f>H33+H34+H35</f>
        <v>0</v>
      </c>
      <c r="I32" s="5">
        <f t="shared" si="0"/>
        <v>19799.527000000002</v>
      </c>
      <c r="J32" s="5">
        <f>J33+J34+J35</f>
        <v>0</v>
      </c>
      <c r="K32" s="5">
        <f t="shared" si="1"/>
        <v>19799.527000000002</v>
      </c>
      <c r="L32" s="5">
        <f>L33+L34+L35</f>
        <v>-419.02199999999999</v>
      </c>
      <c r="M32" s="5">
        <f t="shared" si="2"/>
        <v>19380.505000000001</v>
      </c>
      <c r="N32" s="5">
        <f>N33+N34+N35</f>
        <v>0</v>
      </c>
      <c r="O32" s="5">
        <f t="shared" si="3"/>
        <v>19380.505000000001</v>
      </c>
    </row>
    <row r="33" spans="1:15" ht="76.5">
      <c r="A33" s="3" t="s">
        <v>61</v>
      </c>
      <c r="B33" s="2" t="s">
        <v>5</v>
      </c>
      <c r="C33" s="2" t="s">
        <v>19</v>
      </c>
      <c r="D33" s="2" t="s">
        <v>21</v>
      </c>
      <c r="E33" s="1" t="s">
        <v>204</v>
      </c>
      <c r="F33" s="2">
        <v>100</v>
      </c>
      <c r="G33" s="5">
        <v>19594.201000000001</v>
      </c>
      <c r="H33" s="5"/>
      <c r="I33" s="5">
        <f t="shared" si="0"/>
        <v>19594.201000000001</v>
      </c>
      <c r="J33" s="5"/>
      <c r="K33" s="5">
        <f t="shared" si="1"/>
        <v>19594.201000000001</v>
      </c>
      <c r="L33" s="5">
        <v>-419.02199999999999</v>
      </c>
      <c r="M33" s="5">
        <f t="shared" si="2"/>
        <v>19175.179</v>
      </c>
      <c r="N33" s="5"/>
      <c r="O33" s="5">
        <f t="shared" si="3"/>
        <v>19175.179</v>
      </c>
    </row>
    <row r="34" spans="1:15" ht="38.25">
      <c r="A34" s="3" t="s">
        <v>31</v>
      </c>
      <c r="B34" s="2" t="s">
        <v>5</v>
      </c>
      <c r="C34" s="2" t="s">
        <v>19</v>
      </c>
      <c r="D34" s="2" t="s">
        <v>21</v>
      </c>
      <c r="E34" s="1" t="s">
        <v>204</v>
      </c>
      <c r="F34" s="2">
        <v>200</v>
      </c>
      <c r="G34" s="5">
        <v>204.32600000000002</v>
      </c>
      <c r="H34" s="5"/>
      <c r="I34" s="5">
        <f t="shared" si="0"/>
        <v>204.32600000000002</v>
      </c>
      <c r="J34" s="5"/>
      <c r="K34" s="5">
        <f t="shared" si="1"/>
        <v>204.32600000000002</v>
      </c>
      <c r="L34" s="5"/>
      <c r="M34" s="5">
        <f t="shared" si="2"/>
        <v>204.32600000000002</v>
      </c>
      <c r="N34" s="5"/>
      <c r="O34" s="5">
        <f t="shared" si="3"/>
        <v>204.32600000000002</v>
      </c>
    </row>
    <row r="35" spans="1:15" ht="15.75">
      <c r="A35" s="3" t="s">
        <v>40</v>
      </c>
      <c r="B35" s="2" t="s">
        <v>5</v>
      </c>
      <c r="C35" s="2" t="s">
        <v>19</v>
      </c>
      <c r="D35" s="2" t="s">
        <v>21</v>
      </c>
      <c r="E35" s="1" t="s">
        <v>204</v>
      </c>
      <c r="F35" s="2">
        <v>800</v>
      </c>
      <c r="G35" s="5">
        <v>1</v>
      </c>
      <c r="H35" s="5"/>
      <c r="I35" s="5">
        <f t="shared" si="0"/>
        <v>1</v>
      </c>
      <c r="J35" s="5"/>
      <c r="K35" s="5">
        <f t="shared" si="1"/>
        <v>1</v>
      </c>
      <c r="L35" s="5"/>
      <c r="M35" s="5">
        <f t="shared" si="2"/>
        <v>1</v>
      </c>
      <c r="N35" s="5"/>
      <c r="O35" s="5">
        <f t="shared" si="3"/>
        <v>1</v>
      </c>
    </row>
    <row r="36" spans="1:15" ht="38.25">
      <c r="A36" s="3" t="s">
        <v>32</v>
      </c>
      <c r="B36" s="2" t="s">
        <v>5</v>
      </c>
      <c r="C36" s="2" t="s">
        <v>19</v>
      </c>
      <c r="D36" s="2" t="s">
        <v>21</v>
      </c>
      <c r="E36" s="1" t="s">
        <v>205</v>
      </c>
      <c r="F36" s="2"/>
      <c r="G36" s="5">
        <v>1148.0663300000001</v>
      </c>
      <c r="H36" s="5">
        <f>H37+H38</f>
        <v>0</v>
      </c>
      <c r="I36" s="5">
        <f t="shared" si="0"/>
        <v>1148.0663300000001</v>
      </c>
      <c r="J36" s="5">
        <f>J37+J38</f>
        <v>0</v>
      </c>
      <c r="K36" s="5">
        <f t="shared" si="1"/>
        <v>1148.0663300000001</v>
      </c>
      <c r="L36" s="5">
        <f>L37+L38</f>
        <v>0</v>
      </c>
      <c r="M36" s="5">
        <f t="shared" si="2"/>
        <v>1148.0663300000001</v>
      </c>
      <c r="N36" s="5">
        <f>N37+N38</f>
        <v>0</v>
      </c>
      <c r="O36" s="5">
        <f t="shared" si="3"/>
        <v>1148.0663300000001</v>
      </c>
    </row>
    <row r="37" spans="1:15" ht="76.5">
      <c r="A37" s="3" t="s">
        <v>61</v>
      </c>
      <c r="B37" s="2" t="s">
        <v>5</v>
      </c>
      <c r="C37" s="2" t="s">
        <v>19</v>
      </c>
      <c r="D37" s="2" t="s">
        <v>21</v>
      </c>
      <c r="E37" s="1" t="s">
        <v>205</v>
      </c>
      <c r="F37" s="2">
        <v>100</v>
      </c>
      <c r="G37" s="5">
        <v>1109.1329999999998</v>
      </c>
      <c r="H37" s="5"/>
      <c r="I37" s="5">
        <f t="shared" si="0"/>
        <v>1109.1329999999998</v>
      </c>
      <c r="J37" s="5"/>
      <c r="K37" s="5">
        <f t="shared" si="1"/>
        <v>1109.1329999999998</v>
      </c>
      <c r="L37" s="5"/>
      <c r="M37" s="5">
        <f t="shared" si="2"/>
        <v>1109.1329999999998</v>
      </c>
      <c r="N37" s="5"/>
      <c r="O37" s="5">
        <f t="shared" si="3"/>
        <v>1109.1329999999998</v>
      </c>
    </row>
    <row r="38" spans="1:15" ht="38.25">
      <c r="A38" s="3" t="s">
        <v>31</v>
      </c>
      <c r="B38" s="2" t="s">
        <v>5</v>
      </c>
      <c r="C38" s="2" t="s">
        <v>19</v>
      </c>
      <c r="D38" s="2" t="s">
        <v>21</v>
      </c>
      <c r="E38" s="1" t="s">
        <v>205</v>
      </c>
      <c r="F38" s="2">
        <v>200</v>
      </c>
      <c r="G38" s="5">
        <v>38.933330000000005</v>
      </c>
      <c r="H38" s="5"/>
      <c r="I38" s="5">
        <f t="shared" si="0"/>
        <v>38.933330000000005</v>
      </c>
      <c r="J38" s="5"/>
      <c r="K38" s="5">
        <f t="shared" si="1"/>
        <v>38.933330000000005</v>
      </c>
      <c r="L38" s="5"/>
      <c r="M38" s="5">
        <f t="shared" si="2"/>
        <v>38.933330000000005</v>
      </c>
      <c r="N38" s="5"/>
      <c r="O38" s="5">
        <f t="shared" si="3"/>
        <v>38.933330000000005</v>
      </c>
    </row>
    <row r="39" spans="1:15" ht="51">
      <c r="A39" s="3" t="s">
        <v>192</v>
      </c>
      <c r="B39" s="10" t="s">
        <v>5</v>
      </c>
      <c r="C39" s="2" t="s">
        <v>19</v>
      </c>
      <c r="D39" s="2" t="s">
        <v>22</v>
      </c>
      <c r="E39" s="1" t="s">
        <v>36</v>
      </c>
      <c r="F39" s="10"/>
      <c r="G39" s="5">
        <v>0.99529000000000023</v>
      </c>
      <c r="H39" s="5">
        <f>H40</f>
        <v>0</v>
      </c>
      <c r="I39" s="5">
        <f t="shared" si="0"/>
        <v>0.99529000000000023</v>
      </c>
      <c r="J39" s="5">
        <f>J40</f>
        <v>0</v>
      </c>
      <c r="K39" s="5">
        <f t="shared" si="1"/>
        <v>0.99529000000000023</v>
      </c>
      <c r="L39" s="5">
        <f>L40</f>
        <v>0</v>
      </c>
      <c r="M39" s="5">
        <f t="shared" si="2"/>
        <v>0.99529000000000023</v>
      </c>
      <c r="N39" s="5">
        <f>N40</f>
        <v>0</v>
      </c>
      <c r="O39" s="5">
        <f t="shared" si="3"/>
        <v>0.99529000000000023</v>
      </c>
    </row>
    <row r="40" spans="1:15" ht="38.25">
      <c r="A40" s="3" t="s">
        <v>31</v>
      </c>
      <c r="B40" s="10" t="s">
        <v>5</v>
      </c>
      <c r="C40" s="10" t="s">
        <v>19</v>
      </c>
      <c r="D40" s="2" t="s">
        <v>22</v>
      </c>
      <c r="E40" s="1" t="s">
        <v>36</v>
      </c>
      <c r="F40" s="2">
        <v>200</v>
      </c>
      <c r="G40" s="5">
        <v>0.99529000000000023</v>
      </c>
      <c r="H40" s="5"/>
      <c r="I40" s="5">
        <f t="shared" si="0"/>
        <v>0.99529000000000023</v>
      </c>
      <c r="J40" s="5"/>
      <c r="K40" s="5">
        <f t="shared" si="1"/>
        <v>0.99529000000000023</v>
      </c>
      <c r="L40" s="5"/>
      <c r="M40" s="5">
        <f t="shared" si="2"/>
        <v>0.99529000000000023</v>
      </c>
      <c r="N40" s="5"/>
      <c r="O40" s="5">
        <f t="shared" si="3"/>
        <v>0.99529000000000023</v>
      </c>
    </row>
    <row r="41" spans="1:15" ht="38.25">
      <c r="A41" s="3" t="s">
        <v>206</v>
      </c>
      <c r="B41" s="2" t="s">
        <v>5</v>
      </c>
      <c r="C41" s="2" t="s">
        <v>19</v>
      </c>
      <c r="D41" s="2" t="s">
        <v>23</v>
      </c>
      <c r="E41" s="1" t="s">
        <v>177</v>
      </c>
      <c r="F41" s="2"/>
      <c r="G41" s="5">
        <v>0</v>
      </c>
      <c r="H41" s="5">
        <f>H42</f>
        <v>0</v>
      </c>
      <c r="I41" s="5">
        <f t="shared" si="0"/>
        <v>0</v>
      </c>
      <c r="J41" s="5">
        <f>J42</f>
        <v>0</v>
      </c>
      <c r="K41" s="5">
        <f t="shared" si="1"/>
        <v>0</v>
      </c>
      <c r="L41" s="5">
        <f>L42</f>
        <v>0</v>
      </c>
      <c r="M41" s="5">
        <f t="shared" si="2"/>
        <v>0</v>
      </c>
      <c r="N41" s="5">
        <f>N42</f>
        <v>0</v>
      </c>
      <c r="O41" s="5">
        <f t="shared" si="3"/>
        <v>0</v>
      </c>
    </row>
    <row r="42" spans="1:15" ht="38.25">
      <c r="A42" s="11" t="s">
        <v>31</v>
      </c>
      <c r="B42" s="2" t="s">
        <v>5</v>
      </c>
      <c r="C42" s="2" t="s">
        <v>19</v>
      </c>
      <c r="D42" s="2" t="s">
        <v>23</v>
      </c>
      <c r="E42" s="1" t="s">
        <v>177</v>
      </c>
      <c r="F42" s="2">
        <v>200</v>
      </c>
      <c r="G42" s="5">
        <v>0</v>
      </c>
      <c r="H42" s="5"/>
      <c r="I42" s="5">
        <f t="shared" si="0"/>
        <v>0</v>
      </c>
      <c r="J42" s="5"/>
      <c r="K42" s="5">
        <f t="shared" si="1"/>
        <v>0</v>
      </c>
      <c r="L42" s="5"/>
      <c r="M42" s="5">
        <f t="shared" si="2"/>
        <v>0</v>
      </c>
      <c r="N42" s="5"/>
      <c r="O42" s="5">
        <f t="shared" si="3"/>
        <v>0</v>
      </c>
    </row>
    <row r="43" spans="1:15" ht="38.25">
      <c r="A43" s="3" t="s">
        <v>33</v>
      </c>
      <c r="B43" s="2" t="s">
        <v>5</v>
      </c>
      <c r="C43" s="2" t="s">
        <v>19</v>
      </c>
      <c r="D43" s="2">
        <v>13</v>
      </c>
      <c r="E43" s="1" t="s">
        <v>34</v>
      </c>
      <c r="F43" s="2"/>
      <c r="G43" s="5">
        <v>94.869</v>
      </c>
      <c r="H43" s="5">
        <f>H44</f>
        <v>-0.84</v>
      </c>
      <c r="I43" s="5">
        <f t="shared" si="0"/>
        <v>94.028999999999996</v>
      </c>
      <c r="J43" s="5">
        <f>J44</f>
        <v>0</v>
      </c>
      <c r="K43" s="5">
        <f t="shared" si="1"/>
        <v>94.028999999999996</v>
      </c>
      <c r="L43" s="5">
        <f>L44</f>
        <v>0</v>
      </c>
      <c r="M43" s="5">
        <f t="shared" si="2"/>
        <v>94.028999999999996</v>
      </c>
      <c r="N43" s="5">
        <f>N44</f>
        <v>0</v>
      </c>
      <c r="O43" s="5">
        <f t="shared" si="3"/>
        <v>94.028999999999996</v>
      </c>
    </row>
    <row r="44" spans="1:15" ht="15.75">
      <c r="A44" s="3" t="s">
        <v>40</v>
      </c>
      <c r="B44" s="2" t="s">
        <v>5</v>
      </c>
      <c r="C44" s="2" t="s">
        <v>19</v>
      </c>
      <c r="D44" s="2">
        <v>13</v>
      </c>
      <c r="E44" s="1" t="s">
        <v>34</v>
      </c>
      <c r="F44" s="2">
        <v>800</v>
      </c>
      <c r="G44" s="5">
        <v>94.869</v>
      </c>
      <c r="H44" s="5">
        <v>-0.84</v>
      </c>
      <c r="I44" s="5">
        <f t="shared" si="0"/>
        <v>94.028999999999996</v>
      </c>
      <c r="J44" s="5"/>
      <c r="K44" s="5">
        <f t="shared" si="1"/>
        <v>94.028999999999996</v>
      </c>
      <c r="L44" s="5"/>
      <c r="M44" s="5">
        <f t="shared" si="2"/>
        <v>94.028999999999996</v>
      </c>
      <c r="N44" s="5"/>
      <c r="O44" s="5">
        <f t="shared" si="3"/>
        <v>94.028999999999996</v>
      </c>
    </row>
    <row r="45" spans="1:15" ht="51">
      <c r="A45" s="3" t="s">
        <v>210</v>
      </c>
      <c r="B45" s="2" t="s">
        <v>5</v>
      </c>
      <c r="C45" s="2" t="s">
        <v>19</v>
      </c>
      <c r="D45" s="2">
        <v>13</v>
      </c>
      <c r="E45" s="1" t="s">
        <v>211</v>
      </c>
      <c r="F45" s="2"/>
      <c r="G45" s="5">
        <v>25</v>
      </c>
      <c r="H45" s="5">
        <f>H46+H47</f>
        <v>0</v>
      </c>
      <c r="I45" s="5">
        <f t="shared" si="0"/>
        <v>25</v>
      </c>
      <c r="J45" s="5">
        <f>J46+J47</f>
        <v>0</v>
      </c>
      <c r="K45" s="5">
        <f t="shared" si="1"/>
        <v>25</v>
      </c>
      <c r="L45" s="5">
        <f>L46+L47</f>
        <v>0</v>
      </c>
      <c r="M45" s="5">
        <f t="shared" si="2"/>
        <v>25</v>
      </c>
      <c r="N45" s="5">
        <f>N46+N47</f>
        <v>0</v>
      </c>
      <c r="O45" s="5">
        <f t="shared" si="3"/>
        <v>25</v>
      </c>
    </row>
    <row r="46" spans="1:15" ht="76.5">
      <c r="A46" s="3" t="s">
        <v>61</v>
      </c>
      <c r="B46" s="2" t="s">
        <v>5</v>
      </c>
      <c r="C46" s="2" t="s">
        <v>19</v>
      </c>
      <c r="D46" s="2">
        <v>13</v>
      </c>
      <c r="E46" s="1" t="s">
        <v>211</v>
      </c>
      <c r="F46" s="2">
        <v>100</v>
      </c>
      <c r="G46" s="5">
        <v>23.5</v>
      </c>
      <c r="H46" s="5"/>
      <c r="I46" s="5">
        <f t="shared" si="0"/>
        <v>23.5</v>
      </c>
      <c r="J46" s="5"/>
      <c r="K46" s="5">
        <f t="shared" si="1"/>
        <v>23.5</v>
      </c>
      <c r="L46" s="5"/>
      <c r="M46" s="5">
        <f t="shared" si="2"/>
        <v>23.5</v>
      </c>
      <c r="N46" s="5"/>
      <c r="O46" s="5">
        <f t="shared" si="3"/>
        <v>23.5</v>
      </c>
    </row>
    <row r="47" spans="1:15" ht="38.25">
      <c r="A47" s="3" t="s">
        <v>31</v>
      </c>
      <c r="B47" s="2" t="s">
        <v>5</v>
      </c>
      <c r="C47" s="2" t="s">
        <v>19</v>
      </c>
      <c r="D47" s="2">
        <v>13</v>
      </c>
      <c r="E47" s="1" t="s">
        <v>211</v>
      </c>
      <c r="F47" s="2">
        <v>200</v>
      </c>
      <c r="G47" s="5">
        <v>1.5</v>
      </c>
      <c r="H47" s="5"/>
      <c r="I47" s="5">
        <f t="shared" si="0"/>
        <v>1.5</v>
      </c>
      <c r="J47" s="5"/>
      <c r="K47" s="5">
        <f t="shared" si="1"/>
        <v>1.5</v>
      </c>
      <c r="L47" s="5"/>
      <c r="M47" s="5">
        <f t="shared" si="2"/>
        <v>1.5</v>
      </c>
      <c r="N47" s="5"/>
      <c r="O47" s="5">
        <f t="shared" si="3"/>
        <v>1.5</v>
      </c>
    </row>
    <row r="48" spans="1:15" ht="57" customHeight="1">
      <c r="A48" s="3" t="s">
        <v>241</v>
      </c>
      <c r="B48" s="2" t="s">
        <v>5</v>
      </c>
      <c r="C48" s="2" t="s">
        <v>19</v>
      </c>
      <c r="D48" s="2">
        <v>13</v>
      </c>
      <c r="E48" s="1" t="s">
        <v>242</v>
      </c>
      <c r="F48" s="2"/>
      <c r="G48" s="5"/>
      <c r="H48" s="5"/>
      <c r="I48" s="5"/>
      <c r="J48" s="5"/>
      <c r="K48" s="5">
        <f t="shared" si="1"/>
        <v>0</v>
      </c>
      <c r="L48" s="5">
        <f>L49</f>
        <v>520</v>
      </c>
      <c r="M48" s="5">
        <f t="shared" si="2"/>
        <v>520</v>
      </c>
      <c r="N48" s="5">
        <f>N49</f>
        <v>0</v>
      </c>
      <c r="O48" s="5">
        <f t="shared" si="3"/>
        <v>520</v>
      </c>
    </row>
    <row r="49" spans="1:15" ht="38.25">
      <c r="A49" s="3" t="s">
        <v>31</v>
      </c>
      <c r="B49" s="2" t="s">
        <v>5</v>
      </c>
      <c r="C49" s="2" t="s">
        <v>19</v>
      </c>
      <c r="D49" s="2">
        <v>13</v>
      </c>
      <c r="E49" s="1" t="s">
        <v>242</v>
      </c>
      <c r="F49" s="2">
        <v>200</v>
      </c>
      <c r="G49" s="5"/>
      <c r="H49" s="5"/>
      <c r="I49" s="5"/>
      <c r="J49" s="5"/>
      <c r="K49" s="5">
        <f t="shared" si="1"/>
        <v>0</v>
      </c>
      <c r="L49" s="5">
        <v>520</v>
      </c>
      <c r="M49" s="5">
        <f t="shared" si="2"/>
        <v>520</v>
      </c>
      <c r="N49" s="5"/>
      <c r="O49" s="5">
        <f t="shared" si="3"/>
        <v>520</v>
      </c>
    </row>
    <row r="50" spans="1:15" ht="76.5">
      <c r="A50" s="3" t="s">
        <v>218</v>
      </c>
      <c r="B50" s="10" t="s">
        <v>5</v>
      </c>
      <c r="C50" s="2" t="s">
        <v>19</v>
      </c>
      <c r="D50" s="2">
        <v>13</v>
      </c>
      <c r="E50" s="6" t="s">
        <v>135</v>
      </c>
      <c r="F50" s="2"/>
      <c r="G50" s="5">
        <v>0</v>
      </c>
      <c r="H50" s="5">
        <f>H51</f>
        <v>35</v>
      </c>
      <c r="I50" s="5">
        <f t="shared" si="0"/>
        <v>35</v>
      </c>
      <c r="J50" s="5">
        <f>J51</f>
        <v>0</v>
      </c>
      <c r="K50" s="5">
        <f t="shared" si="1"/>
        <v>35</v>
      </c>
      <c r="L50" s="5">
        <f>L51</f>
        <v>0</v>
      </c>
      <c r="M50" s="5">
        <f t="shared" si="2"/>
        <v>35</v>
      </c>
      <c r="N50" s="5">
        <f>N51</f>
        <v>0</v>
      </c>
      <c r="O50" s="5">
        <f t="shared" si="3"/>
        <v>35</v>
      </c>
    </row>
    <row r="51" spans="1:15" ht="15.75">
      <c r="A51" s="3" t="s">
        <v>40</v>
      </c>
      <c r="B51" s="10" t="s">
        <v>5</v>
      </c>
      <c r="C51" s="2" t="s">
        <v>19</v>
      </c>
      <c r="D51" s="2">
        <v>13</v>
      </c>
      <c r="E51" s="6" t="s">
        <v>135</v>
      </c>
      <c r="F51" s="2">
        <v>800</v>
      </c>
      <c r="G51" s="5">
        <v>0</v>
      </c>
      <c r="H51" s="5">
        <v>35</v>
      </c>
      <c r="I51" s="5">
        <f t="shared" si="0"/>
        <v>35</v>
      </c>
      <c r="J51" s="5"/>
      <c r="K51" s="5">
        <f t="shared" si="1"/>
        <v>35</v>
      </c>
      <c r="L51" s="5"/>
      <c r="M51" s="5">
        <f t="shared" si="2"/>
        <v>35</v>
      </c>
      <c r="N51" s="5"/>
      <c r="O51" s="5">
        <f t="shared" si="3"/>
        <v>35</v>
      </c>
    </row>
    <row r="52" spans="1:15" ht="82.5" customHeight="1">
      <c r="A52" s="3" t="s">
        <v>207</v>
      </c>
      <c r="B52" s="2" t="s">
        <v>5</v>
      </c>
      <c r="C52" s="2" t="s">
        <v>19</v>
      </c>
      <c r="D52" s="2">
        <v>13</v>
      </c>
      <c r="E52" s="1" t="s">
        <v>208</v>
      </c>
      <c r="F52" s="2"/>
      <c r="G52" s="5">
        <v>4669.3659500000003</v>
      </c>
      <c r="H52" s="5">
        <f>H53</f>
        <v>0</v>
      </c>
      <c r="I52" s="5">
        <f t="shared" si="0"/>
        <v>4669.3659500000003</v>
      </c>
      <c r="J52" s="5">
        <f>J53</f>
        <v>0</v>
      </c>
      <c r="K52" s="5">
        <f t="shared" si="1"/>
        <v>4669.3659500000003</v>
      </c>
      <c r="L52" s="5">
        <f>L53</f>
        <v>0</v>
      </c>
      <c r="M52" s="5">
        <f t="shared" si="2"/>
        <v>4669.3659500000003</v>
      </c>
      <c r="N52" s="5">
        <f>N53</f>
        <v>0</v>
      </c>
      <c r="O52" s="5">
        <f t="shared" si="3"/>
        <v>4669.3659500000003</v>
      </c>
    </row>
    <row r="53" spans="1:15" ht="38.25">
      <c r="A53" s="3" t="s">
        <v>44</v>
      </c>
      <c r="B53" s="2" t="s">
        <v>5</v>
      </c>
      <c r="C53" s="2" t="s">
        <v>19</v>
      </c>
      <c r="D53" s="2">
        <v>13</v>
      </c>
      <c r="E53" s="1" t="s">
        <v>208</v>
      </c>
      <c r="F53" s="2">
        <v>600</v>
      </c>
      <c r="G53" s="5">
        <v>4669.3659500000003</v>
      </c>
      <c r="H53" s="5"/>
      <c r="I53" s="5">
        <f t="shared" si="0"/>
        <v>4669.3659500000003</v>
      </c>
      <c r="J53" s="5"/>
      <c r="K53" s="5">
        <f t="shared" si="1"/>
        <v>4669.3659500000003</v>
      </c>
      <c r="L53" s="5"/>
      <c r="M53" s="5">
        <f t="shared" si="2"/>
        <v>4669.3659500000003</v>
      </c>
      <c r="N53" s="5"/>
      <c r="O53" s="5">
        <f t="shared" si="3"/>
        <v>4669.3659500000003</v>
      </c>
    </row>
    <row r="54" spans="1:15" ht="54.75" customHeight="1">
      <c r="A54" s="3" t="s">
        <v>285</v>
      </c>
      <c r="B54" s="2" t="s">
        <v>5</v>
      </c>
      <c r="C54" s="2" t="s">
        <v>19</v>
      </c>
      <c r="D54" s="2">
        <v>13</v>
      </c>
      <c r="E54" s="1" t="s">
        <v>209</v>
      </c>
      <c r="F54" s="2"/>
      <c r="G54" s="5">
        <v>1277.884</v>
      </c>
      <c r="H54" s="5">
        <f>H55</f>
        <v>0</v>
      </c>
      <c r="I54" s="5">
        <f t="shared" si="0"/>
        <v>1277.884</v>
      </c>
      <c r="J54" s="5">
        <f>J55</f>
        <v>0</v>
      </c>
      <c r="K54" s="5">
        <f t="shared" si="1"/>
        <v>1277.884</v>
      </c>
      <c r="L54" s="5">
        <f>L55</f>
        <v>0</v>
      </c>
      <c r="M54" s="5">
        <f t="shared" si="2"/>
        <v>1277.884</v>
      </c>
      <c r="N54" s="5">
        <f>N55</f>
        <v>0</v>
      </c>
      <c r="O54" s="5">
        <f t="shared" si="3"/>
        <v>1277.884</v>
      </c>
    </row>
    <row r="55" spans="1:15" ht="38.25">
      <c r="A55" s="3" t="s">
        <v>44</v>
      </c>
      <c r="B55" s="2" t="s">
        <v>5</v>
      </c>
      <c r="C55" s="2" t="s">
        <v>19</v>
      </c>
      <c r="D55" s="2">
        <v>13</v>
      </c>
      <c r="E55" s="1" t="s">
        <v>209</v>
      </c>
      <c r="F55" s="2">
        <v>600</v>
      </c>
      <c r="G55" s="5">
        <v>1277.884</v>
      </c>
      <c r="H55" s="5"/>
      <c r="I55" s="5">
        <f t="shared" si="0"/>
        <v>1277.884</v>
      </c>
      <c r="J55" s="5"/>
      <c r="K55" s="5">
        <f t="shared" si="1"/>
        <v>1277.884</v>
      </c>
      <c r="L55" s="5"/>
      <c r="M55" s="5">
        <f t="shared" si="2"/>
        <v>1277.884</v>
      </c>
      <c r="N55" s="5"/>
      <c r="O55" s="5">
        <f t="shared" si="3"/>
        <v>1277.884</v>
      </c>
    </row>
    <row r="56" spans="1:15" ht="38.25">
      <c r="A56" s="3" t="s">
        <v>120</v>
      </c>
      <c r="B56" s="2" t="s">
        <v>5</v>
      </c>
      <c r="C56" s="2" t="s">
        <v>19</v>
      </c>
      <c r="D56" s="2">
        <v>13</v>
      </c>
      <c r="E56" s="1" t="s">
        <v>212</v>
      </c>
      <c r="F56" s="2"/>
      <c r="G56" s="5">
        <v>15249.665950000002</v>
      </c>
      <c r="H56" s="5">
        <f>H57+H58+H59</f>
        <v>0</v>
      </c>
      <c r="I56" s="5">
        <f t="shared" si="0"/>
        <v>15249.665950000002</v>
      </c>
      <c r="J56" s="5">
        <f>J57+J58+J59</f>
        <v>0</v>
      </c>
      <c r="K56" s="5">
        <f t="shared" si="1"/>
        <v>15249.665950000002</v>
      </c>
      <c r="L56" s="5">
        <f>L57+L58+L59</f>
        <v>0</v>
      </c>
      <c r="M56" s="5">
        <f t="shared" si="2"/>
        <v>15249.665950000002</v>
      </c>
      <c r="N56" s="5">
        <f>N57+N58+N59</f>
        <v>0</v>
      </c>
      <c r="O56" s="5">
        <f t="shared" si="3"/>
        <v>15249.665950000002</v>
      </c>
    </row>
    <row r="57" spans="1:15" ht="76.5">
      <c r="A57" s="3" t="s">
        <v>61</v>
      </c>
      <c r="B57" s="2" t="s">
        <v>5</v>
      </c>
      <c r="C57" s="2" t="s">
        <v>19</v>
      </c>
      <c r="D57" s="2">
        <v>13</v>
      </c>
      <c r="E57" s="1" t="s">
        <v>212</v>
      </c>
      <c r="F57" s="2">
        <v>100</v>
      </c>
      <c r="G57" s="5">
        <v>9347.4157599999999</v>
      </c>
      <c r="H57" s="5"/>
      <c r="I57" s="5">
        <f t="shared" si="0"/>
        <v>9347.4157599999999</v>
      </c>
      <c r="J57" s="5"/>
      <c r="K57" s="5">
        <f t="shared" si="1"/>
        <v>9347.4157599999999</v>
      </c>
      <c r="L57" s="5"/>
      <c r="M57" s="5">
        <f t="shared" si="2"/>
        <v>9347.4157599999999</v>
      </c>
      <c r="N57" s="5"/>
      <c r="O57" s="5">
        <f t="shared" si="3"/>
        <v>9347.4157599999999</v>
      </c>
    </row>
    <row r="58" spans="1:15" ht="38.25">
      <c r="A58" s="3" t="s">
        <v>31</v>
      </c>
      <c r="B58" s="2" t="s">
        <v>5</v>
      </c>
      <c r="C58" s="2" t="s">
        <v>19</v>
      </c>
      <c r="D58" s="2">
        <v>13</v>
      </c>
      <c r="E58" s="1" t="s">
        <v>212</v>
      </c>
      <c r="F58" s="2">
        <v>200</v>
      </c>
      <c r="G58" s="5">
        <v>5837.1491900000001</v>
      </c>
      <c r="H58" s="5"/>
      <c r="I58" s="5">
        <f t="shared" si="0"/>
        <v>5837.1491900000001</v>
      </c>
      <c r="J58" s="5"/>
      <c r="K58" s="5">
        <f t="shared" si="1"/>
        <v>5837.1491900000001</v>
      </c>
      <c r="L58" s="5"/>
      <c r="M58" s="5">
        <f t="shared" si="2"/>
        <v>5837.1491900000001</v>
      </c>
      <c r="N58" s="5"/>
      <c r="O58" s="5">
        <f t="shared" si="3"/>
        <v>5837.1491900000001</v>
      </c>
    </row>
    <row r="59" spans="1:15" ht="15.75">
      <c r="A59" s="3" t="s">
        <v>40</v>
      </c>
      <c r="B59" s="2" t="s">
        <v>5</v>
      </c>
      <c r="C59" s="2" t="s">
        <v>19</v>
      </c>
      <c r="D59" s="2">
        <v>13</v>
      </c>
      <c r="E59" s="1" t="s">
        <v>212</v>
      </c>
      <c r="F59" s="2">
        <v>800</v>
      </c>
      <c r="G59" s="5">
        <v>65.100999999999985</v>
      </c>
      <c r="H59" s="5"/>
      <c r="I59" s="5">
        <f t="shared" si="0"/>
        <v>65.100999999999985</v>
      </c>
      <c r="J59" s="5"/>
      <c r="K59" s="5">
        <f t="shared" si="1"/>
        <v>65.100999999999985</v>
      </c>
      <c r="L59" s="5"/>
      <c r="M59" s="5">
        <f t="shared" si="2"/>
        <v>65.100999999999985</v>
      </c>
      <c r="N59" s="5"/>
      <c r="O59" s="5">
        <f t="shared" si="3"/>
        <v>65.100999999999985</v>
      </c>
    </row>
    <row r="60" spans="1:15" ht="38.25">
      <c r="A60" s="3" t="s">
        <v>35</v>
      </c>
      <c r="B60" s="2" t="s">
        <v>5</v>
      </c>
      <c r="C60" s="2" t="s">
        <v>19</v>
      </c>
      <c r="D60" s="2">
        <v>13</v>
      </c>
      <c r="E60" s="1" t="s">
        <v>213</v>
      </c>
      <c r="F60" s="2"/>
      <c r="G60" s="5">
        <v>15.671499999999998</v>
      </c>
      <c r="H60" s="5">
        <f>H61</f>
        <v>0</v>
      </c>
      <c r="I60" s="5">
        <f t="shared" si="0"/>
        <v>15.671499999999998</v>
      </c>
      <c r="J60" s="5">
        <f>J61</f>
        <v>0</v>
      </c>
      <c r="K60" s="5">
        <f t="shared" si="1"/>
        <v>15.671499999999998</v>
      </c>
      <c r="L60" s="5">
        <f>L61</f>
        <v>0</v>
      </c>
      <c r="M60" s="5">
        <f t="shared" si="2"/>
        <v>15.671499999999998</v>
      </c>
      <c r="N60" s="5">
        <f>N61</f>
        <v>0</v>
      </c>
      <c r="O60" s="5">
        <f t="shared" si="3"/>
        <v>15.671499999999998</v>
      </c>
    </row>
    <row r="61" spans="1:15" ht="38.25">
      <c r="A61" s="3" t="s">
        <v>31</v>
      </c>
      <c r="B61" s="2" t="s">
        <v>5</v>
      </c>
      <c r="C61" s="2" t="s">
        <v>19</v>
      </c>
      <c r="D61" s="2">
        <v>13</v>
      </c>
      <c r="E61" s="1" t="s">
        <v>213</v>
      </c>
      <c r="F61" s="2">
        <v>200</v>
      </c>
      <c r="G61" s="5">
        <v>15.671499999999998</v>
      </c>
      <c r="H61" s="5"/>
      <c r="I61" s="5">
        <f t="shared" si="0"/>
        <v>15.671499999999998</v>
      </c>
      <c r="J61" s="5"/>
      <c r="K61" s="5">
        <f t="shared" si="1"/>
        <v>15.671499999999998</v>
      </c>
      <c r="L61" s="5"/>
      <c r="M61" s="5">
        <f t="shared" si="2"/>
        <v>15.671499999999998</v>
      </c>
      <c r="N61" s="5"/>
      <c r="O61" s="5">
        <f t="shared" si="3"/>
        <v>15.671499999999998</v>
      </c>
    </row>
    <row r="62" spans="1:15" ht="25.5">
      <c r="A62" s="3" t="s">
        <v>214</v>
      </c>
      <c r="B62" s="10" t="s">
        <v>5</v>
      </c>
      <c r="C62" s="10" t="s">
        <v>19</v>
      </c>
      <c r="D62" s="2">
        <v>13</v>
      </c>
      <c r="E62" s="1" t="s">
        <v>215</v>
      </c>
      <c r="F62" s="2"/>
      <c r="G62" s="5">
        <v>450.14100000000002</v>
      </c>
      <c r="H62" s="5">
        <f>H63</f>
        <v>0</v>
      </c>
      <c r="I62" s="5">
        <f t="shared" si="0"/>
        <v>450.14100000000002</v>
      </c>
      <c r="J62" s="5">
        <f>J63</f>
        <v>0</v>
      </c>
      <c r="K62" s="5">
        <f t="shared" si="1"/>
        <v>450.14100000000002</v>
      </c>
      <c r="L62" s="5">
        <f>L63</f>
        <v>0</v>
      </c>
      <c r="M62" s="5">
        <f t="shared" si="2"/>
        <v>450.14100000000002</v>
      </c>
      <c r="N62" s="5">
        <f>N63</f>
        <v>0</v>
      </c>
      <c r="O62" s="5">
        <f t="shared" si="3"/>
        <v>450.14100000000002</v>
      </c>
    </row>
    <row r="63" spans="1:15" ht="38.25">
      <c r="A63" s="3" t="s">
        <v>31</v>
      </c>
      <c r="B63" s="10" t="s">
        <v>5</v>
      </c>
      <c r="C63" s="10" t="s">
        <v>19</v>
      </c>
      <c r="D63" s="2">
        <v>13</v>
      </c>
      <c r="E63" s="1" t="s">
        <v>215</v>
      </c>
      <c r="F63" s="2">
        <v>200</v>
      </c>
      <c r="G63" s="5">
        <v>450.14100000000002</v>
      </c>
      <c r="H63" s="5"/>
      <c r="I63" s="5">
        <f t="shared" si="0"/>
        <v>450.14100000000002</v>
      </c>
      <c r="J63" s="5"/>
      <c r="K63" s="5">
        <f t="shared" si="1"/>
        <v>450.14100000000002</v>
      </c>
      <c r="L63" s="5"/>
      <c r="M63" s="5">
        <f t="shared" si="2"/>
        <v>450.14100000000002</v>
      </c>
      <c r="N63" s="5"/>
      <c r="O63" s="5">
        <f t="shared" si="3"/>
        <v>450.14100000000002</v>
      </c>
    </row>
    <row r="64" spans="1:15" ht="51">
      <c r="A64" s="3" t="s">
        <v>216</v>
      </c>
      <c r="B64" s="10" t="s">
        <v>5</v>
      </c>
      <c r="C64" s="10" t="s">
        <v>19</v>
      </c>
      <c r="D64" s="2">
        <v>13</v>
      </c>
      <c r="E64" s="1" t="s">
        <v>217</v>
      </c>
      <c r="F64" s="2"/>
      <c r="G64" s="5">
        <v>70</v>
      </c>
      <c r="H64" s="5">
        <f>H65</f>
        <v>0</v>
      </c>
      <c r="I64" s="5">
        <f t="shared" si="0"/>
        <v>70</v>
      </c>
      <c r="J64" s="5">
        <f>J65</f>
        <v>0</v>
      </c>
      <c r="K64" s="5">
        <f t="shared" si="1"/>
        <v>70</v>
      </c>
      <c r="L64" s="5">
        <f>L65</f>
        <v>0</v>
      </c>
      <c r="M64" s="5">
        <f t="shared" si="2"/>
        <v>70</v>
      </c>
      <c r="N64" s="5">
        <f>N65</f>
        <v>0</v>
      </c>
      <c r="O64" s="5">
        <f t="shared" si="3"/>
        <v>70</v>
      </c>
    </row>
    <row r="65" spans="1:15" ht="38.25">
      <c r="A65" s="3" t="s">
        <v>31</v>
      </c>
      <c r="B65" s="10" t="s">
        <v>5</v>
      </c>
      <c r="C65" s="10" t="s">
        <v>19</v>
      </c>
      <c r="D65" s="2">
        <v>13</v>
      </c>
      <c r="E65" s="1" t="s">
        <v>217</v>
      </c>
      <c r="F65" s="2">
        <v>200</v>
      </c>
      <c r="G65" s="5">
        <v>70</v>
      </c>
      <c r="H65" s="5"/>
      <c r="I65" s="5">
        <f t="shared" si="0"/>
        <v>70</v>
      </c>
      <c r="J65" s="5"/>
      <c r="K65" s="5">
        <f t="shared" si="1"/>
        <v>70</v>
      </c>
      <c r="L65" s="5"/>
      <c r="M65" s="5">
        <f t="shared" si="2"/>
        <v>70</v>
      </c>
      <c r="N65" s="5"/>
      <c r="O65" s="5">
        <f t="shared" si="3"/>
        <v>70</v>
      </c>
    </row>
    <row r="66" spans="1:15" ht="33" customHeight="1">
      <c r="A66" s="3" t="s">
        <v>119</v>
      </c>
      <c r="B66" s="2" t="s">
        <v>5</v>
      </c>
      <c r="C66" s="2" t="s">
        <v>20</v>
      </c>
      <c r="D66" s="2" t="s">
        <v>27</v>
      </c>
      <c r="E66" s="1" t="s">
        <v>37</v>
      </c>
      <c r="F66" s="2"/>
      <c r="G66" s="5">
        <v>2768.6674200000002</v>
      </c>
      <c r="H66" s="5">
        <f>H67+H68+H69</f>
        <v>0</v>
      </c>
      <c r="I66" s="5">
        <f t="shared" si="0"/>
        <v>2768.6674200000002</v>
      </c>
      <c r="J66" s="5">
        <f>J67+J68+J69</f>
        <v>0</v>
      </c>
      <c r="K66" s="5">
        <f t="shared" si="1"/>
        <v>2768.6674200000002</v>
      </c>
      <c r="L66" s="5">
        <f>L67+L68+L69</f>
        <v>0</v>
      </c>
      <c r="M66" s="5">
        <f t="shared" si="2"/>
        <v>2768.6674200000002</v>
      </c>
      <c r="N66" s="5">
        <f>N67+N68+N69</f>
        <v>0</v>
      </c>
      <c r="O66" s="5">
        <f t="shared" si="3"/>
        <v>2768.6674200000002</v>
      </c>
    </row>
    <row r="67" spans="1:15" ht="76.5">
      <c r="A67" s="3" t="s">
        <v>61</v>
      </c>
      <c r="B67" s="2" t="s">
        <v>5</v>
      </c>
      <c r="C67" s="2" t="s">
        <v>20</v>
      </c>
      <c r="D67" s="2" t="s">
        <v>27</v>
      </c>
      <c r="E67" s="1" t="s">
        <v>37</v>
      </c>
      <c r="F67" s="2">
        <v>100</v>
      </c>
      <c r="G67" s="5">
        <v>1903.25342</v>
      </c>
      <c r="H67" s="5"/>
      <c r="I67" s="5">
        <f t="shared" si="0"/>
        <v>1903.25342</v>
      </c>
      <c r="J67" s="5"/>
      <c r="K67" s="5">
        <f t="shared" si="1"/>
        <v>1903.25342</v>
      </c>
      <c r="L67" s="5"/>
      <c r="M67" s="5">
        <f t="shared" si="2"/>
        <v>1903.25342</v>
      </c>
      <c r="N67" s="5"/>
      <c r="O67" s="5">
        <f t="shared" si="3"/>
        <v>1903.25342</v>
      </c>
    </row>
    <row r="68" spans="1:15" ht="38.25">
      <c r="A68" s="3" t="s">
        <v>31</v>
      </c>
      <c r="B68" s="2" t="s">
        <v>5</v>
      </c>
      <c r="C68" s="2" t="s">
        <v>20</v>
      </c>
      <c r="D68" s="2" t="s">
        <v>27</v>
      </c>
      <c r="E68" s="1" t="s">
        <v>37</v>
      </c>
      <c r="F68" s="2">
        <v>200</v>
      </c>
      <c r="G68" s="5">
        <v>865.31400000000008</v>
      </c>
      <c r="H68" s="5"/>
      <c r="I68" s="5">
        <f t="shared" si="0"/>
        <v>865.31400000000008</v>
      </c>
      <c r="J68" s="5"/>
      <c r="K68" s="5">
        <f t="shared" si="1"/>
        <v>865.31400000000008</v>
      </c>
      <c r="L68" s="5"/>
      <c r="M68" s="5">
        <f t="shared" si="2"/>
        <v>865.31400000000008</v>
      </c>
      <c r="N68" s="5"/>
      <c r="O68" s="5">
        <f t="shared" si="3"/>
        <v>865.31400000000008</v>
      </c>
    </row>
    <row r="69" spans="1:15" ht="15.75">
      <c r="A69" s="3" t="s">
        <v>40</v>
      </c>
      <c r="B69" s="2" t="s">
        <v>5</v>
      </c>
      <c r="C69" s="2" t="s">
        <v>20</v>
      </c>
      <c r="D69" s="2" t="s">
        <v>27</v>
      </c>
      <c r="E69" s="1" t="s">
        <v>37</v>
      </c>
      <c r="F69" s="2">
        <v>800</v>
      </c>
      <c r="G69" s="5">
        <v>0.10000000000000009</v>
      </c>
      <c r="H69" s="5"/>
      <c r="I69" s="5">
        <f t="shared" si="0"/>
        <v>0.10000000000000009</v>
      </c>
      <c r="J69" s="5"/>
      <c r="K69" s="5">
        <f t="shared" si="1"/>
        <v>0.10000000000000009</v>
      </c>
      <c r="L69" s="5"/>
      <c r="M69" s="5">
        <f t="shared" si="2"/>
        <v>0.10000000000000009</v>
      </c>
      <c r="N69" s="5"/>
      <c r="O69" s="5">
        <f t="shared" si="3"/>
        <v>0.10000000000000009</v>
      </c>
    </row>
    <row r="70" spans="1:15" ht="38.25">
      <c r="A70" s="3" t="s">
        <v>219</v>
      </c>
      <c r="B70" s="2" t="s">
        <v>5</v>
      </c>
      <c r="C70" s="2" t="s">
        <v>20</v>
      </c>
      <c r="D70" s="2" t="s">
        <v>27</v>
      </c>
      <c r="E70" s="1" t="s">
        <v>220</v>
      </c>
      <c r="F70" s="2"/>
      <c r="G70" s="5">
        <v>0</v>
      </c>
      <c r="H70" s="5">
        <f>H71</f>
        <v>0</v>
      </c>
      <c r="I70" s="5">
        <f t="shared" si="0"/>
        <v>0</v>
      </c>
      <c r="J70" s="5">
        <f>J71</f>
        <v>0</v>
      </c>
      <c r="K70" s="5">
        <f t="shared" si="1"/>
        <v>0</v>
      </c>
      <c r="L70" s="5">
        <f>L71</f>
        <v>0</v>
      </c>
      <c r="M70" s="5">
        <f t="shared" si="2"/>
        <v>0</v>
      </c>
      <c r="N70" s="5">
        <f>N71</f>
        <v>0</v>
      </c>
      <c r="O70" s="5">
        <f t="shared" si="3"/>
        <v>0</v>
      </c>
    </row>
    <row r="71" spans="1:15" ht="38.25">
      <c r="A71" s="3" t="s">
        <v>31</v>
      </c>
      <c r="B71" s="2" t="s">
        <v>5</v>
      </c>
      <c r="C71" s="2" t="s">
        <v>20</v>
      </c>
      <c r="D71" s="2" t="s">
        <v>27</v>
      </c>
      <c r="E71" s="1" t="s">
        <v>220</v>
      </c>
      <c r="F71" s="2">
        <v>200</v>
      </c>
      <c r="G71" s="5">
        <v>0</v>
      </c>
      <c r="H71" s="5"/>
      <c r="I71" s="5">
        <f t="shared" si="0"/>
        <v>0</v>
      </c>
      <c r="J71" s="5"/>
      <c r="K71" s="5">
        <f t="shared" si="1"/>
        <v>0</v>
      </c>
      <c r="L71" s="5"/>
      <c r="M71" s="5">
        <f t="shared" si="2"/>
        <v>0</v>
      </c>
      <c r="N71" s="5"/>
      <c r="O71" s="5">
        <f t="shared" si="3"/>
        <v>0</v>
      </c>
    </row>
    <row r="72" spans="1:15" ht="63.75">
      <c r="A72" s="3" t="s">
        <v>193</v>
      </c>
      <c r="B72" s="2" t="s">
        <v>5</v>
      </c>
      <c r="C72" s="2" t="s">
        <v>21</v>
      </c>
      <c r="D72" s="2" t="s">
        <v>22</v>
      </c>
      <c r="E72" s="1" t="s">
        <v>221</v>
      </c>
      <c r="F72" s="2"/>
      <c r="G72" s="5">
        <v>210.48588000000001</v>
      </c>
      <c r="H72" s="5">
        <f>H73</f>
        <v>0</v>
      </c>
      <c r="I72" s="5">
        <f t="shared" si="0"/>
        <v>210.48588000000001</v>
      </c>
      <c r="J72" s="5">
        <f>J73</f>
        <v>0</v>
      </c>
      <c r="K72" s="5">
        <f t="shared" si="1"/>
        <v>210.48588000000001</v>
      </c>
      <c r="L72" s="5">
        <f>L73</f>
        <v>0</v>
      </c>
      <c r="M72" s="5">
        <f t="shared" si="2"/>
        <v>210.48588000000001</v>
      </c>
      <c r="N72" s="5">
        <f>N73</f>
        <v>0</v>
      </c>
      <c r="O72" s="5">
        <f t="shared" si="3"/>
        <v>210.48588000000001</v>
      </c>
    </row>
    <row r="73" spans="1:15" ht="38.25">
      <c r="A73" s="3" t="s">
        <v>44</v>
      </c>
      <c r="B73" s="2" t="s">
        <v>5</v>
      </c>
      <c r="C73" s="2" t="s">
        <v>21</v>
      </c>
      <c r="D73" s="2" t="s">
        <v>22</v>
      </c>
      <c r="E73" s="1" t="s">
        <v>221</v>
      </c>
      <c r="F73" s="2">
        <v>600</v>
      </c>
      <c r="G73" s="5">
        <v>210.48588000000001</v>
      </c>
      <c r="H73" s="5"/>
      <c r="I73" s="5">
        <f t="shared" si="0"/>
        <v>210.48588000000001</v>
      </c>
      <c r="J73" s="5"/>
      <c r="K73" s="5">
        <f t="shared" si="1"/>
        <v>210.48588000000001</v>
      </c>
      <c r="L73" s="5"/>
      <c r="M73" s="5">
        <f t="shared" si="2"/>
        <v>210.48588000000001</v>
      </c>
      <c r="N73" s="5"/>
      <c r="O73" s="5">
        <f t="shared" si="3"/>
        <v>210.48588000000001</v>
      </c>
    </row>
    <row r="74" spans="1:15" ht="25.5">
      <c r="A74" s="3" t="s">
        <v>38</v>
      </c>
      <c r="B74" s="2" t="s">
        <v>5</v>
      </c>
      <c r="C74" s="2" t="s">
        <v>21</v>
      </c>
      <c r="D74" s="2" t="s">
        <v>27</v>
      </c>
      <c r="E74" s="1" t="s">
        <v>168</v>
      </c>
      <c r="F74" s="2"/>
      <c r="G74" s="5">
        <v>400</v>
      </c>
      <c r="H74" s="5">
        <f>H76+H75</f>
        <v>2890.9285300000001</v>
      </c>
      <c r="I74" s="5">
        <f t="shared" si="0"/>
        <v>3290.9285300000001</v>
      </c>
      <c r="J74" s="5">
        <f>J76+J75</f>
        <v>0</v>
      </c>
      <c r="K74" s="5">
        <f t="shared" si="1"/>
        <v>3290.9285300000001</v>
      </c>
      <c r="L74" s="5">
        <f>L76+L75</f>
        <v>4364.6796899999999</v>
      </c>
      <c r="M74" s="5">
        <f t="shared" si="2"/>
        <v>7655.6082200000001</v>
      </c>
      <c r="N74" s="5">
        <f>N76+N75</f>
        <v>-3828.6167399999999</v>
      </c>
      <c r="O74" s="5">
        <f t="shared" si="3"/>
        <v>3826.9914800000001</v>
      </c>
    </row>
    <row r="75" spans="1:15" ht="38.25">
      <c r="A75" s="3" t="s">
        <v>31</v>
      </c>
      <c r="B75" s="2" t="s">
        <v>5</v>
      </c>
      <c r="C75" s="2" t="s">
        <v>21</v>
      </c>
      <c r="D75" s="2" t="s">
        <v>27</v>
      </c>
      <c r="E75" s="1" t="s">
        <v>168</v>
      </c>
      <c r="F75" s="2">
        <v>200</v>
      </c>
      <c r="G75" s="5">
        <v>400</v>
      </c>
      <c r="H75" s="5">
        <v>-300</v>
      </c>
      <c r="I75" s="5">
        <f t="shared" si="0"/>
        <v>100</v>
      </c>
      <c r="J75" s="5"/>
      <c r="K75" s="5">
        <f t="shared" si="1"/>
        <v>100</v>
      </c>
      <c r="L75" s="5">
        <f>3190.92853+4364.67969</f>
        <v>7555.6082200000001</v>
      </c>
      <c r="M75" s="5">
        <f t="shared" si="2"/>
        <v>7655.6082200000001</v>
      </c>
      <c r="N75" s="5">
        <v>-3828.6167399999999</v>
      </c>
      <c r="O75" s="5">
        <f t="shared" si="3"/>
        <v>3826.9914800000001</v>
      </c>
    </row>
    <row r="76" spans="1:15" ht="38.25">
      <c r="A76" s="3" t="s">
        <v>44</v>
      </c>
      <c r="B76" s="2" t="s">
        <v>5</v>
      </c>
      <c r="C76" s="2" t="s">
        <v>21</v>
      </c>
      <c r="D76" s="2" t="s">
        <v>27</v>
      </c>
      <c r="E76" s="1" t="s">
        <v>168</v>
      </c>
      <c r="F76" s="2">
        <v>600</v>
      </c>
      <c r="G76" s="5">
        <v>0</v>
      </c>
      <c r="H76" s="5">
        <f>1708.45238+300+1182.47615</f>
        <v>3190.9285300000001</v>
      </c>
      <c r="I76" s="5">
        <f t="shared" si="0"/>
        <v>3190.9285300000001</v>
      </c>
      <c r="J76" s="5"/>
      <c r="K76" s="5">
        <f t="shared" si="1"/>
        <v>3190.9285300000001</v>
      </c>
      <c r="L76" s="5">
        <v>-3190.9285300000001</v>
      </c>
      <c r="M76" s="5">
        <f t="shared" si="2"/>
        <v>0</v>
      </c>
      <c r="N76" s="5"/>
      <c r="O76" s="5">
        <f t="shared" si="3"/>
        <v>0</v>
      </c>
    </row>
    <row r="77" spans="1:15" ht="25.5">
      <c r="A77" s="3" t="s">
        <v>38</v>
      </c>
      <c r="B77" s="2" t="s">
        <v>5</v>
      </c>
      <c r="C77" s="2" t="s">
        <v>21</v>
      </c>
      <c r="D77" s="2" t="s">
        <v>27</v>
      </c>
      <c r="E77" s="1" t="s">
        <v>39</v>
      </c>
      <c r="F77" s="2"/>
      <c r="G77" s="5">
        <v>13371</v>
      </c>
      <c r="H77" s="5">
        <f>H78</f>
        <v>0</v>
      </c>
      <c r="I77" s="5">
        <f t="shared" si="0"/>
        <v>13371</v>
      </c>
      <c r="J77" s="5">
        <f>J78</f>
        <v>0</v>
      </c>
      <c r="K77" s="5">
        <f t="shared" si="1"/>
        <v>13371</v>
      </c>
      <c r="L77" s="5">
        <f>L78</f>
        <v>0</v>
      </c>
      <c r="M77" s="5">
        <f t="shared" si="2"/>
        <v>13371</v>
      </c>
      <c r="N77" s="5">
        <f>N78</f>
        <v>1553</v>
      </c>
      <c r="O77" s="5">
        <f t="shared" si="3"/>
        <v>14924</v>
      </c>
    </row>
    <row r="78" spans="1:15" ht="38.25">
      <c r="A78" s="3" t="s">
        <v>44</v>
      </c>
      <c r="B78" s="2" t="s">
        <v>5</v>
      </c>
      <c r="C78" s="2" t="s">
        <v>21</v>
      </c>
      <c r="D78" s="2" t="s">
        <v>27</v>
      </c>
      <c r="E78" s="1" t="s">
        <v>39</v>
      </c>
      <c r="F78" s="2">
        <v>600</v>
      </c>
      <c r="G78" s="5">
        <v>13371</v>
      </c>
      <c r="H78" s="5"/>
      <c r="I78" s="5">
        <f t="shared" si="0"/>
        <v>13371</v>
      </c>
      <c r="J78" s="5"/>
      <c r="K78" s="5">
        <f t="shared" si="1"/>
        <v>13371</v>
      </c>
      <c r="L78" s="5"/>
      <c r="M78" s="5">
        <f t="shared" si="2"/>
        <v>13371</v>
      </c>
      <c r="N78" s="5">
        <v>1553</v>
      </c>
      <c r="O78" s="5">
        <f t="shared" si="3"/>
        <v>14924</v>
      </c>
    </row>
    <row r="79" spans="1:15" ht="89.25">
      <c r="A79" s="3" t="s">
        <v>196</v>
      </c>
      <c r="B79" s="2" t="s">
        <v>5</v>
      </c>
      <c r="C79" s="2" t="s">
        <v>21</v>
      </c>
      <c r="D79" s="2" t="s">
        <v>27</v>
      </c>
      <c r="E79" s="1" t="s">
        <v>130</v>
      </c>
      <c r="F79" s="2"/>
      <c r="G79" s="5">
        <v>42263.21385</v>
      </c>
      <c r="H79" s="5">
        <f>H81</f>
        <v>-1708.4523799999999</v>
      </c>
      <c r="I79" s="5">
        <f t="shared" si="0"/>
        <v>40554.761469999998</v>
      </c>
      <c r="J79" s="5">
        <f>J81+J80</f>
        <v>0</v>
      </c>
      <c r="K79" s="5">
        <f t="shared" si="1"/>
        <v>40554.761469999998</v>
      </c>
      <c r="L79" s="5">
        <f>L81+L80</f>
        <v>0</v>
      </c>
      <c r="M79" s="5">
        <f t="shared" si="2"/>
        <v>40554.761469999998</v>
      </c>
      <c r="N79" s="5">
        <f>N81+N80</f>
        <v>0</v>
      </c>
      <c r="O79" s="5">
        <f t="shared" si="3"/>
        <v>40554.761469999998</v>
      </c>
    </row>
    <row r="80" spans="1:15" ht="38.25">
      <c r="A80" s="3" t="s">
        <v>31</v>
      </c>
      <c r="B80" s="2" t="s">
        <v>5</v>
      </c>
      <c r="C80" s="2" t="s">
        <v>21</v>
      </c>
      <c r="D80" s="2" t="s">
        <v>27</v>
      </c>
      <c r="E80" s="1" t="s">
        <v>130</v>
      </c>
      <c r="F80" s="2">
        <v>200</v>
      </c>
      <c r="G80" s="5"/>
      <c r="H80" s="5"/>
      <c r="I80" s="5">
        <f t="shared" si="0"/>
        <v>0</v>
      </c>
      <c r="J80" s="5"/>
      <c r="K80" s="5">
        <f t="shared" si="1"/>
        <v>0</v>
      </c>
      <c r="L80" s="5">
        <v>40554.761469999998</v>
      </c>
      <c r="M80" s="5">
        <f t="shared" si="2"/>
        <v>40554.761469999998</v>
      </c>
      <c r="N80" s="5"/>
      <c r="O80" s="5">
        <f t="shared" si="3"/>
        <v>40554.761469999998</v>
      </c>
    </row>
    <row r="81" spans="1:15" ht="38.25">
      <c r="A81" s="3" t="s">
        <v>44</v>
      </c>
      <c r="B81" s="2" t="s">
        <v>5</v>
      </c>
      <c r="C81" s="2" t="s">
        <v>21</v>
      </c>
      <c r="D81" s="2" t="s">
        <v>27</v>
      </c>
      <c r="E81" s="1" t="s">
        <v>130</v>
      </c>
      <c r="F81" s="2">
        <v>600</v>
      </c>
      <c r="G81" s="5">
        <v>42263.21385</v>
      </c>
      <c r="H81" s="5">
        <v>-1708.4523799999999</v>
      </c>
      <c r="I81" s="5">
        <f t="shared" si="0"/>
        <v>40554.761469999998</v>
      </c>
      <c r="J81" s="5"/>
      <c r="K81" s="5">
        <f t="shared" si="1"/>
        <v>40554.761469999998</v>
      </c>
      <c r="L81" s="5">
        <v>-40554.761469999998</v>
      </c>
      <c r="M81" s="5">
        <f t="shared" si="2"/>
        <v>0</v>
      </c>
      <c r="N81" s="5"/>
      <c r="O81" s="5">
        <f t="shared" si="3"/>
        <v>0</v>
      </c>
    </row>
    <row r="82" spans="1:15" ht="38.25">
      <c r="A82" s="3" t="s">
        <v>287</v>
      </c>
      <c r="B82" s="2" t="s">
        <v>5</v>
      </c>
      <c r="C82" s="2" t="s">
        <v>21</v>
      </c>
      <c r="D82" s="2" t="s">
        <v>27</v>
      </c>
      <c r="E82" s="1" t="s">
        <v>288</v>
      </c>
      <c r="F82" s="2"/>
      <c r="G82" s="5">
        <v>914.88337999999999</v>
      </c>
      <c r="H82" s="5">
        <f>H83</f>
        <v>-914.88337999999999</v>
      </c>
      <c r="I82" s="5">
        <f t="shared" si="0"/>
        <v>0</v>
      </c>
      <c r="J82" s="5">
        <f>J83</f>
        <v>0</v>
      </c>
      <c r="K82" s="5">
        <f t="shared" si="1"/>
        <v>0</v>
      </c>
      <c r="L82" s="5">
        <f>L83</f>
        <v>0</v>
      </c>
      <c r="M82" s="5">
        <f t="shared" si="2"/>
        <v>0</v>
      </c>
      <c r="N82" s="5">
        <f>N83</f>
        <v>0</v>
      </c>
      <c r="O82" s="5">
        <f t="shared" si="3"/>
        <v>0</v>
      </c>
    </row>
    <row r="83" spans="1:15" ht="38.25">
      <c r="A83" s="3" t="s">
        <v>44</v>
      </c>
      <c r="B83" s="2" t="s">
        <v>5</v>
      </c>
      <c r="C83" s="2" t="s">
        <v>21</v>
      </c>
      <c r="D83" s="2" t="s">
        <v>27</v>
      </c>
      <c r="E83" s="1" t="s">
        <v>288</v>
      </c>
      <c r="F83" s="2">
        <v>600</v>
      </c>
      <c r="G83" s="5">
        <v>914.88337999999999</v>
      </c>
      <c r="H83" s="5">
        <v>-914.88337999999999</v>
      </c>
      <c r="I83" s="5">
        <f t="shared" si="0"/>
        <v>0</v>
      </c>
      <c r="J83" s="5"/>
      <c r="K83" s="5">
        <f t="shared" si="1"/>
        <v>0</v>
      </c>
      <c r="L83" s="5"/>
      <c r="M83" s="5">
        <f t="shared" si="2"/>
        <v>0</v>
      </c>
      <c r="N83" s="5"/>
      <c r="O83" s="5">
        <f t="shared" si="3"/>
        <v>0</v>
      </c>
    </row>
    <row r="84" spans="1:15" ht="43.5" customHeight="1">
      <c r="A84" s="3" t="s">
        <v>318</v>
      </c>
      <c r="B84" s="2" t="s">
        <v>5</v>
      </c>
      <c r="C84" s="2" t="s">
        <v>21</v>
      </c>
      <c r="D84" s="2" t="s">
        <v>27</v>
      </c>
      <c r="E84" s="1" t="s">
        <v>319</v>
      </c>
      <c r="F84" s="2"/>
      <c r="G84" s="5">
        <v>0</v>
      </c>
      <c r="H84" s="5">
        <f>H86</f>
        <v>1399.8989999999999</v>
      </c>
      <c r="I84" s="5">
        <f t="shared" si="0"/>
        <v>1399.8989999999999</v>
      </c>
      <c r="J84" s="5">
        <f>J86+J85</f>
        <v>0</v>
      </c>
      <c r="K84" s="5">
        <f t="shared" si="1"/>
        <v>1399.8989999999999</v>
      </c>
      <c r="L84" s="5">
        <f>L86+L85</f>
        <v>26598.080679999999</v>
      </c>
      <c r="M84" s="5">
        <f t="shared" si="2"/>
        <v>27997.97968</v>
      </c>
      <c r="N84" s="5">
        <f>N86+N85</f>
        <v>0</v>
      </c>
      <c r="O84" s="5">
        <f t="shared" si="3"/>
        <v>27997.97968</v>
      </c>
    </row>
    <row r="85" spans="1:15" ht="43.5" customHeight="1">
      <c r="A85" s="3" t="s">
        <v>31</v>
      </c>
      <c r="B85" s="2" t="s">
        <v>5</v>
      </c>
      <c r="C85" s="2" t="s">
        <v>21</v>
      </c>
      <c r="D85" s="2" t="s">
        <v>27</v>
      </c>
      <c r="E85" s="1" t="s">
        <v>319</v>
      </c>
      <c r="F85" s="2">
        <v>200</v>
      </c>
      <c r="G85" s="5"/>
      <c r="H85" s="5"/>
      <c r="I85" s="5">
        <f t="shared" si="0"/>
        <v>0</v>
      </c>
      <c r="J85" s="5"/>
      <c r="K85" s="5">
        <f t="shared" si="1"/>
        <v>0</v>
      </c>
      <c r="L85" s="5">
        <f>1399.899+26598.08068</f>
        <v>27997.97968</v>
      </c>
      <c r="M85" s="5">
        <f t="shared" si="2"/>
        <v>27997.97968</v>
      </c>
      <c r="N85" s="5"/>
      <c r="O85" s="5">
        <f t="shared" si="3"/>
        <v>27997.97968</v>
      </c>
    </row>
    <row r="86" spans="1:15" ht="38.25">
      <c r="A86" s="3" t="s">
        <v>44</v>
      </c>
      <c r="B86" s="2" t="s">
        <v>5</v>
      </c>
      <c r="C86" s="2" t="s">
        <v>21</v>
      </c>
      <c r="D86" s="2" t="s">
        <v>27</v>
      </c>
      <c r="E86" s="1" t="s">
        <v>319</v>
      </c>
      <c r="F86" s="2">
        <v>600</v>
      </c>
      <c r="G86" s="5">
        <v>0</v>
      </c>
      <c r="H86" s="5">
        <f>914.88338+485.01562</f>
        <v>1399.8989999999999</v>
      </c>
      <c r="I86" s="5">
        <f t="shared" si="0"/>
        <v>1399.8989999999999</v>
      </c>
      <c r="J86" s="5"/>
      <c r="K86" s="5">
        <f t="shared" si="1"/>
        <v>1399.8989999999999</v>
      </c>
      <c r="L86" s="5">
        <v>-1399.8989999999999</v>
      </c>
      <c r="M86" s="5">
        <f t="shared" si="2"/>
        <v>0</v>
      </c>
      <c r="N86" s="5"/>
      <c r="O86" s="5">
        <f t="shared" si="3"/>
        <v>0</v>
      </c>
    </row>
    <row r="87" spans="1:15" ht="25.5">
      <c r="A87" s="3" t="s">
        <v>151</v>
      </c>
      <c r="B87" s="2" t="s">
        <v>5</v>
      </c>
      <c r="C87" s="2" t="s">
        <v>21</v>
      </c>
      <c r="D87" s="2">
        <v>12</v>
      </c>
      <c r="E87" s="1" t="s">
        <v>152</v>
      </c>
      <c r="F87" s="2"/>
      <c r="G87" s="5">
        <v>556.92700000000013</v>
      </c>
      <c r="H87" s="5">
        <f>H88</f>
        <v>0</v>
      </c>
      <c r="I87" s="5">
        <f t="shared" si="0"/>
        <v>556.92700000000013</v>
      </c>
      <c r="J87" s="5">
        <f>J88</f>
        <v>0</v>
      </c>
      <c r="K87" s="5">
        <f t="shared" si="1"/>
        <v>556.92700000000013</v>
      </c>
      <c r="L87" s="5">
        <f>L88</f>
        <v>-556.92700000000002</v>
      </c>
      <c r="M87" s="5">
        <f t="shared" si="2"/>
        <v>0</v>
      </c>
      <c r="N87" s="5">
        <f>N88</f>
        <v>0</v>
      </c>
      <c r="O87" s="5">
        <f t="shared" si="3"/>
        <v>0</v>
      </c>
    </row>
    <row r="88" spans="1:15" ht="15.75">
      <c r="A88" s="3" t="s">
        <v>40</v>
      </c>
      <c r="B88" s="2" t="s">
        <v>5</v>
      </c>
      <c r="C88" s="2" t="s">
        <v>21</v>
      </c>
      <c r="D88" s="2">
        <v>12</v>
      </c>
      <c r="E88" s="1" t="s">
        <v>152</v>
      </c>
      <c r="F88" s="2">
        <v>800</v>
      </c>
      <c r="G88" s="5">
        <v>556.92700000000013</v>
      </c>
      <c r="H88" s="5"/>
      <c r="I88" s="5">
        <f t="shared" si="0"/>
        <v>556.92700000000013</v>
      </c>
      <c r="J88" s="5"/>
      <c r="K88" s="5">
        <f t="shared" si="1"/>
        <v>556.92700000000013</v>
      </c>
      <c r="L88" s="5">
        <v>-556.92700000000002</v>
      </c>
      <c r="M88" s="5">
        <f t="shared" si="2"/>
        <v>0</v>
      </c>
      <c r="N88" s="5"/>
      <c r="O88" s="5">
        <f t="shared" si="3"/>
        <v>0</v>
      </c>
    </row>
    <row r="89" spans="1:15" ht="15.75">
      <c r="A89" s="3" t="s">
        <v>132</v>
      </c>
      <c r="B89" s="2" t="s">
        <v>5</v>
      </c>
      <c r="C89" s="2" t="s">
        <v>22</v>
      </c>
      <c r="D89" s="2" t="s">
        <v>19</v>
      </c>
      <c r="E89" s="1" t="s">
        <v>281</v>
      </c>
      <c r="F89" s="2"/>
      <c r="G89" s="5">
        <v>0</v>
      </c>
      <c r="H89" s="5">
        <f>H90</f>
        <v>0</v>
      </c>
      <c r="I89" s="5">
        <f t="shared" si="0"/>
        <v>0</v>
      </c>
      <c r="J89" s="5">
        <f>J90</f>
        <v>0</v>
      </c>
      <c r="K89" s="5">
        <f t="shared" si="1"/>
        <v>0</v>
      </c>
      <c r="L89" s="5">
        <f>L90</f>
        <v>0</v>
      </c>
      <c r="M89" s="5">
        <f t="shared" si="2"/>
        <v>0</v>
      </c>
      <c r="N89" s="5">
        <f>N90</f>
        <v>0</v>
      </c>
      <c r="O89" s="5">
        <f t="shared" si="3"/>
        <v>0</v>
      </c>
    </row>
    <row r="90" spans="1:15" ht="38.25">
      <c r="A90" s="3" t="s">
        <v>31</v>
      </c>
      <c r="B90" s="2" t="s">
        <v>5</v>
      </c>
      <c r="C90" s="2" t="s">
        <v>22</v>
      </c>
      <c r="D90" s="2" t="s">
        <v>19</v>
      </c>
      <c r="E90" s="1" t="s">
        <v>281</v>
      </c>
      <c r="F90" s="2">
        <v>200</v>
      </c>
      <c r="G90" s="5">
        <v>0</v>
      </c>
      <c r="H90" s="5"/>
      <c r="I90" s="5">
        <f t="shared" si="0"/>
        <v>0</v>
      </c>
      <c r="J90" s="5"/>
      <c r="K90" s="5">
        <f t="shared" si="1"/>
        <v>0</v>
      </c>
      <c r="L90" s="5"/>
      <c r="M90" s="5">
        <f t="shared" si="2"/>
        <v>0</v>
      </c>
      <c r="N90" s="5"/>
      <c r="O90" s="5">
        <f t="shared" si="3"/>
        <v>0</v>
      </c>
    </row>
    <row r="91" spans="1:15" ht="102">
      <c r="A91" s="3" t="s">
        <v>222</v>
      </c>
      <c r="B91" s="2" t="s">
        <v>5</v>
      </c>
      <c r="C91" s="2" t="s">
        <v>22</v>
      </c>
      <c r="D91" s="2" t="s">
        <v>25</v>
      </c>
      <c r="E91" s="6" t="s">
        <v>150</v>
      </c>
      <c r="F91" s="2"/>
      <c r="G91" s="5">
        <v>1928.7799999999997</v>
      </c>
      <c r="H91" s="5">
        <f>H92</f>
        <v>0</v>
      </c>
      <c r="I91" s="5">
        <f t="shared" si="0"/>
        <v>1928.7799999999997</v>
      </c>
      <c r="J91" s="5">
        <f>J92</f>
        <v>0</v>
      </c>
      <c r="K91" s="5">
        <f t="shared" si="1"/>
        <v>1928.7799999999997</v>
      </c>
      <c r="L91" s="5">
        <f>L92</f>
        <v>0</v>
      </c>
      <c r="M91" s="5">
        <f t="shared" si="2"/>
        <v>1928.7799999999997</v>
      </c>
      <c r="N91" s="5">
        <f>N92</f>
        <v>0</v>
      </c>
      <c r="O91" s="5">
        <f t="shared" si="3"/>
        <v>1928.7799999999997</v>
      </c>
    </row>
    <row r="92" spans="1:15" ht="15.75">
      <c r="A92" s="3" t="s">
        <v>40</v>
      </c>
      <c r="B92" s="2" t="s">
        <v>5</v>
      </c>
      <c r="C92" s="2" t="s">
        <v>22</v>
      </c>
      <c r="D92" s="2" t="s">
        <v>25</v>
      </c>
      <c r="E92" s="6" t="s">
        <v>150</v>
      </c>
      <c r="F92" s="2">
        <v>800</v>
      </c>
      <c r="G92" s="5">
        <v>1928.7799999999997</v>
      </c>
      <c r="H92" s="5"/>
      <c r="I92" s="5">
        <f t="shared" si="0"/>
        <v>1928.7799999999997</v>
      </c>
      <c r="J92" s="5"/>
      <c r="K92" s="5">
        <f t="shared" si="1"/>
        <v>1928.7799999999997</v>
      </c>
      <c r="L92" s="5"/>
      <c r="M92" s="5">
        <f t="shared" si="2"/>
        <v>1928.7799999999997</v>
      </c>
      <c r="N92" s="5"/>
      <c r="O92" s="5">
        <f t="shared" ref="O92:O157" si="4">M92+N92</f>
        <v>1928.7799999999997</v>
      </c>
    </row>
    <row r="93" spans="1:15" ht="25.5">
      <c r="A93" s="3" t="s">
        <v>172</v>
      </c>
      <c r="B93" s="2" t="s">
        <v>5</v>
      </c>
      <c r="C93" s="2" t="s">
        <v>22</v>
      </c>
      <c r="D93" s="2" t="s">
        <v>25</v>
      </c>
      <c r="E93" s="1" t="s">
        <v>223</v>
      </c>
      <c r="F93" s="2"/>
      <c r="G93" s="5">
        <v>0</v>
      </c>
      <c r="H93" s="5">
        <f>H94</f>
        <v>0</v>
      </c>
      <c r="I93" s="5">
        <f t="shared" si="0"/>
        <v>0</v>
      </c>
      <c r="J93" s="5">
        <f>J94</f>
        <v>0</v>
      </c>
      <c r="K93" s="5">
        <f t="shared" si="1"/>
        <v>0</v>
      </c>
      <c r="L93" s="5">
        <f>L94</f>
        <v>0</v>
      </c>
      <c r="M93" s="5">
        <f t="shared" si="2"/>
        <v>0</v>
      </c>
      <c r="N93" s="5">
        <f>N94</f>
        <v>0</v>
      </c>
      <c r="O93" s="5">
        <f t="shared" si="4"/>
        <v>0</v>
      </c>
    </row>
    <row r="94" spans="1:15" ht="39.75" customHeight="1">
      <c r="A94" s="3" t="s">
        <v>31</v>
      </c>
      <c r="B94" s="2" t="s">
        <v>5</v>
      </c>
      <c r="C94" s="2" t="s">
        <v>22</v>
      </c>
      <c r="D94" s="2" t="s">
        <v>25</v>
      </c>
      <c r="E94" s="1" t="s">
        <v>223</v>
      </c>
      <c r="F94" s="2">
        <v>200</v>
      </c>
      <c r="G94" s="5">
        <v>0</v>
      </c>
      <c r="H94" s="5"/>
      <c r="I94" s="5">
        <f t="shared" si="0"/>
        <v>0</v>
      </c>
      <c r="J94" s="5"/>
      <c r="K94" s="5">
        <f t="shared" ref="K94:K159" si="5">I94+J94</f>
        <v>0</v>
      </c>
      <c r="L94" s="5"/>
      <c r="M94" s="5">
        <f t="shared" ref="M94:M159" si="6">K94+L94</f>
        <v>0</v>
      </c>
      <c r="N94" s="5"/>
      <c r="O94" s="5">
        <f t="shared" si="4"/>
        <v>0</v>
      </c>
    </row>
    <row r="95" spans="1:15" ht="20.25" customHeight="1">
      <c r="A95" s="3" t="s">
        <v>347</v>
      </c>
      <c r="B95" s="2" t="s">
        <v>5</v>
      </c>
      <c r="C95" s="2" t="s">
        <v>22</v>
      </c>
      <c r="D95" s="2" t="s">
        <v>25</v>
      </c>
      <c r="E95" s="1" t="s">
        <v>348</v>
      </c>
      <c r="F95" s="2"/>
      <c r="G95" s="5"/>
      <c r="H95" s="5"/>
      <c r="I95" s="5">
        <f t="shared" si="0"/>
        <v>0</v>
      </c>
      <c r="J95" s="5">
        <f>J96</f>
        <v>4000</v>
      </c>
      <c r="K95" s="5">
        <f t="shared" si="5"/>
        <v>4000</v>
      </c>
      <c r="L95" s="5">
        <f>L96</f>
        <v>0</v>
      </c>
      <c r="M95" s="5">
        <f t="shared" si="6"/>
        <v>4000</v>
      </c>
      <c r="N95" s="5">
        <f>N96</f>
        <v>0</v>
      </c>
      <c r="O95" s="5">
        <f t="shared" si="4"/>
        <v>4000</v>
      </c>
    </row>
    <row r="96" spans="1:15" ht="39.75" customHeight="1">
      <c r="A96" s="3" t="s">
        <v>117</v>
      </c>
      <c r="B96" s="2" t="s">
        <v>5</v>
      </c>
      <c r="C96" s="2" t="s">
        <v>22</v>
      </c>
      <c r="D96" s="2" t="s">
        <v>25</v>
      </c>
      <c r="E96" s="1" t="s">
        <v>348</v>
      </c>
      <c r="F96" s="2">
        <v>400</v>
      </c>
      <c r="G96" s="5"/>
      <c r="H96" s="5"/>
      <c r="I96" s="5">
        <f t="shared" ref="I96" si="7">G96+H96</f>
        <v>0</v>
      </c>
      <c r="J96" s="5">
        <v>4000</v>
      </c>
      <c r="K96" s="5">
        <f t="shared" si="5"/>
        <v>4000</v>
      </c>
      <c r="L96" s="5"/>
      <c r="M96" s="5">
        <f t="shared" si="6"/>
        <v>4000</v>
      </c>
      <c r="N96" s="5"/>
      <c r="O96" s="5">
        <f t="shared" si="4"/>
        <v>4000</v>
      </c>
    </row>
    <row r="97" spans="1:15" ht="32.25" customHeight="1">
      <c r="A97" s="3" t="s">
        <v>163</v>
      </c>
      <c r="B97" s="2" t="s">
        <v>5</v>
      </c>
      <c r="C97" s="2" t="s">
        <v>22</v>
      </c>
      <c r="D97" s="2" t="s">
        <v>25</v>
      </c>
      <c r="E97" s="1" t="s">
        <v>289</v>
      </c>
      <c r="F97" s="2"/>
      <c r="G97" s="5">
        <v>1684.211</v>
      </c>
      <c r="H97" s="5">
        <f>H98</f>
        <v>0</v>
      </c>
      <c r="I97" s="5">
        <f t="shared" ref="I97:I189" si="8">G97+H97</f>
        <v>1684.211</v>
      </c>
      <c r="J97" s="5">
        <f>J98</f>
        <v>-519.09423000000004</v>
      </c>
      <c r="K97" s="5">
        <f t="shared" si="5"/>
        <v>1165.1167700000001</v>
      </c>
      <c r="L97" s="5">
        <f>L98</f>
        <v>-1165.1167700000001</v>
      </c>
      <c r="M97" s="5">
        <f t="shared" si="6"/>
        <v>0</v>
      </c>
      <c r="N97" s="5">
        <f>N98</f>
        <v>0</v>
      </c>
      <c r="O97" s="5">
        <f t="shared" si="4"/>
        <v>0</v>
      </c>
    </row>
    <row r="98" spans="1:15" ht="39.75" customHeight="1">
      <c r="A98" s="11" t="s">
        <v>31</v>
      </c>
      <c r="B98" s="2" t="s">
        <v>5</v>
      </c>
      <c r="C98" s="2" t="s">
        <v>22</v>
      </c>
      <c r="D98" s="2" t="s">
        <v>25</v>
      </c>
      <c r="E98" s="1" t="s">
        <v>289</v>
      </c>
      <c r="F98" s="2">
        <v>200</v>
      </c>
      <c r="G98" s="5">
        <v>1684.211</v>
      </c>
      <c r="H98" s="5"/>
      <c r="I98" s="5">
        <f t="shared" si="8"/>
        <v>1684.211</v>
      </c>
      <c r="J98" s="5">
        <v>-519.09423000000004</v>
      </c>
      <c r="K98" s="5">
        <f t="shared" si="5"/>
        <v>1165.1167700000001</v>
      </c>
      <c r="L98" s="5">
        <v>-1165.1167700000001</v>
      </c>
      <c r="M98" s="5">
        <f t="shared" si="6"/>
        <v>0</v>
      </c>
      <c r="N98" s="5"/>
      <c r="O98" s="5">
        <f t="shared" si="4"/>
        <v>0</v>
      </c>
    </row>
    <row r="99" spans="1:15" ht="56.25" customHeight="1">
      <c r="A99" s="3" t="s">
        <v>296</v>
      </c>
      <c r="B99" s="2" t="s">
        <v>5</v>
      </c>
      <c r="C99" s="2" t="s">
        <v>22</v>
      </c>
      <c r="D99" s="2" t="s">
        <v>25</v>
      </c>
      <c r="E99" s="1" t="s">
        <v>297</v>
      </c>
      <c r="F99" s="2"/>
      <c r="G99" s="5">
        <v>1000</v>
      </c>
      <c r="H99" s="5">
        <f>H100</f>
        <v>0</v>
      </c>
      <c r="I99" s="5">
        <f t="shared" si="8"/>
        <v>1000</v>
      </c>
      <c r="J99" s="5">
        <f>J100</f>
        <v>0</v>
      </c>
      <c r="K99" s="5">
        <f t="shared" si="5"/>
        <v>1000</v>
      </c>
      <c r="L99" s="5">
        <f>L100</f>
        <v>0</v>
      </c>
      <c r="M99" s="5">
        <f t="shared" si="6"/>
        <v>1000</v>
      </c>
      <c r="N99" s="5">
        <f>N100</f>
        <v>0</v>
      </c>
      <c r="O99" s="5">
        <f t="shared" si="4"/>
        <v>1000</v>
      </c>
    </row>
    <row r="100" spans="1:15" ht="17.25" customHeight="1">
      <c r="A100" s="3" t="s">
        <v>40</v>
      </c>
      <c r="B100" s="2" t="s">
        <v>5</v>
      </c>
      <c r="C100" s="2" t="s">
        <v>22</v>
      </c>
      <c r="D100" s="2" t="s">
        <v>25</v>
      </c>
      <c r="E100" s="1" t="s">
        <v>297</v>
      </c>
      <c r="F100" s="2">
        <v>800</v>
      </c>
      <c r="G100" s="5">
        <v>1000</v>
      </c>
      <c r="H100" s="5"/>
      <c r="I100" s="5">
        <f t="shared" si="8"/>
        <v>1000</v>
      </c>
      <c r="J100" s="5"/>
      <c r="K100" s="5">
        <f t="shared" si="5"/>
        <v>1000</v>
      </c>
      <c r="L100" s="5"/>
      <c r="M100" s="5">
        <f t="shared" si="6"/>
        <v>1000</v>
      </c>
      <c r="N100" s="5"/>
      <c r="O100" s="5">
        <f t="shared" si="4"/>
        <v>1000</v>
      </c>
    </row>
    <row r="101" spans="1:15" ht="34.5" customHeight="1">
      <c r="A101" s="3" t="s">
        <v>133</v>
      </c>
      <c r="B101" s="2" t="s">
        <v>5</v>
      </c>
      <c r="C101" s="2" t="s">
        <v>22</v>
      </c>
      <c r="D101" s="2" t="s">
        <v>25</v>
      </c>
      <c r="E101" s="1" t="s">
        <v>134</v>
      </c>
      <c r="F101" s="2"/>
      <c r="G101" s="5">
        <v>0</v>
      </c>
      <c r="H101" s="5">
        <f>H102</f>
        <v>0</v>
      </c>
      <c r="I101" s="5">
        <f t="shared" si="8"/>
        <v>0</v>
      </c>
      <c r="J101" s="5">
        <f>J102</f>
        <v>0</v>
      </c>
      <c r="K101" s="5">
        <f t="shared" si="5"/>
        <v>0</v>
      </c>
      <c r="L101" s="5">
        <f>L102</f>
        <v>0</v>
      </c>
      <c r="M101" s="5">
        <f t="shared" si="6"/>
        <v>0</v>
      </c>
      <c r="N101" s="5">
        <f>N102</f>
        <v>0</v>
      </c>
      <c r="O101" s="5">
        <f t="shared" si="4"/>
        <v>0</v>
      </c>
    </row>
    <row r="102" spans="1:15" ht="38.25">
      <c r="A102" s="3" t="s">
        <v>31</v>
      </c>
      <c r="B102" s="2" t="s">
        <v>5</v>
      </c>
      <c r="C102" s="2" t="s">
        <v>22</v>
      </c>
      <c r="D102" s="2" t="s">
        <v>25</v>
      </c>
      <c r="E102" s="1" t="s">
        <v>134</v>
      </c>
      <c r="F102" s="2">
        <v>200</v>
      </c>
      <c r="G102" s="5">
        <v>0</v>
      </c>
      <c r="H102" s="5"/>
      <c r="I102" s="5">
        <f t="shared" si="8"/>
        <v>0</v>
      </c>
      <c r="J102" s="5"/>
      <c r="K102" s="5">
        <f t="shared" si="5"/>
        <v>0</v>
      </c>
      <c r="L102" s="5"/>
      <c r="M102" s="5">
        <f t="shared" si="6"/>
        <v>0</v>
      </c>
      <c r="N102" s="5"/>
      <c r="O102" s="5">
        <f t="shared" si="4"/>
        <v>0</v>
      </c>
    </row>
    <row r="103" spans="1:15" ht="51">
      <c r="A103" s="3" t="s">
        <v>116</v>
      </c>
      <c r="B103" s="2" t="s">
        <v>5</v>
      </c>
      <c r="C103" s="2" t="s">
        <v>22</v>
      </c>
      <c r="D103" s="2" t="s">
        <v>20</v>
      </c>
      <c r="E103" s="6" t="s">
        <v>224</v>
      </c>
      <c r="F103" s="2"/>
      <c r="G103" s="5">
        <v>2618.3780000000002</v>
      </c>
      <c r="H103" s="5">
        <f>H104</f>
        <v>0</v>
      </c>
      <c r="I103" s="5">
        <f t="shared" si="8"/>
        <v>2618.3780000000002</v>
      </c>
      <c r="J103" s="5">
        <f>J104</f>
        <v>0</v>
      </c>
      <c r="K103" s="5">
        <f t="shared" si="5"/>
        <v>2618.3780000000002</v>
      </c>
      <c r="L103" s="5">
        <f>L104</f>
        <v>0</v>
      </c>
      <c r="M103" s="5">
        <f t="shared" si="6"/>
        <v>2618.3780000000002</v>
      </c>
      <c r="N103" s="5">
        <f>N104</f>
        <v>0</v>
      </c>
      <c r="O103" s="5">
        <f t="shared" si="4"/>
        <v>2618.3780000000002</v>
      </c>
    </row>
    <row r="104" spans="1:15" ht="15.75">
      <c r="A104" s="3" t="s">
        <v>40</v>
      </c>
      <c r="B104" s="2" t="s">
        <v>5</v>
      </c>
      <c r="C104" s="2" t="s">
        <v>22</v>
      </c>
      <c r="D104" s="2" t="s">
        <v>20</v>
      </c>
      <c r="E104" s="6" t="s">
        <v>224</v>
      </c>
      <c r="F104" s="2">
        <v>800</v>
      </c>
      <c r="G104" s="5">
        <v>2618.3780000000002</v>
      </c>
      <c r="H104" s="5"/>
      <c r="I104" s="5">
        <f t="shared" si="8"/>
        <v>2618.3780000000002</v>
      </c>
      <c r="J104" s="5"/>
      <c r="K104" s="5">
        <f t="shared" si="5"/>
        <v>2618.3780000000002</v>
      </c>
      <c r="L104" s="5"/>
      <c r="M104" s="5">
        <f t="shared" si="6"/>
        <v>2618.3780000000002</v>
      </c>
      <c r="N104" s="5"/>
      <c r="O104" s="5">
        <f t="shared" si="4"/>
        <v>2618.3780000000002</v>
      </c>
    </row>
    <row r="105" spans="1:15" ht="15.75">
      <c r="A105" s="3" t="s">
        <v>298</v>
      </c>
      <c r="B105" s="2" t="s">
        <v>5</v>
      </c>
      <c r="C105" s="2" t="s">
        <v>22</v>
      </c>
      <c r="D105" s="2" t="s">
        <v>20</v>
      </c>
      <c r="E105" s="6" t="s">
        <v>286</v>
      </c>
      <c r="F105" s="2"/>
      <c r="G105" s="5">
        <v>20846.866190000001</v>
      </c>
      <c r="H105" s="5">
        <f>H106</f>
        <v>0</v>
      </c>
      <c r="I105" s="5">
        <f t="shared" si="8"/>
        <v>20846.866190000001</v>
      </c>
      <c r="J105" s="5">
        <f>J106</f>
        <v>0</v>
      </c>
      <c r="K105" s="5">
        <f t="shared" si="5"/>
        <v>20846.866190000001</v>
      </c>
      <c r="L105" s="5">
        <f>L106</f>
        <v>0</v>
      </c>
      <c r="M105" s="5">
        <f t="shared" si="6"/>
        <v>20846.866190000001</v>
      </c>
      <c r="N105" s="5">
        <f>N106</f>
        <v>0</v>
      </c>
      <c r="O105" s="5">
        <f t="shared" si="4"/>
        <v>20846.866190000001</v>
      </c>
    </row>
    <row r="106" spans="1:15" ht="38.25">
      <c r="A106" s="3" t="s">
        <v>44</v>
      </c>
      <c r="B106" s="2" t="s">
        <v>5</v>
      </c>
      <c r="C106" s="2" t="s">
        <v>22</v>
      </c>
      <c r="D106" s="2" t="s">
        <v>20</v>
      </c>
      <c r="E106" s="6" t="s">
        <v>286</v>
      </c>
      <c r="F106" s="2">
        <v>600</v>
      </c>
      <c r="G106" s="5">
        <v>20846.866190000001</v>
      </c>
      <c r="H106" s="5"/>
      <c r="I106" s="5">
        <f t="shared" si="8"/>
        <v>20846.866190000001</v>
      </c>
      <c r="J106" s="5"/>
      <c r="K106" s="5">
        <f t="shared" si="5"/>
        <v>20846.866190000001</v>
      </c>
      <c r="L106" s="5"/>
      <c r="M106" s="5">
        <f t="shared" si="6"/>
        <v>20846.866190000001</v>
      </c>
      <c r="N106" s="5"/>
      <c r="O106" s="5">
        <f t="shared" si="4"/>
        <v>20846.866190000001</v>
      </c>
    </row>
    <row r="107" spans="1:15" ht="15.75">
      <c r="A107" s="3" t="s">
        <v>194</v>
      </c>
      <c r="B107" s="2" t="s">
        <v>5</v>
      </c>
      <c r="C107" s="2" t="s">
        <v>22</v>
      </c>
      <c r="D107" s="2" t="s">
        <v>20</v>
      </c>
      <c r="E107" s="6" t="s">
        <v>225</v>
      </c>
      <c r="F107" s="2"/>
      <c r="G107" s="5">
        <v>2036.84284</v>
      </c>
      <c r="H107" s="5">
        <f>H108</f>
        <v>0</v>
      </c>
      <c r="I107" s="5">
        <f t="shared" si="8"/>
        <v>2036.84284</v>
      </c>
      <c r="J107" s="5">
        <f>J108</f>
        <v>0</v>
      </c>
      <c r="K107" s="5">
        <f t="shared" si="5"/>
        <v>2036.84284</v>
      </c>
      <c r="L107" s="5">
        <f>L108</f>
        <v>0</v>
      </c>
      <c r="M107" s="5">
        <f t="shared" si="6"/>
        <v>2036.84284</v>
      </c>
      <c r="N107" s="5">
        <f>N108</f>
        <v>0</v>
      </c>
      <c r="O107" s="5">
        <f t="shared" si="4"/>
        <v>2036.84284</v>
      </c>
    </row>
    <row r="108" spans="1:15" ht="38.25">
      <c r="A108" s="3" t="s">
        <v>31</v>
      </c>
      <c r="B108" s="2" t="s">
        <v>5</v>
      </c>
      <c r="C108" s="2" t="s">
        <v>22</v>
      </c>
      <c r="D108" s="2" t="s">
        <v>20</v>
      </c>
      <c r="E108" s="6" t="s">
        <v>225</v>
      </c>
      <c r="F108" s="2">
        <v>200</v>
      </c>
      <c r="G108" s="5">
        <v>2036.84284</v>
      </c>
      <c r="H108" s="5"/>
      <c r="I108" s="5">
        <f t="shared" si="8"/>
        <v>2036.84284</v>
      </c>
      <c r="J108" s="5"/>
      <c r="K108" s="5">
        <f t="shared" si="5"/>
        <v>2036.84284</v>
      </c>
      <c r="L108" s="5"/>
      <c r="M108" s="5">
        <f t="shared" si="6"/>
        <v>2036.84284</v>
      </c>
      <c r="N108" s="5"/>
      <c r="O108" s="5">
        <f t="shared" si="4"/>
        <v>2036.84284</v>
      </c>
    </row>
    <row r="109" spans="1:15" ht="44.25" customHeight="1">
      <c r="A109" s="3" t="s">
        <v>311</v>
      </c>
      <c r="B109" s="2" t="s">
        <v>5</v>
      </c>
      <c r="C109" s="2" t="s">
        <v>22</v>
      </c>
      <c r="D109" s="2" t="s">
        <v>20</v>
      </c>
      <c r="E109" s="1" t="s">
        <v>312</v>
      </c>
      <c r="F109" s="2"/>
      <c r="G109" s="5">
        <v>0</v>
      </c>
      <c r="H109" s="5">
        <f>H110</f>
        <v>12.207269999999999</v>
      </c>
      <c r="I109" s="5">
        <f t="shared" si="8"/>
        <v>12.207269999999999</v>
      </c>
      <c r="J109" s="5">
        <f>J110</f>
        <v>0</v>
      </c>
      <c r="K109" s="5">
        <f t="shared" si="5"/>
        <v>12.207269999999999</v>
      </c>
      <c r="L109" s="5">
        <f>L110</f>
        <v>3487.7927300000001</v>
      </c>
      <c r="M109" s="5">
        <f t="shared" si="6"/>
        <v>3500</v>
      </c>
      <c r="N109" s="5">
        <f>N110</f>
        <v>0</v>
      </c>
      <c r="O109" s="5">
        <f t="shared" si="4"/>
        <v>3500</v>
      </c>
    </row>
    <row r="110" spans="1:15" ht="38.25">
      <c r="A110" s="3" t="s">
        <v>31</v>
      </c>
      <c r="B110" s="2" t="s">
        <v>5</v>
      </c>
      <c r="C110" s="2" t="s">
        <v>22</v>
      </c>
      <c r="D110" s="2" t="s">
        <v>20</v>
      </c>
      <c r="E110" s="1" t="s">
        <v>312</v>
      </c>
      <c r="F110" s="2">
        <v>200</v>
      </c>
      <c r="G110" s="5">
        <v>0</v>
      </c>
      <c r="H110" s="5">
        <v>12.207269999999999</v>
      </c>
      <c r="I110" s="5">
        <f t="shared" si="8"/>
        <v>12.207269999999999</v>
      </c>
      <c r="J110" s="5"/>
      <c r="K110" s="5">
        <f t="shared" si="5"/>
        <v>12.207269999999999</v>
      </c>
      <c r="L110" s="5">
        <f>0.64013+3487.1526</f>
        <v>3487.7927300000001</v>
      </c>
      <c r="M110" s="5">
        <f t="shared" si="6"/>
        <v>3500</v>
      </c>
      <c r="N110" s="5"/>
      <c r="O110" s="5">
        <f t="shared" si="4"/>
        <v>3500</v>
      </c>
    </row>
    <row r="111" spans="1:15" ht="71.25" customHeight="1">
      <c r="A111" s="3" t="s">
        <v>313</v>
      </c>
      <c r="B111" s="2" t="s">
        <v>5</v>
      </c>
      <c r="C111" s="2" t="s">
        <v>22</v>
      </c>
      <c r="D111" s="2" t="s">
        <v>20</v>
      </c>
      <c r="E111" s="1" t="s">
        <v>314</v>
      </c>
      <c r="F111" s="2"/>
      <c r="G111" s="5">
        <v>0</v>
      </c>
      <c r="H111" s="5">
        <f>H112</f>
        <v>60</v>
      </c>
      <c r="I111" s="5">
        <f t="shared" si="8"/>
        <v>60</v>
      </c>
      <c r="J111" s="5">
        <f>J112</f>
        <v>0</v>
      </c>
      <c r="K111" s="5">
        <f t="shared" si="5"/>
        <v>60</v>
      </c>
      <c r="L111" s="5">
        <f>L112</f>
        <v>-46.512</v>
      </c>
      <c r="M111" s="5">
        <f t="shared" si="6"/>
        <v>13.488</v>
      </c>
      <c r="N111" s="5">
        <f>N112</f>
        <v>0</v>
      </c>
      <c r="O111" s="5">
        <f t="shared" si="4"/>
        <v>13.488</v>
      </c>
    </row>
    <row r="112" spans="1:15" ht="38.25">
      <c r="A112" s="3" t="s">
        <v>31</v>
      </c>
      <c r="B112" s="2" t="s">
        <v>5</v>
      </c>
      <c r="C112" s="2" t="s">
        <v>22</v>
      </c>
      <c r="D112" s="2" t="s">
        <v>20</v>
      </c>
      <c r="E112" s="1" t="s">
        <v>314</v>
      </c>
      <c r="F112" s="2">
        <v>200</v>
      </c>
      <c r="G112" s="5">
        <v>0</v>
      </c>
      <c r="H112" s="5">
        <v>60</v>
      </c>
      <c r="I112" s="5">
        <f t="shared" si="8"/>
        <v>60</v>
      </c>
      <c r="J112" s="5"/>
      <c r="K112" s="5">
        <f t="shared" si="5"/>
        <v>60</v>
      </c>
      <c r="L112" s="5">
        <f>-45.87187-0.64013</f>
        <v>-46.512</v>
      </c>
      <c r="M112" s="5">
        <f t="shared" si="6"/>
        <v>13.488</v>
      </c>
      <c r="N112" s="5"/>
      <c r="O112" s="5">
        <f t="shared" si="4"/>
        <v>13.488</v>
      </c>
    </row>
    <row r="113" spans="1:15" ht="25.5">
      <c r="A113" s="3" t="s">
        <v>127</v>
      </c>
      <c r="B113" s="2" t="s">
        <v>5</v>
      </c>
      <c r="C113" s="2" t="s">
        <v>22</v>
      </c>
      <c r="D113" s="2" t="s">
        <v>20</v>
      </c>
      <c r="E113" s="1" t="s">
        <v>276</v>
      </c>
      <c r="F113" s="2"/>
      <c r="G113" s="5">
        <v>10836.383</v>
      </c>
      <c r="H113" s="5">
        <f>H114</f>
        <v>0</v>
      </c>
      <c r="I113" s="5">
        <f t="shared" si="8"/>
        <v>10836.383</v>
      </c>
      <c r="J113" s="5">
        <f>J114</f>
        <v>0</v>
      </c>
      <c r="K113" s="5">
        <f t="shared" si="5"/>
        <v>10836.383</v>
      </c>
      <c r="L113" s="5">
        <f>L114</f>
        <v>0</v>
      </c>
      <c r="M113" s="5">
        <f t="shared" si="6"/>
        <v>10836.383</v>
      </c>
      <c r="N113" s="5">
        <f>N114</f>
        <v>0</v>
      </c>
      <c r="O113" s="5">
        <f t="shared" si="4"/>
        <v>10836.383</v>
      </c>
    </row>
    <row r="114" spans="1:15" ht="38.25">
      <c r="A114" s="3" t="s">
        <v>31</v>
      </c>
      <c r="B114" s="2" t="s">
        <v>5</v>
      </c>
      <c r="C114" s="2" t="s">
        <v>22</v>
      </c>
      <c r="D114" s="2" t="s">
        <v>20</v>
      </c>
      <c r="E114" s="1" t="s">
        <v>276</v>
      </c>
      <c r="F114" s="2">
        <v>200</v>
      </c>
      <c r="G114" s="5">
        <v>10836.383</v>
      </c>
      <c r="H114" s="5"/>
      <c r="I114" s="5">
        <f t="shared" si="8"/>
        <v>10836.383</v>
      </c>
      <c r="J114" s="5"/>
      <c r="K114" s="5">
        <f t="shared" si="5"/>
        <v>10836.383</v>
      </c>
      <c r="L114" s="5"/>
      <c r="M114" s="5">
        <f t="shared" si="6"/>
        <v>10836.383</v>
      </c>
      <c r="N114" s="5"/>
      <c r="O114" s="5">
        <f t="shared" si="4"/>
        <v>10836.383</v>
      </c>
    </row>
    <row r="115" spans="1:15" ht="51">
      <c r="A115" s="3" t="s">
        <v>128</v>
      </c>
      <c r="B115" s="2" t="s">
        <v>5</v>
      </c>
      <c r="C115" s="2" t="s">
        <v>22</v>
      </c>
      <c r="D115" s="2" t="s">
        <v>20</v>
      </c>
      <c r="E115" s="1" t="s">
        <v>277</v>
      </c>
      <c r="F115" s="2"/>
      <c r="G115" s="5">
        <v>0</v>
      </c>
      <c r="H115" s="5">
        <f>H116</f>
        <v>0</v>
      </c>
      <c r="I115" s="5">
        <f t="shared" si="8"/>
        <v>0</v>
      </c>
      <c r="J115" s="5">
        <f>J116</f>
        <v>0</v>
      </c>
      <c r="K115" s="5">
        <f t="shared" si="5"/>
        <v>0</v>
      </c>
      <c r="L115" s="5">
        <f>L116</f>
        <v>0</v>
      </c>
      <c r="M115" s="5">
        <f t="shared" si="6"/>
        <v>0</v>
      </c>
      <c r="N115" s="5">
        <f>N116</f>
        <v>0</v>
      </c>
      <c r="O115" s="5">
        <f t="shared" si="4"/>
        <v>0</v>
      </c>
    </row>
    <row r="116" spans="1:15" ht="38.25">
      <c r="A116" s="3" t="s">
        <v>31</v>
      </c>
      <c r="B116" s="2" t="s">
        <v>5</v>
      </c>
      <c r="C116" s="2" t="s">
        <v>22</v>
      </c>
      <c r="D116" s="2" t="s">
        <v>20</v>
      </c>
      <c r="E116" s="1" t="s">
        <v>277</v>
      </c>
      <c r="F116" s="2">
        <v>200</v>
      </c>
      <c r="G116" s="5">
        <v>0</v>
      </c>
      <c r="H116" s="5"/>
      <c r="I116" s="5">
        <f t="shared" si="8"/>
        <v>0</v>
      </c>
      <c r="J116" s="5"/>
      <c r="K116" s="5">
        <f t="shared" si="5"/>
        <v>0</v>
      </c>
      <c r="L116" s="5"/>
      <c r="M116" s="5">
        <f t="shared" si="6"/>
        <v>0</v>
      </c>
      <c r="N116" s="5"/>
      <c r="O116" s="5">
        <f t="shared" si="4"/>
        <v>0</v>
      </c>
    </row>
    <row r="117" spans="1:15" ht="25.5">
      <c r="A117" s="12" t="s">
        <v>291</v>
      </c>
      <c r="B117" s="2" t="s">
        <v>5</v>
      </c>
      <c r="C117" s="2" t="s">
        <v>22</v>
      </c>
      <c r="D117" s="2" t="s">
        <v>20</v>
      </c>
      <c r="E117" s="1" t="s">
        <v>292</v>
      </c>
      <c r="F117" s="2"/>
      <c r="G117" s="5">
        <v>210</v>
      </c>
      <c r="H117" s="5">
        <f>H118</f>
        <v>0</v>
      </c>
      <c r="I117" s="5">
        <f t="shared" si="8"/>
        <v>210</v>
      </c>
      <c r="J117" s="5">
        <f>J118</f>
        <v>0</v>
      </c>
      <c r="K117" s="5">
        <f t="shared" si="5"/>
        <v>210</v>
      </c>
      <c r="L117" s="5">
        <f>L118</f>
        <v>0</v>
      </c>
      <c r="M117" s="5">
        <f t="shared" si="6"/>
        <v>210</v>
      </c>
      <c r="N117" s="5">
        <f>N118</f>
        <v>0</v>
      </c>
      <c r="O117" s="5">
        <f t="shared" si="4"/>
        <v>210</v>
      </c>
    </row>
    <row r="118" spans="1:15" ht="38.25">
      <c r="A118" s="3" t="s">
        <v>31</v>
      </c>
      <c r="B118" s="2" t="s">
        <v>5</v>
      </c>
      <c r="C118" s="2" t="s">
        <v>22</v>
      </c>
      <c r="D118" s="2" t="s">
        <v>20</v>
      </c>
      <c r="E118" s="1" t="s">
        <v>292</v>
      </c>
      <c r="F118" s="2">
        <v>200</v>
      </c>
      <c r="G118" s="5">
        <v>210</v>
      </c>
      <c r="H118" s="5"/>
      <c r="I118" s="5">
        <f t="shared" si="8"/>
        <v>210</v>
      </c>
      <c r="J118" s="5"/>
      <c r="K118" s="5">
        <f t="shared" si="5"/>
        <v>210</v>
      </c>
      <c r="L118" s="5"/>
      <c r="M118" s="5">
        <f t="shared" si="6"/>
        <v>210</v>
      </c>
      <c r="N118" s="5"/>
      <c r="O118" s="5">
        <f t="shared" si="4"/>
        <v>210</v>
      </c>
    </row>
    <row r="119" spans="1:15" ht="25.5">
      <c r="A119" s="3" t="s">
        <v>171</v>
      </c>
      <c r="B119" s="2" t="s">
        <v>5</v>
      </c>
      <c r="C119" s="2" t="s">
        <v>22</v>
      </c>
      <c r="D119" s="2" t="s">
        <v>20</v>
      </c>
      <c r="E119" s="1" t="s">
        <v>278</v>
      </c>
      <c r="F119" s="2"/>
      <c r="G119" s="5">
        <v>7074.4284900000002</v>
      </c>
      <c r="H119" s="5">
        <f>H120</f>
        <v>0</v>
      </c>
      <c r="I119" s="5">
        <f t="shared" si="8"/>
        <v>7074.4284900000002</v>
      </c>
      <c r="J119" s="5">
        <f>J120</f>
        <v>0</v>
      </c>
      <c r="K119" s="5">
        <f t="shared" si="5"/>
        <v>7074.4284900000002</v>
      </c>
      <c r="L119" s="5">
        <f>L120</f>
        <v>0</v>
      </c>
      <c r="M119" s="5">
        <f t="shared" si="6"/>
        <v>7074.4284900000002</v>
      </c>
      <c r="N119" s="5">
        <f>N120</f>
        <v>0</v>
      </c>
      <c r="O119" s="5">
        <f t="shared" si="4"/>
        <v>7074.4284900000002</v>
      </c>
    </row>
    <row r="120" spans="1:15" ht="38.25">
      <c r="A120" s="3" t="s">
        <v>31</v>
      </c>
      <c r="B120" s="2" t="s">
        <v>5</v>
      </c>
      <c r="C120" s="2" t="s">
        <v>22</v>
      </c>
      <c r="D120" s="2" t="s">
        <v>20</v>
      </c>
      <c r="E120" s="1" t="s">
        <v>278</v>
      </c>
      <c r="F120" s="2">
        <v>200</v>
      </c>
      <c r="G120" s="5">
        <v>7074.4284900000002</v>
      </c>
      <c r="H120" s="5"/>
      <c r="I120" s="5">
        <f t="shared" si="8"/>
        <v>7074.4284900000002</v>
      </c>
      <c r="J120" s="5"/>
      <c r="K120" s="5">
        <f t="shared" si="5"/>
        <v>7074.4284900000002</v>
      </c>
      <c r="L120" s="5"/>
      <c r="M120" s="5">
        <f t="shared" si="6"/>
        <v>7074.4284900000002</v>
      </c>
      <c r="N120" s="5"/>
      <c r="O120" s="5">
        <f t="shared" si="4"/>
        <v>7074.4284900000002</v>
      </c>
    </row>
    <row r="121" spans="1:15" ht="38.25">
      <c r="A121" s="11" t="s">
        <v>290</v>
      </c>
      <c r="B121" s="2" t="s">
        <v>5</v>
      </c>
      <c r="C121" s="2" t="s">
        <v>22</v>
      </c>
      <c r="D121" s="2" t="s">
        <v>20</v>
      </c>
      <c r="E121" s="1" t="s">
        <v>293</v>
      </c>
      <c r="F121" s="2"/>
      <c r="G121" s="5">
        <v>3700</v>
      </c>
      <c r="H121" s="5">
        <f>H122</f>
        <v>-3700</v>
      </c>
      <c r="I121" s="5">
        <f t="shared" si="8"/>
        <v>0</v>
      </c>
      <c r="J121" s="5">
        <f>J122</f>
        <v>0</v>
      </c>
      <c r="K121" s="5">
        <f t="shared" si="5"/>
        <v>0</v>
      </c>
      <c r="L121" s="5">
        <f>L122</f>
        <v>0</v>
      </c>
      <c r="M121" s="5">
        <f t="shared" si="6"/>
        <v>0</v>
      </c>
      <c r="N121" s="5">
        <f>N122</f>
        <v>0</v>
      </c>
      <c r="O121" s="5">
        <f t="shared" si="4"/>
        <v>0</v>
      </c>
    </row>
    <row r="122" spans="1:15" ht="38.25">
      <c r="A122" s="3" t="s">
        <v>31</v>
      </c>
      <c r="B122" s="2" t="s">
        <v>5</v>
      </c>
      <c r="C122" s="2" t="s">
        <v>22</v>
      </c>
      <c r="D122" s="2" t="s">
        <v>20</v>
      </c>
      <c r="E122" s="1" t="s">
        <v>293</v>
      </c>
      <c r="F122" s="2">
        <v>200</v>
      </c>
      <c r="G122" s="5">
        <v>3700</v>
      </c>
      <c r="H122" s="5">
        <f>-1905.97848-1794.02152</f>
        <v>-3700</v>
      </c>
      <c r="I122" s="5">
        <f t="shared" si="8"/>
        <v>0</v>
      </c>
      <c r="J122" s="5"/>
      <c r="K122" s="5">
        <f t="shared" si="5"/>
        <v>0</v>
      </c>
      <c r="L122" s="5"/>
      <c r="M122" s="5">
        <f t="shared" si="6"/>
        <v>0</v>
      </c>
      <c r="N122" s="5"/>
      <c r="O122" s="5">
        <f t="shared" si="4"/>
        <v>0</v>
      </c>
    </row>
    <row r="123" spans="1:15" ht="102">
      <c r="A123" s="3" t="s">
        <v>321</v>
      </c>
      <c r="B123" s="2" t="s">
        <v>5</v>
      </c>
      <c r="C123" s="2" t="s">
        <v>22</v>
      </c>
      <c r="D123" s="2" t="s">
        <v>20</v>
      </c>
      <c r="E123" s="1" t="s">
        <v>322</v>
      </c>
      <c r="F123" s="2"/>
      <c r="G123" s="5">
        <v>0</v>
      </c>
      <c r="H123" s="5">
        <f>H124</f>
        <v>1200.3720000000001</v>
      </c>
      <c r="I123" s="5">
        <f t="shared" si="8"/>
        <v>1200.3720000000001</v>
      </c>
      <c r="J123" s="5">
        <f>J124</f>
        <v>0</v>
      </c>
      <c r="K123" s="5">
        <f t="shared" si="5"/>
        <v>1200.3720000000001</v>
      </c>
      <c r="L123" s="5">
        <f>L124</f>
        <v>0</v>
      </c>
      <c r="M123" s="5">
        <f t="shared" si="6"/>
        <v>1200.3720000000001</v>
      </c>
      <c r="N123" s="5">
        <f>N124</f>
        <v>0</v>
      </c>
      <c r="O123" s="5">
        <f t="shared" si="4"/>
        <v>1200.3720000000001</v>
      </c>
    </row>
    <row r="124" spans="1:15" ht="38.25">
      <c r="A124" s="3" t="s">
        <v>31</v>
      </c>
      <c r="B124" s="2" t="s">
        <v>5</v>
      </c>
      <c r="C124" s="2" t="s">
        <v>22</v>
      </c>
      <c r="D124" s="2" t="s">
        <v>20</v>
      </c>
      <c r="E124" s="1" t="s">
        <v>322</v>
      </c>
      <c r="F124" s="2">
        <v>200</v>
      </c>
      <c r="G124" s="5">
        <v>0</v>
      </c>
      <c r="H124" s="5">
        <v>1200.3720000000001</v>
      </c>
      <c r="I124" s="5">
        <f t="shared" si="8"/>
        <v>1200.3720000000001</v>
      </c>
      <c r="J124" s="5"/>
      <c r="K124" s="5">
        <f t="shared" si="5"/>
        <v>1200.3720000000001</v>
      </c>
      <c r="L124" s="5"/>
      <c r="M124" s="5">
        <f t="shared" si="6"/>
        <v>1200.3720000000001</v>
      </c>
      <c r="N124" s="5"/>
      <c r="O124" s="5">
        <f t="shared" si="4"/>
        <v>1200.3720000000001</v>
      </c>
    </row>
    <row r="125" spans="1:15" ht="96" customHeight="1">
      <c r="A125" s="3" t="s">
        <v>323</v>
      </c>
      <c r="B125" s="2" t="s">
        <v>5</v>
      </c>
      <c r="C125" s="2" t="s">
        <v>22</v>
      </c>
      <c r="D125" s="2" t="s">
        <v>20</v>
      </c>
      <c r="E125" s="1" t="s">
        <v>324</v>
      </c>
      <c r="F125" s="2"/>
      <c r="G125" s="5">
        <v>0</v>
      </c>
      <c r="H125" s="5">
        <f>H126</f>
        <v>1051.6908000000001</v>
      </c>
      <c r="I125" s="5">
        <f t="shared" si="8"/>
        <v>1051.6908000000001</v>
      </c>
      <c r="J125" s="5">
        <f>J126</f>
        <v>0</v>
      </c>
      <c r="K125" s="5">
        <f t="shared" si="5"/>
        <v>1051.6908000000001</v>
      </c>
      <c r="L125" s="5">
        <f>L126</f>
        <v>0</v>
      </c>
      <c r="M125" s="5">
        <f t="shared" si="6"/>
        <v>1051.6908000000001</v>
      </c>
      <c r="N125" s="5">
        <f>N126</f>
        <v>0</v>
      </c>
      <c r="O125" s="5">
        <f t="shared" si="4"/>
        <v>1051.6908000000001</v>
      </c>
    </row>
    <row r="126" spans="1:15" ht="38.25">
      <c r="A126" s="3" t="s">
        <v>31</v>
      </c>
      <c r="B126" s="2" t="s">
        <v>5</v>
      </c>
      <c r="C126" s="2" t="s">
        <v>22</v>
      </c>
      <c r="D126" s="2" t="s">
        <v>20</v>
      </c>
      <c r="E126" s="1" t="s">
        <v>324</v>
      </c>
      <c r="F126" s="2">
        <v>200</v>
      </c>
      <c r="G126" s="5">
        <v>0</v>
      </c>
      <c r="H126" s="5">
        <v>1051.6908000000001</v>
      </c>
      <c r="I126" s="5">
        <f t="shared" si="8"/>
        <v>1051.6908000000001</v>
      </c>
      <c r="J126" s="5"/>
      <c r="K126" s="5">
        <f t="shared" si="5"/>
        <v>1051.6908000000001</v>
      </c>
      <c r="L126" s="5"/>
      <c r="M126" s="5">
        <f t="shared" si="6"/>
        <v>1051.6908000000001</v>
      </c>
      <c r="N126" s="5"/>
      <c r="O126" s="5">
        <f t="shared" si="4"/>
        <v>1051.6908000000001</v>
      </c>
    </row>
    <row r="127" spans="1:15" ht="98.25" customHeight="1">
      <c r="A127" s="3" t="s">
        <v>325</v>
      </c>
      <c r="B127" s="2" t="s">
        <v>5</v>
      </c>
      <c r="C127" s="2" t="s">
        <v>22</v>
      </c>
      <c r="D127" s="2" t="s">
        <v>20</v>
      </c>
      <c r="E127" s="1" t="s">
        <v>326</v>
      </c>
      <c r="F127" s="2"/>
      <c r="G127" s="5">
        <v>0</v>
      </c>
      <c r="H127" s="5">
        <f>H128</f>
        <v>1126.3704</v>
      </c>
      <c r="I127" s="5">
        <f t="shared" si="8"/>
        <v>1126.3704</v>
      </c>
      <c r="J127" s="5">
        <f>J128</f>
        <v>0</v>
      </c>
      <c r="K127" s="5">
        <f t="shared" si="5"/>
        <v>1126.3704</v>
      </c>
      <c r="L127" s="5">
        <f>L128</f>
        <v>0</v>
      </c>
      <c r="M127" s="5">
        <f t="shared" si="6"/>
        <v>1126.3704</v>
      </c>
      <c r="N127" s="5">
        <f>N128</f>
        <v>0</v>
      </c>
      <c r="O127" s="5">
        <f t="shared" si="4"/>
        <v>1126.3704</v>
      </c>
    </row>
    <row r="128" spans="1:15" ht="38.25">
      <c r="A128" s="3" t="s">
        <v>31</v>
      </c>
      <c r="B128" s="2" t="s">
        <v>5</v>
      </c>
      <c r="C128" s="2" t="s">
        <v>22</v>
      </c>
      <c r="D128" s="2" t="s">
        <v>20</v>
      </c>
      <c r="E128" s="1" t="s">
        <v>326</v>
      </c>
      <c r="F128" s="2">
        <v>200</v>
      </c>
      <c r="G128" s="5">
        <v>0</v>
      </c>
      <c r="H128" s="5">
        <v>1126.3704</v>
      </c>
      <c r="I128" s="5">
        <f t="shared" si="8"/>
        <v>1126.3704</v>
      </c>
      <c r="J128" s="5"/>
      <c r="K128" s="5">
        <f t="shared" si="5"/>
        <v>1126.3704</v>
      </c>
      <c r="L128" s="5"/>
      <c r="M128" s="5">
        <f t="shared" si="6"/>
        <v>1126.3704</v>
      </c>
      <c r="N128" s="5"/>
      <c r="O128" s="5">
        <f t="shared" si="4"/>
        <v>1126.3704</v>
      </c>
    </row>
    <row r="129" spans="1:15" ht="95.25" customHeight="1">
      <c r="A129" s="3" t="s">
        <v>327</v>
      </c>
      <c r="B129" s="2" t="s">
        <v>5</v>
      </c>
      <c r="C129" s="2" t="s">
        <v>22</v>
      </c>
      <c r="D129" s="2" t="s">
        <v>20</v>
      </c>
      <c r="E129" s="1" t="s">
        <v>328</v>
      </c>
      <c r="F129" s="2"/>
      <c r="G129" s="5">
        <v>0</v>
      </c>
      <c r="H129" s="5">
        <f>H130</f>
        <v>1054.7664</v>
      </c>
      <c r="I129" s="5">
        <f t="shared" si="8"/>
        <v>1054.7664</v>
      </c>
      <c r="J129" s="5">
        <f>J130</f>
        <v>0</v>
      </c>
      <c r="K129" s="5">
        <f t="shared" si="5"/>
        <v>1054.7664</v>
      </c>
      <c r="L129" s="5">
        <f>L130</f>
        <v>0</v>
      </c>
      <c r="M129" s="5">
        <f t="shared" si="6"/>
        <v>1054.7664</v>
      </c>
      <c r="N129" s="5">
        <f>N130</f>
        <v>0</v>
      </c>
      <c r="O129" s="5">
        <f t="shared" si="4"/>
        <v>1054.7664</v>
      </c>
    </row>
    <row r="130" spans="1:15" ht="38.25">
      <c r="A130" s="3" t="s">
        <v>31</v>
      </c>
      <c r="B130" s="2" t="s">
        <v>5</v>
      </c>
      <c r="C130" s="2" t="s">
        <v>22</v>
      </c>
      <c r="D130" s="2" t="s">
        <v>20</v>
      </c>
      <c r="E130" s="1" t="s">
        <v>328</v>
      </c>
      <c r="F130" s="2">
        <v>200</v>
      </c>
      <c r="G130" s="5">
        <v>0</v>
      </c>
      <c r="H130" s="5">
        <v>1054.7664</v>
      </c>
      <c r="I130" s="5">
        <f t="shared" si="8"/>
        <v>1054.7664</v>
      </c>
      <c r="J130" s="5"/>
      <c r="K130" s="5">
        <f t="shared" si="5"/>
        <v>1054.7664</v>
      </c>
      <c r="L130" s="5"/>
      <c r="M130" s="5">
        <f t="shared" si="6"/>
        <v>1054.7664</v>
      </c>
      <c r="N130" s="5"/>
      <c r="O130" s="5">
        <f t="shared" si="4"/>
        <v>1054.7664</v>
      </c>
    </row>
    <row r="131" spans="1:15" ht="96.75" customHeight="1">
      <c r="A131" s="3" t="s">
        <v>329</v>
      </c>
      <c r="B131" s="2" t="s">
        <v>5</v>
      </c>
      <c r="C131" s="2" t="s">
        <v>22</v>
      </c>
      <c r="D131" s="2" t="s">
        <v>20</v>
      </c>
      <c r="E131" s="1" t="s">
        <v>330</v>
      </c>
      <c r="F131" s="2"/>
      <c r="G131" s="5">
        <v>0</v>
      </c>
      <c r="H131" s="5">
        <f>H132</f>
        <v>1123.2070000000001</v>
      </c>
      <c r="I131" s="5">
        <f t="shared" si="8"/>
        <v>1123.2070000000001</v>
      </c>
      <c r="J131" s="5">
        <f>J132</f>
        <v>0</v>
      </c>
      <c r="K131" s="5">
        <f t="shared" si="5"/>
        <v>1123.2070000000001</v>
      </c>
      <c r="L131" s="5">
        <f>L132</f>
        <v>0</v>
      </c>
      <c r="M131" s="5">
        <f t="shared" si="6"/>
        <v>1123.2070000000001</v>
      </c>
      <c r="N131" s="5">
        <f>N132</f>
        <v>0</v>
      </c>
      <c r="O131" s="5">
        <f t="shared" si="4"/>
        <v>1123.2070000000001</v>
      </c>
    </row>
    <row r="132" spans="1:15" ht="38.25">
      <c r="A132" s="3" t="s">
        <v>31</v>
      </c>
      <c r="B132" s="2" t="s">
        <v>5</v>
      </c>
      <c r="C132" s="2" t="s">
        <v>22</v>
      </c>
      <c r="D132" s="2" t="s">
        <v>20</v>
      </c>
      <c r="E132" s="1" t="s">
        <v>330</v>
      </c>
      <c r="F132" s="2">
        <v>200</v>
      </c>
      <c r="G132" s="5">
        <v>0</v>
      </c>
      <c r="H132" s="5">
        <v>1123.2070000000001</v>
      </c>
      <c r="I132" s="5">
        <f t="shared" si="8"/>
        <v>1123.2070000000001</v>
      </c>
      <c r="J132" s="5"/>
      <c r="K132" s="5">
        <f t="shared" si="5"/>
        <v>1123.2070000000001</v>
      </c>
      <c r="L132" s="5"/>
      <c r="M132" s="5">
        <f t="shared" si="6"/>
        <v>1123.2070000000001</v>
      </c>
      <c r="N132" s="5"/>
      <c r="O132" s="5">
        <f t="shared" si="4"/>
        <v>1123.2070000000001</v>
      </c>
    </row>
    <row r="133" spans="1:15" ht="96" customHeight="1">
      <c r="A133" s="3" t="s">
        <v>331</v>
      </c>
      <c r="B133" s="2" t="s">
        <v>5</v>
      </c>
      <c r="C133" s="2" t="s">
        <v>22</v>
      </c>
      <c r="D133" s="2" t="s">
        <v>20</v>
      </c>
      <c r="E133" s="1" t="s">
        <v>332</v>
      </c>
      <c r="F133" s="2"/>
      <c r="G133" s="5">
        <v>0</v>
      </c>
      <c r="H133" s="5">
        <f>H134</f>
        <v>779.29679999999996</v>
      </c>
      <c r="I133" s="5">
        <f t="shared" si="8"/>
        <v>779.29679999999996</v>
      </c>
      <c r="J133" s="5">
        <f>J134</f>
        <v>0</v>
      </c>
      <c r="K133" s="5">
        <f t="shared" si="5"/>
        <v>779.29679999999996</v>
      </c>
      <c r="L133" s="5">
        <f>L134</f>
        <v>0</v>
      </c>
      <c r="M133" s="5">
        <f t="shared" si="6"/>
        <v>779.29679999999996</v>
      </c>
      <c r="N133" s="5">
        <f>N134</f>
        <v>0</v>
      </c>
      <c r="O133" s="5">
        <f t="shared" si="4"/>
        <v>779.29679999999996</v>
      </c>
    </row>
    <row r="134" spans="1:15" ht="38.25">
      <c r="A134" s="3" t="s">
        <v>31</v>
      </c>
      <c r="B134" s="2" t="s">
        <v>5</v>
      </c>
      <c r="C134" s="2" t="s">
        <v>22</v>
      </c>
      <c r="D134" s="2" t="s">
        <v>20</v>
      </c>
      <c r="E134" s="1" t="s">
        <v>332</v>
      </c>
      <c r="F134" s="2">
        <v>200</v>
      </c>
      <c r="G134" s="5">
        <v>0</v>
      </c>
      <c r="H134" s="5">
        <v>779.29679999999996</v>
      </c>
      <c r="I134" s="5">
        <f t="shared" si="8"/>
        <v>779.29679999999996</v>
      </c>
      <c r="J134" s="5"/>
      <c r="K134" s="5">
        <f t="shared" si="5"/>
        <v>779.29679999999996</v>
      </c>
      <c r="L134" s="5"/>
      <c r="M134" s="5">
        <f t="shared" si="6"/>
        <v>779.29679999999996</v>
      </c>
      <c r="N134" s="5"/>
      <c r="O134" s="5">
        <f t="shared" si="4"/>
        <v>779.29679999999996</v>
      </c>
    </row>
    <row r="135" spans="1:15" ht="97.5" customHeight="1">
      <c r="A135" s="3" t="s">
        <v>333</v>
      </c>
      <c r="B135" s="2" t="s">
        <v>5</v>
      </c>
      <c r="C135" s="2" t="s">
        <v>22</v>
      </c>
      <c r="D135" s="2" t="s">
        <v>20</v>
      </c>
      <c r="E135" s="1" t="s">
        <v>334</v>
      </c>
      <c r="F135" s="2"/>
      <c r="G135" s="5">
        <v>0</v>
      </c>
      <c r="H135" s="5">
        <f>H136</f>
        <v>931.39398000000006</v>
      </c>
      <c r="I135" s="5">
        <f t="shared" si="8"/>
        <v>931.39398000000006</v>
      </c>
      <c r="J135" s="5">
        <f>J136</f>
        <v>0</v>
      </c>
      <c r="K135" s="5">
        <f t="shared" si="5"/>
        <v>931.39398000000006</v>
      </c>
      <c r="L135" s="5">
        <f>L136</f>
        <v>0</v>
      </c>
      <c r="M135" s="5">
        <f t="shared" si="6"/>
        <v>931.39398000000006</v>
      </c>
      <c r="N135" s="5">
        <f>N136</f>
        <v>0</v>
      </c>
      <c r="O135" s="5">
        <f t="shared" si="4"/>
        <v>931.39398000000006</v>
      </c>
    </row>
    <row r="136" spans="1:15" ht="38.25">
      <c r="A136" s="3" t="s">
        <v>31</v>
      </c>
      <c r="B136" s="2" t="s">
        <v>5</v>
      </c>
      <c r="C136" s="2" t="s">
        <v>22</v>
      </c>
      <c r="D136" s="2" t="s">
        <v>20</v>
      </c>
      <c r="E136" s="1" t="s">
        <v>334</v>
      </c>
      <c r="F136" s="2">
        <v>200</v>
      </c>
      <c r="G136" s="5">
        <v>0</v>
      </c>
      <c r="H136" s="5">
        <v>931.39398000000006</v>
      </c>
      <c r="I136" s="5">
        <f t="shared" si="8"/>
        <v>931.39398000000006</v>
      </c>
      <c r="J136" s="5"/>
      <c r="K136" s="5">
        <f t="shared" si="5"/>
        <v>931.39398000000006</v>
      </c>
      <c r="L136" s="5"/>
      <c r="M136" s="5">
        <f t="shared" si="6"/>
        <v>931.39398000000006</v>
      </c>
      <c r="N136" s="5"/>
      <c r="O136" s="5">
        <f t="shared" si="4"/>
        <v>931.39398000000006</v>
      </c>
    </row>
    <row r="137" spans="1:15" ht="97.5" customHeight="1">
      <c r="A137" s="3" t="s">
        <v>335</v>
      </c>
      <c r="B137" s="2" t="s">
        <v>5</v>
      </c>
      <c r="C137" s="2" t="s">
        <v>22</v>
      </c>
      <c r="D137" s="2" t="s">
        <v>20</v>
      </c>
      <c r="E137" s="1" t="s">
        <v>336</v>
      </c>
      <c r="F137" s="2"/>
      <c r="G137" s="5">
        <v>0</v>
      </c>
      <c r="H137" s="5">
        <f>H138</f>
        <v>1036.992</v>
      </c>
      <c r="I137" s="5">
        <f t="shared" si="8"/>
        <v>1036.992</v>
      </c>
      <c r="J137" s="5">
        <f>J138</f>
        <v>0</v>
      </c>
      <c r="K137" s="5">
        <f t="shared" si="5"/>
        <v>1036.992</v>
      </c>
      <c r="L137" s="5">
        <f>L138</f>
        <v>0</v>
      </c>
      <c r="M137" s="5">
        <f t="shared" si="6"/>
        <v>1036.992</v>
      </c>
      <c r="N137" s="5">
        <f>N138</f>
        <v>0</v>
      </c>
      <c r="O137" s="5">
        <f t="shared" si="4"/>
        <v>1036.992</v>
      </c>
    </row>
    <row r="138" spans="1:15" ht="38.25">
      <c r="A138" s="3" t="s">
        <v>31</v>
      </c>
      <c r="B138" s="2" t="s">
        <v>5</v>
      </c>
      <c r="C138" s="2" t="s">
        <v>22</v>
      </c>
      <c r="D138" s="2" t="s">
        <v>20</v>
      </c>
      <c r="E138" s="1" t="s">
        <v>336</v>
      </c>
      <c r="F138" s="2">
        <v>200</v>
      </c>
      <c r="G138" s="5">
        <v>0</v>
      </c>
      <c r="H138" s="5">
        <v>1036.992</v>
      </c>
      <c r="I138" s="5">
        <f t="shared" si="8"/>
        <v>1036.992</v>
      </c>
      <c r="J138" s="5"/>
      <c r="K138" s="5">
        <f t="shared" si="5"/>
        <v>1036.992</v>
      </c>
      <c r="L138" s="5"/>
      <c r="M138" s="5">
        <f t="shared" si="6"/>
        <v>1036.992</v>
      </c>
      <c r="N138" s="5"/>
      <c r="O138" s="5">
        <f t="shared" si="4"/>
        <v>1036.992</v>
      </c>
    </row>
    <row r="139" spans="1:15" ht="101.25" customHeight="1">
      <c r="A139" s="3" t="s">
        <v>337</v>
      </c>
      <c r="B139" s="2" t="s">
        <v>5</v>
      </c>
      <c r="C139" s="2" t="s">
        <v>22</v>
      </c>
      <c r="D139" s="2" t="s">
        <v>20</v>
      </c>
      <c r="E139" s="1" t="s">
        <v>338</v>
      </c>
      <c r="F139" s="2"/>
      <c r="G139" s="5">
        <v>0</v>
      </c>
      <c r="H139" s="5">
        <f>H140</f>
        <v>1048.3404</v>
      </c>
      <c r="I139" s="5">
        <f t="shared" si="8"/>
        <v>1048.3404</v>
      </c>
      <c r="J139" s="5">
        <f>J140</f>
        <v>0</v>
      </c>
      <c r="K139" s="5">
        <f t="shared" si="5"/>
        <v>1048.3404</v>
      </c>
      <c r="L139" s="5">
        <f>L140</f>
        <v>0</v>
      </c>
      <c r="M139" s="5">
        <f t="shared" si="6"/>
        <v>1048.3404</v>
      </c>
      <c r="N139" s="5">
        <f>N140</f>
        <v>0</v>
      </c>
      <c r="O139" s="5">
        <f t="shared" si="4"/>
        <v>1048.3404</v>
      </c>
    </row>
    <row r="140" spans="1:15" ht="38.25">
      <c r="A140" s="3" t="s">
        <v>31</v>
      </c>
      <c r="B140" s="2" t="s">
        <v>5</v>
      </c>
      <c r="C140" s="2" t="s">
        <v>22</v>
      </c>
      <c r="D140" s="2" t="s">
        <v>20</v>
      </c>
      <c r="E140" s="1" t="s">
        <v>338</v>
      </c>
      <c r="F140" s="2">
        <v>200</v>
      </c>
      <c r="G140" s="5">
        <v>0</v>
      </c>
      <c r="H140" s="5">
        <v>1048.3404</v>
      </c>
      <c r="I140" s="5">
        <f t="shared" si="8"/>
        <v>1048.3404</v>
      </c>
      <c r="J140" s="5"/>
      <c r="K140" s="5">
        <f t="shared" si="5"/>
        <v>1048.3404</v>
      </c>
      <c r="L140" s="5"/>
      <c r="M140" s="5">
        <f t="shared" si="6"/>
        <v>1048.3404</v>
      </c>
      <c r="N140" s="5"/>
      <c r="O140" s="5">
        <f t="shared" si="4"/>
        <v>1048.3404</v>
      </c>
    </row>
    <row r="141" spans="1:15" ht="99.75" customHeight="1">
      <c r="A141" s="3" t="s">
        <v>339</v>
      </c>
      <c r="B141" s="2" t="s">
        <v>5</v>
      </c>
      <c r="C141" s="2" t="s">
        <v>22</v>
      </c>
      <c r="D141" s="2" t="s">
        <v>20</v>
      </c>
      <c r="E141" s="1" t="s">
        <v>340</v>
      </c>
      <c r="F141" s="2"/>
      <c r="G141" s="5">
        <v>0</v>
      </c>
      <c r="H141" s="5">
        <f>H142</f>
        <v>1058</v>
      </c>
      <c r="I141" s="5">
        <f t="shared" si="8"/>
        <v>1058</v>
      </c>
      <c r="J141" s="5">
        <f>J142</f>
        <v>0</v>
      </c>
      <c r="K141" s="5">
        <f t="shared" si="5"/>
        <v>1058</v>
      </c>
      <c r="L141" s="5">
        <f>L142</f>
        <v>0</v>
      </c>
      <c r="M141" s="5">
        <f t="shared" si="6"/>
        <v>1058</v>
      </c>
      <c r="N141" s="5">
        <f>N142</f>
        <v>0</v>
      </c>
      <c r="O141" s="5">
        <f t="shared" si="4"/>
        <v>1058</v>
      </c>
    </row>
    <row r="142" spans="1:15" ht="38.25">
      <c r="A142" s="3" t="s">
        <v>31</v>
      </c>
      <c r="B142" s="2" t="s">
        <v>5</v>
      </c>
      <c r="C142" s="2" t="s">
        <v>22</v>
      </c>
      <c r="D142" s="2" t="s">
        <v>20</v>
      </c>
      <c r="E142" s="7" t="s">
        <v>340</v>
      </c>
      <c r="F142" s="2">
        <v>200</v>
      </c>
      <c r="G142" s="5">
        <v>0</v>
      </c>
      <c r="H142" s="5">
        <v>1058</v>
      </c>
      <c r="I142" s="5">
        <f t="shared" si="8"/>
        <v>1058</v>
      </c>
      <c r="J142" s="5"/>
      <c r="K142" s="5">
        <f t="shared" si="5"/>
        <v>1058</v>
      </c>
      <c r="L142" s="5"/>
      <c r="M142" s="5">
        <f t="shared" si="6"/>
        <v>1058</v>
      </c>
      <c r="N142" s="5"/>
      <c r="O142" s="5">
        <f t="shared" si="4"/>
        <v>1058</v>
      </c>
    </row>
    <row r="143" spans="1:15" ht="15.75">
      <c r="A143" s="3" t="s">
        <v>164</v>
      </c>
      <c r="B143" s="2" t="s">
        <v>5</v>
      </c>
      <c r="C143" s="2" t="s">
        <v>22</v>
      </c>
      <c r="D143" s="2" t="s">
        <v>20</v>
      </c>
      <c r="E143" s="1" t="s">
        <v>279</v>
      </c>
      <c r="F143" s="2"/>
      <c r="G143" s="5">
        <v>0</v>
      </c>
      <c r="H143" s="5">
        <f>H144</f>
        <v>0</v>
      </c>
      <c r="I143" s="5">
        <f t="shared" si="8"/>
        <v>0</v>
      </c>
      <c r="J143" s="5">
        <f>J144</f>
        <v>0</v>
      </c>
      <c r="K143" s="5">
        <f t="shared" si="5"/>
        <v>0</v>
      </c>
      <c r="L143" s="5">
        <f>L144</f>
        <v>0</v>
      </c>
      <c r="M143" s="5">
        <f t="shared" si="6"/>
        <v>0</v>
      </c>
      <c r="N143" s="5">
        <f>N144</f>
        <v>0</v>
      </c>
      <c r="O143" s="5">
        <f t="shared" si="4"/>
        <v>0</v>
      </c>
    </row>
    <row r="144" spans="1:15" ht="38.25">
      <c r="A144" s="3" t="s">
        <v>31</v>
      </c>
      <c r="B144" s="2" t="s">
        <v>5</v>
      </c>
      <c r="C144" s="2" t="s">
        <v>22</v>
      </c>
      <c r="D144" s="2" t="s">
        <v>20</v>
      </c>
      <c r="E144" s="1" t="s">
        <v>279</v>
      </c>
      <c r="F144" s="2">
        <v>200</v>
      </c>
      <c r="G144" s="5">
        <v>0</v>
      </c>
      <c r="H144" s="5"/>
      <c r="I144" s="5">
        <f t="shared" si="8"/>
        <v>0</v>
      </c>
      <c r="J144" s="5"/>
      <c r="K144" s="5">
        <f t="shared" si="5"/>
        <v>0</v>
      </c>
      <c r="L144" s="5"/>
      <c r="M144" s="5">
        <f t="shared" si="6"/>
        <v>0</v>
      </c>
      <c r="N144" s="5"/>
      <c r="O144" s="5">
        <f t="shared" si="4"/>
        <v>0</v>
      </c>
    </row>
    <row r="145" spans="1:15" ht="25.5">
      <c r="A145" s="3" t="s">
        <v>165</v>
      </c>
      <c r="B145" s="2" t="s">
        <v>5</v>
      </c>
      <c r="C145" s="2" t="s">
        <v>22</v>
      </c>
      <c r="D145" s="2" t="s">
        <v>20</v>
      </c>
      <c r="E145" s="1" t="s">
        <v>280</v>
      </c>
      <c r="F145" s="2"/>
      <c r="G145" s="5">
        <v>0</v>
      </c>
      <c r="H145" s="5">
        <f>H146</f>
        <v>0</v>
      </c>
      <c r="I145" s="5">
        <f t="shared" si="8"/>
        <v>0</v>
      </c>
      <c r="J145" s="5">
        <f>J146</f>
        <v>0</v>
      </c>
      <c r="K145" s="5">
        <f t="shared" si="5"/>
        <v>0</v>
      </c>
      <c r="L145" s="5">
        <f>L146</f>
        <v>0</v>
      </c>
      <c r="M145" s="5">
        <f t="shared" si="6"/>
        <v>0</v>
      </c>
      <c r="N145" s="5">
        <f>N146</f>
        <v>0</v>
      </c>
      <c r="O145" s="5">
        <f t="shared" si="4"/>
        <v>0</v>
      </c>
    </row>
    <row r="146" spans="1:15" ht="38.25">
      <c r="A146" s="3" t="s">
        <v>31</v>
      </c>
      <c r="B146" s="2" t="s">
        <v>5</v>
      </c>
      <c r="C146" s="2" t="s">
        <v>22</v>
      </c>
      <c r="D146" s="2" t="s">
        <v>20</v>
      </c>
      <c r="E146" s="1" t="s">
        <v>280</v>
      </c>
      <c r="F146" s="2">
        <v>200</v>
      </c>
      <c r="G146" s="5">
        <v>0</v>
      </c>
      <c r="H146" s="5"/>
      <c r="I146" s="5">
        <f t="shared" si="8"/>
        <v>0</v>
      </c>
      <c r="J146" s="5"/>
      <c r="K146" s="5">
        <f t="shared" si="5"/>
        <v>0</v>
      </c>
      <c r="L146" s="5"/>
      <c r="M146" s="5">
        <f t="shared" si="6"/>
        <v>0</v>
      </c>
      <c r="N146" s="5"/>
      <c r="O146" s="5">
        <f t="shared" si="4"/>
        <v>0</v>
      </c>
    </row>
    <row r="147" spans="1:15" ht="25.5">
      <c r="A147" s="3" t="s">
        <v>115</v>
      </c>
      <c r="B147" s="2" t="s">
        <v>5</v>
      </c>
      <c r="C147" s="2" t="s">
        <v>22</v>
      </c>
      <c r="D147" s="2" t="s">
        <v>20</v>
      </c>
      <c r="E147" s="1" t="s">
        <v>226</v>
      </c>
      <c r="F147" s="2"/>
      <c r="G147" s="5">
        <v>100</v>
      </c>
      <c r="H147" s="5">
        <f>H148</f>
        <v>0</v>
      </c>
      <c r="I147" s="5">
        <f t="shared" si="8"/>
        <v>100</v>
      </c>
      <c r="J147" s="5">
        <f>J148</f>
        <v>0</v>
      </c>
      <c r="K147" s="5">
        <f t="shared" si="5"/>
        <v>100</v>
      </c>
      <c r="L147" s="5">
        <f>L148</f>
        <v>0</v>
      </c>
      <c r="M147" s="5">
        <f t="shared" si="6"/>
        <v>100</v>
      </c>
      <c r="N147" s="5">
        <f>N148</f>
        <v>0</v>
      </c>
      <c r="O147" s="5">
        <f t="shared" si="4"/>
        <v>100</v>
      </c>
    </row>
    <row r="148" spans="1:15" ht="38.25">
      <c r="A148" s="3" t="s">
        <v>31</v>
      </c>
      <c r="B148" s="2" t="s">
        <v>5</v>
      </c>
      <c r="C148" s="2" t="s">
        <v>22</v>
      </c>
      <c r="D148" s="2" t="s">
        <v>20</v>
      </c>
      <c r="E148" s="1" t="s">
        <v>226</v>
      </c>
      <c r="F148" s="2">
        <v>200</v>
      </c>
      <c r="G148" s="5">
        <v>100</v>
      </c>
      <c r="H148" s="5"/>
      <c r="I148" s="5">
        <f t="shared" si="8"/>
        <v>100</v>
      </c>
      <c r="J148" s="5"/>
      <c r="K148" s="5">
        <f t="shared" si="5"/>
        <v>100</v>
      </c>
      <c r="L148" s="5"/>
      <c r="M148" s="5">
        <f t="shared" si="6"/>
        <v>100</v>
      </c>
      <c r="N148" s="5"/>
      <c r="O148" s="5">
        <f t="shared" si="4"/>
        <v>100</v>
      </c>
    </row>
    <row r="149" spans="1:15" ht="60" customHeight="1">
      <c r="A149" s="3" t="s">
        <v>351</v>
      </c>
      <c r="B149" s="2" t="s">
        <v>5</v>
      </c>
      <c r="C149" s="2" t="s">
        <v>22</v>
      </c>
      <c r="D149" s="2" t="s">
        <v>22</v>
      </c>
      <c r="E149" s="1" t="s">
        <v>352</v>
      </c>
      <c r="F149" s="2"/>
      <c r="G149" s="5"/>
      <c r="H149" s="5"/>
      <c r="I149" s="5"/>
      <c r="J149" s="5"/>
      <c r="K149" s="5"/>
      <c r="L149" s="5"/>
      <c r="M149" s="5">
        <f t="shared" si="6"/>
        <v>0</v>
      </c>
      <c r="N149" s="5">
        <f>N150</f>
        <v>0</v>
      </c>
      <c r="O149" s="5">
        <f t="shared" si="4"/>
        <v>0</v>
      </c>
    </row>
    <row r="150" spans="1:15" ht="38.25">
      <c r="A150" s="3" t="s">
        <v>31</v>
      </c>
      <c r="B150" s="2" t="s">
        <v>5</v>
      </c>
      <c r="C150" s="2" t="s">
        <v>22</v>
      </c>
      <c r="D150" s="2" t="s">
        <v>22</v>
      </c>
      <c r="E150" s="1" t="s">
        <v>352</v>
      </c>
      <c r="F150" s="2">
        <v>200</v>
      </c>
      <c r="G150" s="5"/>
      <c r="H150" s="5"/>
      <c r="I150" s="5"/>
      <c r="J150" s="5"/>
      <c r="K150" s="5"/>
      <c r="L150" s="5"/>
      <c r="M150" s="5">
        <f t="shared" si="6"/>
        <v>0</v>
      </c>
      <c r="N150" s="5"/>
      <c r="O150" s="5">
        <f t="shared" si="4"/>
        <v>0</v>
      </c>
    </row>
    <row r="151" spans="1:15" ht="51">
      <c r="A151" s="3" t="s">
        <v>231</v>
      </c>
      <c r="B151" s="2" t="s">
        <v>5</v>
      </c>
      <c r="C151" s="2" t="s">
        <v>22</v>
      </c>
      <c r="D151" s="2" t="s">
        <v>22</v>
      </c>
      <c r="E151" s="1" t="s">
        <v>227</v>
      </c>
      <c r="F151" s="2"/>
      <c r="G151" s="5">
        <v>2335.6626299999998</v>
      </c>
      <c r="H151" s="5">
        <f>H152+H153</f>
        <v>0</v>
      </c>
      <c r="I151" s="5">
        <f t="shared" si="8"/>
        <v>2335.6626299999998</v>
      </c>
      <c r="J151" s="5">
        <f>J152+J153</f>
        <v>50</v>
      </c>
      <c r="K151" s="5">
        <f t="shared" si="5"/>
        <v>2385.6626299999998</v>
      </c>
      <c r="L151" s="5">
        <f>L152+L153</f>
        <v>0</v>
      </c>
      <c r="M151" s="5">
        <f t="shared" si="6"/>
        <v>2385.6626299999998</v>
      </c>
      <c r="N151" s="5">
        <f>N152+N153</f>
        <v>0</v>
      </c>
      <c r="O151" s="5">
        <f t="shared" si="4"/>
        <v>2385.6626299999998</v>
      </c>
    </row>
    <row r="152" spans="1:15" ht="76.5">
      <c r="A152" s="3" t="s">
        <v>61</v>
      </c>
      <c r="B152" s="2" t="s">
        <v>5</v>
      </c>
      <c r="C152" s="2" t="s">
        <v>22</v>
      </c>
      <c r="D152" s="2" t="s">
        <v>22</v>
      </c>
      <c r="E152" s="1" t="s">
        <v>227</v>
      </c>
      <c r="F152" s="2">
        <v>100</v>
      </c>
      <c r="G152" s="5">
        <v>2014.9020499999999</v>
      </c>
      <c r="H152" s="5"/>
      <c r="I152" s="5">
        <f t="shared" si="8"/>
        <v>2014.9020499999999</v>
      </c>
      <c r="J152" s="5"/>
      <c r="K152" s="5">
        <f t="shared" si="5"/>
        <v>2014.9020499999999</v>
      </c>
      <c r="L152" s="5"/>
      <c r="M152" s="5">
        <f t="shared" si="6"/>
        <v>2014.9020499999999</v>
      </c>
      <c r="N152" s="5"/>
      <c r="O152" s="5">
        <f t="shared" si="4"/>
        <v>2014.9020499999999</v>
      </c>
    </row>
    <row r="153" spans="1:15" ht="38.25">
      <c r="A153" s="3" t="s">
        <v>31</v>
      </c>
      <c r="B153" s="2" t="s">
        <v>5</v>
      </c>
      <c r="C153" s="2" t="s">
        <v>22</v>
      </c>
      <c r="D153" s="2" t="s">
        <v>22</v>
      </c>
      <c r="E153" s="1" t="s">
        <v>227</v>
      </c>
      <c r="F153" s="2">
        <v>200</v>
      </c>
      <c r="G153" s="5">
        <v>320.76058</v>
      </c>
      <c r="H153" s="5"/>
      <c r="I153" s="5">
        <f t="shared" si="8"/>
        <v>320.76058</v>
      </c>
      <c r="J153" s="5">
        <v>50</v>
      </c>
      <c r="K153" s="5">
        <f t="shared" si="5"/>
        <v>370.76058</v>
      </c>
      <c r="L153" s="5"/>
      <c r="M153" s="5">
        <f t="shared" si="6"/>
        <v>370.76058</v>
      </c>
      <c r="N153" s="5"/>
      <c r="O153" s="5">
        <f t="shared" si="4"/>
        <v>370.76058</v>
      </c>
    </row>
    <row r="154" spans="1:15" ht="76.5">
      <c r="A154" s="3" t="s">
        <v>114</v>
      </c>
      <c r="B154" s="2" t="s">
        <v>5</v>
      </c>
      <c r="C154" s="2" t="s">
        <v>23</v>
      </c>
      <c r="D154" s="2" t="s">
        <v>22</v>
      </c>
      <c r="E154" s="1" t="s">
        <v>228</v>
      </c>
      <c r="F154" s="2"/>
      <c r="G154" s="5">
        <v>270</v>
      </c>
      <c r="H154" s="5">
        <f>H155</f>
        <v>-13.9</v>
      </c>
      <c r="I154" s="5">
        <f t="shared" si="8"/>
        <v>256.10000000000002</v>
      </c>
      <c r="J154" s="5">
        <f>J155</f>
        <v>0</v>
      </c>
      <c r="K154" s="5">
        <f t="shared" si="5"/>
        <v>256.10000000000002</v>
      </c>
      <c r="L154" s="5">
        <f>L155</f>
        <v>0</v>
      </c>
      <c r="M154" s="5">
        <f t="shared" si="6"/>
        <v>256.10000000000002</v>
      </c>
      <c r="N154" s="5">
        <f>N155</f>
        <v>-2.6</v>
      </c>
      <c r="O154" s="5">
        <f t="shared" si="4"/>
        <v>253.50000000000003</v>
      </c>
    </row>
    <row r="155" spans="1:15" ht="38.25">
      <c r="A155" s="3" t="s">
        <v>31</v>
      </c>
      <c r="B155" s="2" t="s">
        <v>5</v>
      </c>
      <c r="C155" s="2" t="s">
        <v>23</v>
      </c>
      <c r="D155" s="2" t="s">
        <v>22</v>
      </c>
      <c r="E155" s="1" t="s">
        <v>228</v>
      </c>
      <c r="F155" s="2">
        <v>200</v>
      </c>
      <c r="G155" s="5">
        <v>270</v>
      </c>
      <c r="H155" s="5">
        <f>-6.4-7.5</f>
        <v>-13.9</v>
      </c>
      <c r="I155" s="5">
        <f t="shared" si="8"/>
        <v>256.10000000000002</v>
      </c>
      <c r="J155" s="5"/>
      <c r="K155" s="5">
        <f t="shared" si="5"/>
        <v>256.10000000000002</v>
      </c>
      <c r="L155" s="5"/>
      <c r="M155" s="5">
        <f t="shared" si="6"/>
        <v>256.10000000000002</v>
      </c>
      <c r="N155" s="5">
        <v>-2.6</v>
      </c>
      <c r="O155" s="5">
        <f t="shared" si="4"/>
        <v>253.50000000000003</v>
      </c>
    </row>
    <row r="156" spans="1:15" ht="38.25">
      <c r="A156" s="3" t="s">
        <v>229</v>
      </c>
      <c r="B156" s="2" t="s">
        <v>5</v>
      </c>
      <c r="C156" s="2" t="s">
        <v>24</v>
      </c>
      <c r="D156" s="2" t="s">
        <v>19</v>
      </c>
      <c r="E156" s="1" t="s">
        <v>230</v>
      </c>
      <c r="F156" s="2"/>
      <c r="G156" s="5">
        <v>230.81</v>
      </c>
      <c r="H156" s="5">
        <f>H157</f>
        <v>0</v>
      </c>
      <c r="I156" s="5">
        <f t="shared" si="8"/>
        <v>230.81</v>
      </c>
      <c r="J156" s="5">
        <f>J157</f>
        <v>0</v>
      </c>
      <c r="K156" s="5">
        <f t="shared" si="5"/>
        <v>230.81</v>
      </c>
      <c r="L156" s="5">
        <f>L157</f>
        <v>0</v>
      </c>
      <c r="M156" s="5">
        <f t="shared" si="6"/>
        <v>230.81</v>
      </c>
      <c r="N156" s="5">
        <f>N157</f>
        <v>0</v>
      </c>
      <c r="O156" s="5">
        <f t="shared" si="4"/>
        <v>230.81</v>
      </c>
    </row>
    <row r="157" spans="1:15" ht="38.25">
      <c r="A157" s="3" t="s">
        <v>31</v>
      </c>
      <c r="B157" s="2" t="s">
        <v>5</v>
      </c>
      <c r="C157" s="2" t="s">
        <v>24</v>
      </c>
      <c r="D157" s="2" t="s">
        <v>19</v>
      </c>
      <c r="E157" s="1" t="s">
        <v>230</v>
      </c>
      <c r="F157" s="2">
        <v>200</v>
      </c>
      <c r="G157" s="5">
        <v>230.81</v>
      </c>
      <c r="H157" s="5"/>
      <c r="I157" s="5">
        <f t="shared" si="8"/>
        <v>230.81</v>
      </c>
      <c r="J157" s="5"/>
      <c r="K157" s="5">
        <f t="shared" si="5"/>
        <v>230.81</v>
      </c>
      <c r="L157" s="5"/>
      <c r="M157" s="5">
        <f t="shared" si="6"/>
        <v>230.81</v>
      </c>
      <c r="N157" s="5"/>
      <c r="O157" s="5">
        <f t="shared" si="4"/>
        <v>230.81</v>
      </c>
    </row>
    <row r="158" spans="1:15" ht="42.75" customHeight="1">
      <c r="A158" s="3" t="s">
        <v>199</v>
      </c>
      <c r="B158" s="2" t="s">
        <v>5</v>
      </c>
      <c r="C158" s="2" t="s">
        <v>24</v>
      </c>
      <c r="D158" s="2" t="s">
        <v>19</v>
      </c>
      <c r="E158" s="1" t="s">
        <v>232</v>
      </c>
      <c r="F158" s="2"/>
      <c r="G158" s="5">
        <v>0</v>
      </c>
      <c r="H158" s="5">
        <f>H159</f>
        <v>0</v>
      </c>
      <c r="I158" s="5">
        <f t="shared" si="8"/>
        <v>0</v>
      </c>
      <c r="J158" s="5">
        <f>J159</f>
        <v>0</v>
      </c>
      <c r="K158" s="5">
        <f t="shared" si="5"/>
        <v>0</v>
      </c>
      <c r="L158" s="5">
        <f>L159</f>
        <v>0</v>
      </c>
      <c r="M158" s="5">
        <f t="shared" si="6"/>
        <v>0</v>
      </c>
      <c r="N158" s="5">
        <f>N159</f>
        <v>0</v>
      </c>
      <c r="O158" s="5">
        <f t="shared" ref="O158:O222" si="9">M158+N158</f>
        <v>0</v>
      </c>
    </row>
    <row r="159" spans="1:15" ht="38.25">
      <c r="A159" s="3" t="s">
        <v>31</v>
      </c>
      <c r="B159" s="2" t="s">
        <v>5</v>
      </c>
      <c r="C159" s="2" t="s">
        <v>24</v>
      </c>
      <c r="D159" s="2" t="s">
        <v>19</v>
      </c>
      <c r="E159" s="1" t="s">
        <v>232</v>
      </c>
      <c r="F159" s="2">
        <v>200</v>
      </c>
      <c r="G159" s="5">
        <v>0</v>
      </c>
      <c r="H159" s="5"/>
      <c r="I159" s="5">
        <f t="shared" si="8"/>
        <v>0</v>
      </c>
      <c r="J159" s="5"/>
      <c r="K159" s="5">
        <f t="shared" si="5"/>
        <v>0</v>
      </c>
      <c r="L159" s="5"/>
      <c r="M159" s="5">
        <f t="shared" si="6"/>
        <v>0</v>
      </c>
      <c r="N159" s="5"/>
      <c r="O159" s="5">
        <f t="shared" si="9"/>
        <v>0</v>
      </c>
    </row>
    <row r="160" spans="1:15" ht="32.25" customHeight="1">
      <c r="A160" s="3" t="s">
        <v>200</v>
      </c>
      <c r="B160" s="2" t="s">
        <v>5</v>
      </c>
      <c r="C160" s="2" t="s">
        <v>24</v>
      </c>
      <c r="D160" s="2" t="s">
        <v>19</v>
      </c>
      <c r="E160" s="1" t="s">
        <v>233</v>
      </c>
      <c r="F160" s="2"/>
      <c r="G160" s="5">
        <v>0</v>
      </c>
      <c r="H160" s="5">
        <f>H161</f>
        <v>1200</v>
      </c>
      <c r="I160" s="5">
        <f t="shared" si="8"/>
        <v>1200</v>
      </c>
      <c r="J160" s="5">
        <f>J161</f>
        <v>2023.5560800000001</v>
      </c>
      <c r="K160" s="5">
        <f t="shared" ref="K160:K224" si="10">I160+J160</f>
        <v>3223.5560800000003</v>
      </c>
      <c r="L160" s="5">
        <f>L161</f>
        <v>1800</v>
      </c>
      <c r="M160" s="5">
        <f t="shared" ref="M160:M224" si="11">K160+L160</f>
        <v>5023.5560800000003</v>
      </c>
      <c r="N160" s="5">
        <f>N161</f>
        <v>-348.42944</v>
      </c>
      <c r="O160" s="5">
        <f t="shared" si="9"/>
        <v>4675.1266400000004</v>
      </c>
    </row>
    <row r="161" spans="1:15" ht="38.25">
      <c r="A161" s="3" t="s">
        <v>31</v>
      </c>
      <c r="B161" s="2" t="s">
        <v>5</v>
      </c>
      <c r="C161" s="2" t="s">
        <v>24</v>
      </c>
      <c r="D161" s="2" t="s">
        <v>19</v>
      </c>
      <c r="E161" s="1" t="s">
        <v>233</v>
      </c>
      <c r="F161" s="2">
        <v>200</v>
      </c>
      <c r="G161" s="5">
        <v>0</v>
      </c>
      <c r="H161" s="5">
        <f>1000+200</f>
        <v>1200</v>
      </c>
      <c r="I161" s="5">
        <f t="shared" si="8"/>
        <v>1200</v>
      </c>
      <c r="J161" s="5">
        <v>2023.5560800000001</v>
      </c>
      <c r="K161" s="5">
        <f t="shared" si="10"/>
        <v>3223.5560800000003</v>
      </c>
      <c r="L161" s="5">
        <v>1800</v>
      </c>
      <c r="M161" s="5">
        <f t="shared" si="11"/>
        <v>5023.5560800000003</v>
      </c>
      <c r="N161" s="5">
        <v>-348.42944</v>
      </c>
      <c r="O161" s="5">
        <f t="shared" si="9"/>
        <v>4675.1266400000004</v>
      </c>
    </row>
    <row r="162" spans="1:15" ht="45" customHeight="1">
      <c r="A162" s="3" t="s">
        <v>343</v>
      </c>
      <c r="B162" s="2" t="s">
        <v>5</v>
      </c>
      <c r="C162" s="2" t="s">
        <v>24</v>
      </c>
      <c r="D162" s="2" t="s">
        <v>19</v>
      </c>
      <c r="E162" s="1" t="s">
        <v>320</v>
      </c>
      <c r="F162" s="2"/>
      <c r="G162" s="5">
        <v>0</v>
      </c>
      <c r="H162" s="5">
        <f>H163</f>
        <v>30652.48805</v>
      </c>
      <c r="I162" s="5">
        <f t="shared" si="8"/>
        <v>30652.48805</v>
      </c>
      <c r="J162" s="5">
        <f>J163</f>
        <v>0</v>
      </c>
      <c r="K162" s="5">
        <f t="shared" si="10"/>
        <v>30652.48805</v>
      </c>
      <c r="L162" s="5">
        <f>L163</f>
        <v>0</v>
      </c>
      <c r="M162" s="5">
        <f t="shared" si="11"/>
        <v>30652.48805</v>
      </c>
      <c r="N162" s="5">
        <f>N163</f>
        <v>0</v>
      </c>
      <c r="O162" s="5">
        <f t="shared" si="9"/>
        <v>30652.48805</v>
      </c>
    </row>
    <row r="163" spans="1:15" ht="42" customHeight="1">
      <c r="A163" s="3" t="s">
        <v>117</v>
      </c>
      <c r="B163" s="2" t="s">
        <v>5</v>
      </c>
      <c r="C163" s="2" t="s">
        <v>24</v>
      </c>
      <c r="D163" s="2" t="s">
        <v>19</v>
      </c>
      <c r="E163" s="1" t="s">
        <v>320</v>
      </c>
      <c r="F163" s="2">
        <v>400</v>
      </c>
      <c r="G163" s="5">
        <v>0</v>
      </c>
      <c r="H163" s="5">
        <f>16.12441+30636.36364</f>
        <v>30652.48805</v>
      </c>
      <c r="I163" s="5">
        <f t="shared" si="8"/>
        <v>30652.48805</v>
      </c>
      <c r="J163" s="5"/>
      <c r="K163" s="5">
        <f t="shared" si="10"/>
        <v>30652.48805</v>
      </c>
      <c r="L163" s="5"/>
      <c r="M163" s="5">
        <f t="shared" si="11"/>
        <v>30652.48805</v>
      </c>
      <c r="N163" s="5"/>
      <c r="O163" s="5">
        <f t="shared" si="9"/>
        <v>30652.48805</v>
      </c>
    </row>
    <row r="164" spans="1:15" ht="63.75">
      <c r="A164" s="3" t="s">
        <v>234</v>
      </c>
      <c r="B164" s="2" t="s">
        <v>5</v>
      </c>
      <c r="C164" s="2">
        <v>10</v>
      </c>
      <c r="D164" s="2" t="s">
        <v>19</v>
      </c>
      <c r="E164" s="1" t="s">
        <v>125</v>
      </c>
      <c r="F164" s="2"/>
      <c r="G164" s="5">
        <v>1339.28628</v>
      </c>
      <c r="H164" s="5">
        <f>H165</f>
        <v>0</v>
      </c>
      <c r="I164" s="5">
        <f t="shared" si="8"/>
        <v>1339.28628</v>
      </c>
      <c r="J164" s="5">
        <f>J165</f>
        <v>0</v>
      </c>
      <c r="K164" s="5">
        <f t="shared" si="10"/>
        <v>1339.28628</v>
      </c>
      <c r="L164" s="5">
        <f>L165</f>
        <v>-60</v>
      </c>
      <c r="M164" s="5">
        <f t="shared" si="11"/>
        <v>1279.28628</v>
      </c>
      <c r="N164" s="5">
        <f>N165</f>
        <v>0</v>
      </c>
      <c r="O164" s="5">
        <f t="shared" si="9"/>
        <v>1279.28628</v>
      </c>
    </row>
    <row r="165" spans="1:15" ht="25.5">
      <c r="A165" s="3" t="s">
        <v>105</v>
      </c>
      <c r="B165" s="2" t="s">
        <v>5</v>
      </c>
      <c r="C165" s="2">
        <v>10</v>
      </c>
      <c r="D165" s="2" t="s">
        <v>19</v>
      </c>
      <c r="E165" s="1" t="s">
        <v>125</v>
      </c>
      <c r="F165" s="2">
        <v>300</v>
      </c>
      <c r="G165" s="5">
        <v>1339.28628</v>
      </c>
      <c r="H165" s="5"/>
      <c r="I165" s="5">
        <f t="shared" si="8"/>
        <v>1339.28628</v>
      </c>
      <c r="J165" s="5"/>
      <c r="K165" s="5">
        <f t="shared" si="10"/>
        <v>1339.28628</v>
      </c>
      <c r="L165" s="5">
        <v>-60</v>
      </c>
      <c r="M165" s="5">
        <f t="shared" si="11"/>
        <v>1279.28628</v>
      </c>
      <c r="N165" s="5"/>
      <c r="O165" s="5">
        <f t="shared" si="9"/>
        <v>1279.28628</v>
      </c>
    </row>
    <row r="166" spans="1:15" ht="38.25">
      <c r="A166" s="3" t="s">
        <v>112</v>
      </c>
      <c r="B166" s="2" t="s">
        <v>5</v>
      </c>
      <c r="C166" s="2">
        <v>10</v>
      </c>
      <c r="D166" s="2" t="s">
        <v>20</v>
      </c>
      <c r="E166" s="1" t="s">
        <v>113</v>
      </c>
      <c r="F166" s="2"/>
      <c r="G166" s="5">
        <v>80.072999999999993</v>
      </c>
      <c r="H166" s="5">
        <f>H167</f>
        <v>0</v>
      </c>
      <c r="I166" s="5">
        <f t="shared" si="8"/>
        <v>80.072999999999993</v>
      </c>
      <c r="J166" s="5">
        <f>J167</f>
        <v>0</v>
      </c>
      <c r="K166" s="5">
        <f t="shared" si="10"/>
        <v>80.072999999999993</v>
      </c>
      <c r="L166" s="5">
        <f>L167</f>
        <v>0</v>
      </c>
      <c r="M166" s="5">
        <f t="shared" si="11"/>
        <v>80.072999999999993</v>
      </c>
      <c r="N166" s="5">
        <f>N167</f>
        <v>0</v>
      </c>
      <c r="O166" s="5">
        <f t="shared" si="9"/>
        <v>80.072999999999993</v>
      </c>
    </row>
    <row r="167" spans="1:15" ht="38.25">
      <c r="A167" s="3" t="s">
        <v>31</v>
      </c>
      <c r="B167" s="2" t="s">
        <v>5</v>
      </c>
      <c r="C167" s="2">
        <v>10</v>
      </c>
      <c r="D167" s="2" t="s">
        <v>20</v>
      </c>
      <c r="E167" s="1" t="s">
        <v>113</v>
      </c>
      <c r="F167" s="2">
        <v>200</v>
      </c>
      <c r="G167" s="5">
        <v>80.072999999999993</v>
      </c>
      <c r="H167" s="5"/>
      <c r="I167" s="5">
        <f t="shared" si="8"/>
        <v>80.072999999999993</v>
      </c>
      <c r="J167" s="5"/>
      <c r="K167" s="5">
        <f t="shared" si="10"/>
        <v>80.072999999999993</v>
      </c>
      <c r="L167" s="5"/>
      <c r="M167" s="5">
        <f t="shared" si="11"/>
        <v>80.072999999999993</v>
      </c>
      <c r="N167" s="5"/>
      <c r="O167" s="5">
        <f t="shared" si="9"/>
        <v>80.072999999999993</v>
      </c>
    </row>
    <row r="168" spans="1:15" ht="38.25">
      <c r="A168" s="3" t="s">
        <v>110</v>
      </c>
      <c r="B168" s="2" t="s">
        <v>5</v>
      </c>
      <c r="C168" s="2">
        <v>10</v>
      </c>
      <c r="D168" s="2" t="s">
        <v>20</v>
      </c>
      <c r="E168" s="1" t="s">
        <v>111</v>
      </c>
      <c r="F168" s="2"/>
      <c r="G168" s="5">
        <v>175.774</v>
      </c>
      <c r="H168" s="5">
        <f>H169+H170</f>
        <v>0</v>
      </c>
      <c r="I168" s="5">
        <f t="shared" si="8"/>
        <v>175.774</v>
      </c>
      <c r="J168" s="5">
        <f>J169+J170</f>
        <v>0</v>
      </c>
      <c r="K168" s="5">
        <f t="shared" si="10"/>
        <v>175.774</v>
      </c>
      <c r="L168" s="5">
        <f>L169+L170</f>
        <v>0</v>
      </c>
      <c r="M168" s="5">
        <f t="shared" si="11"/>
        <v>175.774</v>
      </c>
      <c r="N168" s="5">
        <f>N169+N170</f>
        <v>0</v>
      </c>
      <c r="O168" s="5">
        <f t="shared" si="9"/>
        <v>175.774</v>
      </c>
    </row>
    <row r="169" spans="1:15" ht="38.25">
      <c r="A169" s="3" t="s">
        <v>31</v>
      </c>
      <c r="B169" s="2" t="s">
        <v>5</v>
      </c>
      <c r="C169" s="2">
        <v>10</v>
      </c>
      <c r="D169" s="2" t="s">
        <v>20</v>
      </c>
      <c r="E169" s="1" t="s">
        <v>111</v>
      </c>
      <c r="F169" s="2">
        <v>200</v>
      </c>
      <c r="G169" s="5">
        <v>175.774</v>
      </c>
      <c r="H169" s="5">
        <v>-50.134</v>
      </c>
      <c r="I169" s="5">
        <f t="shared" si="8"/>
        <v>125.64</v>
      </c>
      <c r="J169" s="5"/>
      <c r="K169" s="5">
        <f t="shared" si="10"/>
        <v>125.64</v>
      </c>
      <c r="L169" s="5"/>
      <c r="M169" s="5">
        <f t="shared" si="11"/>
        <v>125.64</v>
      </c>
      <c r="N169" s="5"/>
      <c r="O169" s="5">
        <f t="shared" si="9"/>
        <v>125.64</v>
      </c>
    </row>
    <row r="170" spans="1:15" ht="25.5">
      <c r="A170" s="3" t="s">
        <v>105</v>
      </c>
      <c r="B170" s="2" t="s">
        <v>5</v>
      </c>
      <c r="C170" s="2">
        <v>10</v>
      </c>
      <c r="D170" s="2" t="s">
        <v>20</v>
      </c>
      <c r="E170" s="1" t="s">
        <v>111</v>
      </c>
      <c r="F170" s="2">
        <v>300</v>
      </c>
      <c r="G170" s="5">
        <v>0</v>
      </c>
      <c r="H170" s="5">
        <v>50.134</v>
      </c>
      <c r="I170" s="5">
        <f t="shared" si="8"/>
        <v>50.134</v>
      </c>
      <c r="J170" s="5"/>
      <c r="K170" s="5">
        <f t="shared" si="10"/>
        <v>50.134</v>
      </c>
      <c r="L170" s="5"/>
      <c r="M170" s="5">
        <f t="shared" si="11"/>
        <v>50.134</v>
      </c>
      <c r="N170" s="5"/>
      <c r="O170" s="5">
        <f t="shared" si="9"/>
        <v>50.134</v>
      </c>
    </row>
    <row r="171" spans="1:15" ht="38.25">
      <c r="A171" s="3" t="s">
        <v>109</v>
      </c>
      <c r="B171" s="2" t="s">
        <v>5</v>
      </c>
      <c r="C171" s="2">
        <v>10</v>
      </c>
      <c r="D171" s="2" t="s">
        <v>20</v>
      </c>
      <c r="E171" s="6" t="s">
        <v>123</v>
      </c>
      <c r="F171" s="2"/>
      <c r="G171" s="5">
        <v>158.58799999999999</v>
      </c>
      <c r="H171" s="5">
        <f>H172</f>
        <v>0</v>
      </c>
      <c r="I171" s="5">
        <f t="shared" si="8"/>
        <v>158.58799999999999</v>
      </c>
      <c r="J171" s="5">
        <f>J172</f>
        <v>0</v>
      </c>
      <c r="K171" s="5">
        <f t="shared" si="10"/>
        <v>158.58799999999999</v>
      </c>
      <c r="L171" s="5">
        <f>L172</f>
        <v>0</v>
      </c>
      <c r="M171" s="5">
        <f t="shared" si="11"/>
        <v>158.58799999999999</v>
      </c>
      <c r="N171" s="5">
        <f>N172</f>
        <v>0</v>
      </c>
      <c r="O171" s="5">
        <f t="shared" si="9"/>
        <v>158.58799999999999</v>
      </c>
    </row>
    <row r="172" spans="1:15" ht="25.5">
      <c r="A172" s="3" t="s">
        <v>105</v>
      </c>
      <c r="B172" s="2" t="s">
        <v>5</v>
      </c>
      <c r="C172" s="2">
        <v>10</v>
      </c>
      <c r="D172" s="2" t="s">
        <v>20</v>
      </c>
      <c r="E172" s="6" t="s">
        <v>123</v>
      </c>
      <c r="F172" s="2">
        <v>300</v>
      </c>
      <c r="G172" s="5">
        <v>158.58799999999999</v>
      </c>
      <c r="H172" s="5"/>
      <c r="I172" s="5">
        <f t="shared" si="8"/>
        <v>158.58799999999999</v>
      </c>
      <c r="J172" s="5"/>
      <c r="K172" s="5">
        <f t="shared" si="10"/>
        <v>158.58799999999999</v>
      </c>
      <c r="L172" s="5"/>
      <c r="M172" s="5">
        <f t="shared" si="11"/>
        <v>158.58799999999999</v>
      </c>
      <c r="N172" s="5"/>
      <c r="O172" s="5">
        <f t="shared" si="9"/>
        <v>158.58799999999999</v>
      </c>
    </row>
    <row r="173" spans="1:15" ht="51">
      <c r="A173" s="3" t="s">
        <v>129</v>
      </c>
      <c r="B173" s="2" t="s">
        <v>5</v>
      </c>
      <c r="C173" s="2">
        <v>10</v>
      </c>
      <c r="D173" s="2" t="s">
        <v>20</v>
      </c>
      <c r="E173" s="1" t="s">
        <v>235</v>
      </c>
      <c r="F173" s="2"/>
      <c r="G173" s="5">
        <v>2.4729999999999999</v>
      </c>
      <c r="H173" s="5">
        <f>H174</f>
        <v>0</v>
      </c>
      <c r="I173" s="5">
        <f t="shared" si="8"/>
        <v>2.4729999999999999</v>
      </c>
      <c r="J173" s="5">
        <f>J174</f>
        <v>0</v>
      </c>
      <c r="K173" s="5">
        <f t="shared" si="10"/>
        <v>2.4729999999999999</v>
      </c>
      <c r="L173" s="5">
        <f>L174</f>
        <v>0</v>
      </c>
      <c r="M173" s="5">
        <f t="shared" si="11"/>
        <v>2.4729999999999999</v>
      </c>
      <c r="N173" s="5">
        <f>N174</f>
        <v>0</v>
      </c>
      <c r="O173" s="5">
        <f t="shared" si="9"/>
        <v>2.4729999999999999</v>
      </c>
    </row>
    <row r="174" spans="1:15" ht="25.5">
      <c r="A174" s="3" t="s">
        <v>105</v>
      </c>
      <c r="B174" s="2" t="s">
        <v>5</v>
      </c>
      <c r="C174" s="2">
        <v>10</v>
      </c>
      <c r="D174" s="2" t="s">
        <v>20</v>
      </c>
      <c r="E174" s="1" t="s">
        <v>235</v>
      </c>
      <c r="F174" s="2">
        <v>300</v>
      </c>
      <c r="G174" s="5">
        <v>2.4729999999999999</v>
      </c>
      <c r="H174" s="5"/>
      <c r="I174" s="5">
        <f t="shared" si="8"/>
        <v>2.4729999999999999</v>
      </c>
      <c r="J174" s="5"/>
      <c r="K174" s="5">
        <f t="shared" si="10"/>
        <v>2.4729999999999999</v>
      </c>
      <c r="L174" s="5"/>
      <c r="M174" s="5">
        <f t="shared" si="11"/>
        <v>2.4729999999999999</v>
      </c>
      <c r="N174" s="5"/>
      <c r="O174" s="5">
        <f t="shared" si="9"/>
        <v>2.4729999999999999</v>
      </c>
    </row>
    <row r="175" spans="1:15" ht="25.5">
      <c r="A175" s="3" t="s">
        <v>107</v>
      </c>
      <c r="B175" s="2" t="s">
        <v>5</v>
      </c>
      <c r="C175" s="2">
        <v>10</v>
      </c>
      <c r="D175" s="2" t="s">
        <v>20</v>
      </c>
      <c r="E175" s="1" t="s">
        <v>108</v>
      </c>
      <c r="F175" s="2"/>
      <c r="G175" s="5">
        <v>40.692</v>
      </c>
      <c r="H175" s="5">
        <f>H176</f>
        <v>0</v>
      </c>
      <c r="I175" s="5">
        <f t="shared" si="8"/>
        <v>40.692</v>
      </c>
      <c r="J175" s="5">
        <f>J176</f>
        <v>0</v>
      </c>
      <c r="K175" s="5">
        <f t="shared" si="10"/>
        <v>40.692</v>
      </c>
      <c r="L175" s="5">
        <f>L176</f>
        <v>0</v>
      </c>
      <c r="M175" s="5">
        <f t="shared" si="11"/>
        <v>40.692</v>
      </c>
      <c r="N175" s="5">
        <f>N176</f>
        <v>0</v>
      </c>
      <c r="O175" s="5">
        <f t="shared" si="9"/>
        <v>40.692</v>
      </c>
    </row>
    <row r="176" spans="1:15" ht="38.25">
      <c r="A176" s="3" t="s">
        <v>31</v>
      </c>
      <c r="B176" s="2" t="s">
        <v>5</v>
      </c>
      <c r="C176" s="2">
        <v>10</v>
      </c>
      <c r="D176" s="2" t="s">
        <v>20</v>
      </c>
      <c r="E176" s="1" t="s">
        <v>108</v>
      </c>
      <c r="F176" s="2">
        <v>200</v>
      </c>
      <c r="G176" s="5">
        <v>40.692</v>
      </c>
      <c r="H176" s="5"/>
      <c r="I176" s="5">
        <f t="shared" si="8"/>
        <v>40.692</v>
      </c>
      <c r="J176" s="5"/>
      <c r="K176" s="5">
        <f t="shared" si="10"/>
        <v>40.692</v>
      </c>
      <c r="L176" s="5"/>
      <c r="M176" s="5">
        <f t="shared" si="11"/>
        <v>40.692</v>
      </c>
      <c r="N176" s="5"/>
      <c r="O176" s="5">
        <f t="shared" si="9"/>
        <v>40.692</v>
      </c>
    </row>
    <row r="177" spans="1:15" ht="38.25">
      <c r="A177" s="3" t="s">
        <v>106</v>
      </c>
      <c r="B177" s="2" t="s">
        <v>5</v>
      </c>
      <c r="C177" s="2">
        <v>10</v>
      </c>
      <c r="D177" s="2" t="s">
        <v>20</v>
      </c>
      <c r="E177" s="1" t="s">
        <v>236</v>
      </c>
      <c r="F177" s="2"/>
      <c r="G177" s="5">
        <v>18</v>
      </c>
      <c r="H177" s="5">
        <f>H178</f>
        <v>0</v>
      </c>
      <c r="I177" s="5">
        <f t="shared" si="8"/>
        <v>18</v>
      </c>
      <c r="J177" s="5">
        <f>J178</f>
        <v>0</v>
      </c>
      <c r="K177" s="5">
        <f t="shared" si="10"/>
        <v>18</v>
      </c>
      <c r="L177" s="5">
        <f>L178</f>
        <v>0</v>
      </c>
      <c r="M177" s="5">
        <f t="shared" si="11"/>
        <v>18</v>
      </c>
      <c r="N177" s="5">
        <f>N178</f>
        <v>0</v>
      </c>
      <c r="O177" s="5">
        <f t="shared" si="9"/>
        <v>18</v>
      </c>
    </row>
    <row r="178" spans="1:15" ht="38.25">
      <c r="A178" s="3" t="s">
        <v>31</v>
      </c>
      <c r="B178" s="2" t="s">
        <v>5</v>
      </c>
      <c r="C178" s="2">
        <v>10</v>
      </c>
      <c r="D178" s="2" t="s">
        <v>20</v>
      </c>
      <c r="E178" s="1" t="s">
        <v>236</v>
      </c>
      <c r="F178" s="2">
        <v>200</v>
      </c>
      <c r="G178" s="5">
        <v>18</v>
      </c>
      <c r="H178" s="5"/>
      <c r="I178" s="5">
        <f t="shared" si="8"/>
        <v>18</v>
      </c>
      <c r="J178" s="5"/>
      <c r="K178" s="5">
        <f t="shared" si="10"/>
        <v>18</v>
      </c>
      <c r="L178" s="5"/>
      <c r="M178" s="5">
        <f t="shared" si="11"/>
        <v>18</v>
      </c>
      <c r="N178" s="5"/>
      <c r="O178" s="5">
        <f t="shared" si="9"/>
        <v>18</v>
      </c>
    </row>
    <row r="179" spans="1:15" ht="38.25">
      <c r="A179" s="3" t="s">
        <v>237</v>
      </c>
      <c r="B179" s="2" t="s">
        <v>5</v>
      </c>
      <c r="C179" s="2">
        <v>10</v>
      </c>
      <c r="D179" s="2" t="s">
        <v>20</v>
      </c>
      <c r="E179" s="1" t="s">
        <v>131</v>
      </c>
      <c r="F179" s="2"/>
      <c r="G179" s="5">
        <v>99.9512</v>
      </c>
      <c r="H179" s="5">
        <f>H180</f>
        <v>0</v>
      </c>
      <c r="I179" s="5">
        <f t="shared" si="8"/>
        <v>99.9512</v>
      </c>
      <c r="J179" s="5">
        <f>J180</f>
        <v>0</v>
      </c>
      <c r="K179" s="5">
        <f t="shared" si="10"/>
        <v>99.9512</v>
      </c>
      <c r="L179" s="5">
        <f>L180</f>
        <v>0</v>
      </c>
      <c r="M179" s="5">
        <f t="shared" si="11"/>
        <v>99.9512</v>
      </c>
      <c r="N179" s="5">
        <f>N180</f>
        <v>0</v>
      </c>
      <c r="O179" s="5">
        <f t="shared" si="9"/>
        <v>99.9512</v>
      </c>
    </row>
    <row r="180" spans="1:15" ht="25.5">
      <c r="A180" s="3" t="s">
        <v>105</v>
      </c>
      <c r="B180" s="2" t="s">
        <v>5</v>
      </c>
      <c r="C180" s="2">
        <v>10</v>
      </c>
      <c r="D180" s="2" t="s">
        <v>20</v>
      </c>
      <c r="E180" s="1" t="s">
        <v>131</v>
      </c>
      <c r="F180" s="2">
        <v>300</v>
      </c>
      <c r="G180" s="5">
        <v>99.9512</v>
      </c>
      <c r="H180" s="5"/>
      <c r="I180" s="5">
        <f t="shared" si="8"/>
        <v>99.9512</v>
      </c>
      <c r="J180" s="5"/>
      <c r="K180" s="5">
        <f t="shared" si="10"/>
        <v>99.9512</v>
      </c>
      <c r="L180" s="5"/>
      <c r="M180" s="5">
        <f t="shared" si="11"/>
        <v>99.9512</v>
      </c>
      <c r="N180" s="5"/>
      <c r="O180" s="5">
        <f t="shared" si="9"/>
        <v>99.9512</v>
      </c>
    </row>
    <row r="181" spans="1:15" ht="38.25">
      <c r="A181" s="3" t="s">
        <v>104</v>
      </c>
      <c r="B181" s="2" t="s">
        <v>5</v>
      </c>
      <c r="C181" s="2">
        <v>10</v>
      </c>
      <c r="D181" s="2" t="s">
        <v>20</v>
      </c>
      <c r="E181" s="1" t="s">
        <v>124</v>
      </c>
      <c r="F181" s="2"/>
      <c r="G181" s="5">
        <v>208.45740000000001</v>
      </c>
      <c r="H181" s="5">
        <f>H182</f>
        <v>0</v>
      </c>
      <c r="I181" s="5">
        <f t="shared" si="8"/>
        <v>208.45740000000001</v>
      </c>
      <c r="J181" s="5">
        <f>J182</f>
        <v>0</v>
      </c>
      <c r="K181" s="5">
        <f t="shared" si="10"/>
        <v>208.45740000000001</v>
      </c>
      <c r="L181" s="5">
        <f>L182</f>
        <v>0</v>
      </c>
      <c r="M181" s="5">
        <f t="shared" si="11"/>
        <v>208.45740000000001</v>
      </c>
      <c r="N181" s="5">
        <f>N182</f>
        <v>0</v>
      </c>
      <c r="O181" s="5">
        <f t="shared" si="9"/>
        <v>208.45740000000001</v>
      </c>
    </row>
    <row r="182" spans="1:15" ht="25.5">
      <c r="A182" s="3" t="s">
        <v>105</v>
      </c>
      <c r="B182" s="2" t="s">
        <v>5</v>
      </c>
      <c r="C182" s="2">
        <v>10</v>
      </c>
      <c r="D182" s="2" t="s">
        <v>20</v>
      </c>
      <c r="E182" s="1" t="s">
        <v>124</v>
      </c>
      <c r="F182" s="2">
        <v>300</v>
      </c>
      <c r="G182" s="5">
        <v>208.45740000000001</v>
      </c>
      <c r="H182" s="5"/>
      <c r="I182" s="5">
        <f t="shared" si="8"/>
        <v>208.45740000000001</v>
      </c>
      <c r="J182" s="5"/>
      <c r="K182" s="5">
        <f t="shared" si="10"/>
        <v>208.45740000000001</v>
      </c>
      <c r="L182" s="5"/>
      <c r="M182" s="5">
        <f t="shared" si="11"/>
        <v>208.45740000000001</v>
      </c>
      <c r="N182" s="5"/>
      <c r="O182" s="5">
        <f t="shared" si="9"/>
        <v>208.45740000000001</v>
      </c>
    </row>
    <row r="183" spans="1:15" ht="51">
      <c r="A183" s="3" t="s">
        <v>103</v>
      </c>
      <c r="B183" s="2" t="s">
        <v>5</v>
      </c>
      <c r="C183" s="2">
        <v>10</v>
      </c>
      <c r="D183" s="2" t="s">
        <v>21</v>
      </c>
      <c r="E183" s="6" t="s">
        <v>238</v>
      </c>
      <c r="F183" s="2"/>
      <c r="G183" s="5">
        <v>6025.5518399999992</v>
      </c>
      <c r="H183" s="5">
        <f>H184</f>
        <v>0</v>
      </c>
      <c r="I183" s="5">
        <f t="shared" si="8"/>
        <v>6025.5518399999992</v>
      </c>
      <c r="J183" s="5">
        <f>J184</f>
        <v>0</v>
      </c>
      <c r="K183" s="5">
        <f t="shared" si="10"/>
        <v>6025.5518399999992</v>
      </c>
      <c r="L183" s="5">
        <f>L184</f>
        <v>0</v>
      </c>
      <c r="M183" s="5">
        <f t="shared" si="11"/>
        <v>6025.5518399999992</v>
      </c>
      <c r="N183" s="5">
        <f>N184</f>
        <v>0</v>
      </c>
      <c r="O183" s="5">
        <f t="shared" si="9"/>
        <v>6025.5518399999992</v>
      </c>
    </row>
    <row r="184" spans="1:15" ht="38.25">
      <c r="A184" s="3" t="s">
        <v>117</v>
      </c>
      <c r="B184" s="2" t="s">
        <v>5</v>
      </c>
      <c r="C184" s="2">
        <v>10</v>
      </c>
      <c r="D184" s="2" t="s">
        <v>21</v>
      </c>
      <c r="E184" s="6" t="s">
        <v>238</v>
      </c>
      <c r="F184" s="2">
        <v>400</v>
      </c>
      <c r="G184" s="5">
        <v>6025.5518399999992</v>
      </c>
      <c r="H184" s="5"/>
      <c r="I184" s="5">
        <f t="shared" si="8"/>
        <v>6025.5518399999992</v>
      </c>
      <c r="J184" s="5"/>
      <c r="K184" s="5">
        <f t="shared" si="10"/>
        <v>6025.5518399999992</v>
      </c>
      <c r="L184" s="5"/>
      <c r="M184" s="5">
        <f t="shared" si="11"/>
        <v>6025.5518399999992</v>
      </c>
      <c r="N184" s="5"/>
      <c r="O184" s="5">
        <f t="shared" si="9"/>
        <v>6025.5518399999992</v>
      </c>
    </row>
    <row r="185" spans="1:15" ht="25.5">
      <c r="A185" s="3" t="s">
        <v>101</v>
      </c>
      <c r="B185" s="2" t="s">
        <v>5</v>
      </c>
      <c r="C185" s="2">
        <v>10</v>
      </c>
      <c r="D185" s="2" t="s">
        <v>28</v>
      </c>
      <c r="E185" s="6" t="s">
        <v>102</v>
      </c>
      <c r="F185" s="2"/>
      <c r="G185" s="5">
        <v>484.17060000000004</v>
      </c>
      <c r="H185" s="5">
        <f>H186</f>
        <v>0</v>
      </c>
      <c r="I185" s="5">
        <f t="shared" si="8"/>
        <v>484.17060000000004</v>
      </c>
      <c r="J185" s="5">
        <f>J186</f>
        <v>0</v>
      </c>
      <c r="K185" s="5">
        <f t="shared" si="10"/>
        <v>484.17060000000004</v>
      </c>
      <c r="L185" s="5">
        <f>L186</f>
        <v>0</v>
      </c>
      <c r="M185" s="5">
        <f t="shared" si="11"/>
        <v>484.17060000000004</v>
      </c>
      <c r="N185" s="5">
        <f>N186</f>
        <v>0</v>
      </c>
      <c r="O185" s="5">
        <f t="shared" si="9"/>
        <v>484.17060000000004</v>
      </c>
    </row>
    <row r="186" spans="1:15" ht="38.25">
      <c r="A186" s="3" t="s">
        <v>44</v>
      </c>
      <c r="B186" s="2" t="s">
        <v>5</v>
      </c>
      <c r="C186" s="2">
        <v>10</v>
      </c>
      <c r="D186" s="2" t="s">
        <v>28</v>
      </c>
      <c r="E186" s="6" t="s">
        <v>102</v>
      </c>
      <c r="F186" s="2">
        <v>600</v>
      </c>
      <c r="G186" s="5">
        <v>484.17060000000004</v>
      </c>
      <c r="H186" s="5"/>
      <c r="I186" s="5">
        <f t="shared" si="8"/>
        <v>484.17060000000004</v>
      </c>
      <c r="J186" s="5"/>
      <c r="K186" s="5">
        <f t="shared" si="10"/>
        <v>484.17060000000004</v>
      </c>
      <c r="L186" s="5"/>
      <c r="M186" s="5">
        <f t="shared" si="11"/>
        <v>484.17060000000004</v>
      </c>
      <c r="N186" s="5"/>
      <c r="O186" s="5">
        <f t="shared" si="9"/>
        <v>484.17060000000004</v>
      </c>
    </row>
    <row r="187" spans="1:15" ht="25.5">
      <c r="A187" s="8" t="s">
        <v>6</v>
      </c>
      <c r="B187" s="9" t="s">
        <v>3</v>
      </c>
      <c r="C187" s="9"/>
      <c r="D187" s="9"/>
      <c r="E187" s="9"/>
      <c r="F187" s="9"/>
      <c r="G187" s="5">
        <v>6411.4269999999997</v>
      </c>
      <c r="H187" s="5">
        <f>H188</f>
        <v>6.4</v>
      </c>
      <c r="I187" s="5">
        <f t="shared" si="8"/>
        <v>6417.8269999999993</v>
      </c>
      <c r="J187" s="5">
        <f>J188</f>
        <v>0</v>
      </c>
      <c r="K187" s="5">
        <f t="shared" si="10"/>
        <v>6417.8269999999993</v>
      </c>
      <c r="L187" s="5">
        <f>L188</f>
        <v>0</v>
      </c>
      <c r="M187" s="5">
        <f t="shared" si="11"/>
        <v>6417.8269999999993</v>
      </c>
      <c r="N187" s="5">
        <f>N188</f>
        <v>0</v>
      </c>
      <c r="O187" s="5">
        <f t="shared" si="9"/>
        <v>6417.8269999999993</v>
      </c>
    </row>
    <row r="188" spans="1:15" ht="38.25">
      <c r="A188" s="3" t="s">
        <v>12</v>
      </c>
      <c r="B188" s="2" t="s">
        <v>3</v>
      </c>
      <c r="C188" s="2"/>
      <c r="D188" s="2"/>
      <c r="E188" s="2"/>
      <c r="F188" s="2"/>
      <c r="G188" s="5">
        <v>6411.4269999999997</v>
      </c>
      <c r="H188" s="5">
        <f>H189+H191+H193+H195+H197</f>
        <v>6.4</v>
      </c>
      <c r="I188" s="5">
        <f t="shared" si="8"/>
        <v>6417.8269999999993</v>
      </c>
      <c r="J188" s="5">
        <f>J189+J191+J193+J195+J197</f>
        <v>0</v>
      </c>
      <c r="K188" s="5">
        <f t="shared" si="10"/>
        <v>6417.8269999999993</v>
      </c>
      <c r="L188" s="5">
        <f>L189+L191+L193+L195+L197</f>
        <v>0</v>
      </c>
      <c r="M188" s="5">
        <f t="shared" si="11"/>
        <v>6417.8269999999993</v>
      </c>
      <c r="N188" s="5">
        <f>N189+N191+N193+N195+N197</f>
        <v>0</v>
      </c>
      <c r="O188" s="5">
        <f t="shared" si="9"/>
        <v>6417.8269999999993</v>
      </c>
    </row>
    <row r="189" spans="1:15" ht="38.25">
      <c r="A189" s="3" t="s">
        <v>30</v>
      </c>
      <c r="B189" s="2" t="s">
        <v>3</v>
      </c>
      <c r="C189" s="2" t="s">
        <v>19</v>
      </c>
      <c r="D189" s="2" t="s">
        <v>28</v>
      </c>
      <c r="E189" s="1" t="s">
        <v>204</v>
      </c>
      <c r="F189" s="2"/>
      <c r="G189" s="5">
        <v>5749.64</v>
      </c>
      <c r="H189" s="5">
        <f>H190</f>
        <v>0</v>
      </c>
      <c r="I189" s="5">
        <f t="shared" si="8"/>
        <v>5749.64</v>
      </c>
      <c r="J189" s="5">
        <f>J190</f>
        <v>0</v>
      </c>
      <c r="K189" s="5">
        <f t="shared" si="10"/>
        <v>5749.64</v>
      </c>
      <c r="L189" s="5">
        <f>L190</f>
        <v>0</v>
      </c>
      <c r="M189" s="5">
        <f t="shared" si="11"/>
        <v>5749.64</v>
      </c>
      <c r="N189" s="5">
        <f>N190</f>
        <v>0</v>
      </c>
      <c r="O189" s="5">
        <f t="shared" si="9"/>
        <v>5749.64</v>
      </c>
    </row>
    <row r="190" spans="1:15" ht="76.5">
      <c r="A190" s="3" t="s">
        <v>61</v>
      </c>
      <c r="B190" s="2" t="s">
        <v>3</v>
      </c>
      <c r="C190" s="2" t="s">
        <v>19</v>
      </c>
      <c r="D190" s="2" t="s">
        <v>28</v>
      </c>
      <c r="E190" s="1" t="s">
        <v>204</v>
      </c>
      <c r="F190" s="2">
        <v>100</v>
      </c>
      <c r="G190" s="5">
        <v>5749.64</v>
      </c>
      <c r="H190" s="5"/>
      <c r="I190" s="5">
        <f t="shared" ref="I190:I256" si="12">G190+H190</f>
        <v>5749.64</v>
      </c>
      <c r="J190" s="5"/>
      <c r="K190" s="5">
        <f t="shared" si="10"/>
        <v>5749.64</v>
      </c>
      <c r="L190" s="5"/>
      <c r="M190" s="5">
        <f t="shared" si="11"/>
        <v>5749.64</v>
      </c>
      <c r="N190" s="5"/>
      <c r="O190" s="5">
        <f t="shared" si="9"/>
        <v>5749.64</v>
      </c>
    </row>
    <row r="191" spans="1:15" ht="25.5">
      <c r="A191" s="3" t="s">
        <v>239</v>
      </c>
      <c r="B191" s="2" t="s">
        <v>3</v>
      </c>
      <c r="C191" s="2" t="s">
        <v>19</v>
      </c>
      <c r="D191" s="2">
        <v>11</v>
      </c>
      <c r="E191" s="1" t="s">
        <v>240</v>
      </c>
      <c r="F191" s="2"/>
      <c r="G191" s="5">
        <v>500</v>
      </c>
      <c r="H191" s="5">
        <f>H192</f>
        <v>0</v>
      </c>
      <c r="I191" s="5">
        <f t="shared" si="12"/>
        <v>500</v>
      </c>
      <c r="J191" s="5">
        <f>J192</f>
        <v>0</v>
      </c>
      <c r="K191" s="5">
        <f t="shared" si="10"/>
        <v>500</v>
      </c>
      <c r="L191" s="5">
        <f>L192</f>
        <v>0</v>
      </c>
      <c r="M191" s="5">
        <f t="shared" si="11"/>
        <v>500</v>
      </c>
      <c r="N191" s="5">
        <f>N192</f>
        <v>0</v>
      </c>
      <c r="O191" s="5">
        <f t="shared" si="9"/>
        <v>500</v>
      </c>
    </row>
    <row r="192" spans="1:15" ht="15.75">
      <c r="A192" s="3" t="s">
        <v>40</v>
      </c>
      <c r="B192" s="2" t="s">
        <v>3</v>
      </c>
      <c r="C192" s="2" t="s">
        <v>19</v>
      </c>
      <c r="D192" s="2">
        <v>11</v>
      </c>
      <c r="E192" s="1" t="s">
        <v>240</v>
      </c>
      <c r="F192" s="2">
        <v>800</v>
      </c>
      <c r="G192" s="5">
        <v>500</v>
      </c>
      <c r="H192" s="5"/>
      <c r="I192" s="5">
        <f t="shared" si="12"/>
        <v>500</v>
      </c>
      <c r="J192" s="5"/>
      <c r="K192" s="5">
        <f t="shared" si="10"/>
        <v>500</v>
      </c>
      <c r="L192" s="5"/>
      <c r="M192" s="5">
        <f t="shared" si="11"/>
        <v>500</v>
      </c>
      <c r="N192" s="5"/>
      <c r="O192" s="5">
        <f t="shared" si="9"/>
        <v>500</v>
      </c>
    </row>
    <row r="193" spans="1:15" ht="25.5">
      <c r="A193" s="3" t="s">
        <v>214</v>
      </c>
      <c r="B193" s="2" t="s">
        <v>3</v>
      </c>
      <c r="C193" s="2" t="s">
        <v>19</v>
      </c>
      <c r="D193" s="2">
        <v>13</v>
      </c>
      <c r="E193" s="1" t="s">
        <v>215</v>
      </c>
      <c r="F193" s="2"/>
      <c r="G193" s="5">
        <v>144.78700000000001</v>
      </c>
      <c r="H193" s="5">
        <f>H194</f>
        <v>0</v>
      </c>
      <c r="I193" s="5">
        <f t="shared" si="12"/>
        <v>144.78700000000001</v>
      </c>
      <c r="J193" s="5">
        <f>J194</f>
        <v>0</v>
      </c>
      <c r="K193" s="5">
        <f t="shared" si="10"/>
        <v>144.78700000000001</v>
      </c>
      <c r="L193" s="5">
        <f>L194</f>
        <v>0</v>
      </c>
      <c r="M193" s="5">
        <f t="shared" si="11"/>
        <v>144.78700000000001</v>
      </c>
      <c r="N193" s="5">
        <f>N194</f>
        <v>0</v>
      </c>
      <c r="O193" s="5">
        <f t="shared" si="9"/>
        <v>144.78700000000001</v>
      </c>
    </row>
    <row r="194" spans="1:15" ht="38.25">
      <c r="A194" s="3" t="s">
        <v>31</v>
      </c>
      <c r="B194" s="2" t="s">
        <v>3</v>
      </c>
      <c r="C194" s="2" t="s">
        <v>19</v>
      </c>
      <c r="D194" s="2">
        <v>13</v>
      </c>
      <c r="E194" s="1" t="s">
        <v>215</v>
      </c>
      <c r="F194" s="2">
        <v>200</v>
      </c>
      <c r="G194" s="5">
        <v>144.78700000000001</v>
      </c>
      <c r="H194" s="5"/>
      <c r="I194" s="5">
        <f t="shared" si="12"/>
        <v>144.78700000000001</v>
      </c>
      <c r="J194" s="5"/>
      <c r="K194" s="5">
        <f t="shared" si="10"/>
        <v>144.78700000000001</v>
      </c>
      <c r="L194" s="5"/>
      <c r="M194" s="5">
        <f t="shared" si="11"/>
        <v>144.78700000000001</v>
      </c>
      <c r="N194" s="5"/>
      <c r="O194" s="5">
        <f t="shared" si="9"/>
        <v>144.78700000000001</v>
      </c>
    </row>
    <row r="195" spans="1:15" ht="51">
      <c r="A195" s="3" t="s">
        <v>216</v>
      </c>
      <c r="B195" s="2" t="s">
        <v>3</v>
      </c>
      <c r="C195" s="2" t="s">
        <v>19</v>
      </c>
      <c r="D195" s="2">
        <v>13</v>
      </c>
      <c r="E195" s="1" t="s">
        <v>217</v>
      </c>
      <c r="F195" s="2"/>
      <c r="G195" s="5">
        <v>0</v>
      </c>
      <c r="H195" s="5">
        <f>H196</f>
        <v>0</v>
      </c>
      <c r="I195" s="5">
        <f t="shared" si="12"/>
        <v>0</v>
      </c>
      <c r="J195" s="5">
        <f>J196</f>
        <v>0</v>
      </c>
      <c r="K195" s="5">
        <f t="shared" si="10"/>
        <v>0</v>
      </c>
      <c r="L195" s="5">
        <f>L196</f>
        <v>0</v>
      </c>
      <c r="M195" s="5">
        <f t="shared" si="11"/>
        <v>0</v>
      </c>
      <c r="N195" s="5">
        <f>N196</f>
        <v>0</v>
      </c>
      <c r="O195" s="5">
        <f t="shared" si="9"/>
        <v>0</v>
      </c>
    </row>
    <row r="196" spans="1:15" ht="38.25">
      <c r="A196" s="3" t="s">
        <v>31</v>
      </c>
      <c r="B196" s="2" t="s">
        <v>3</v>
      </c>
      <c r="C196" s="2" t="s">
        <v>19</v>
      </c>
      <c r="D196" s="2">
        <v>13</v>
      </c>
      <c r="E196" s="1" t="s">
        <v>217</v>
      </c>
      <c r="F196" s="2">
        <v>200</v>
      </c>
      <c r="G196" s="5">
        <v>0</v>
      </c>
      <c r="H196" s="5"/>
      <c r="I196" s="5">
        <f t="shared" si="12"/>
        <v>0</v>
      </c>
      <c r="J196" s="5"/>
      <c r="K196" s="5">
        <f t="shared" si="10"/>
        <v>0</v>
      </c>
      <c r="L196" s="5"/>
      <c r="M196" s="5">
        <f t="shared" si="11"/>
        <v>0</v>
      </c>
      <c r="N196" s="5"/>
      <c r="O196" s="5">
        <f t="shared" si="9"/>
        <v>0</v>
      </c>
    </row>
    <row r="197" spans="1:15" ht="76.5">
      <c r="A197" s="3" t="s">
        <v>114</v>
      </c>
      <c r="B197" s="2" t="s">
        <v>3</v>
      </c>
      <c r="C197" s="2" t="s">
        <v>23</v>
      </c>
      <c r="D197" s="2" t="s">
        <v>22</v>
      </c>
      <c r="E197" s="1" t="s">
        <v>228</v>
      </c>
      <c r="F197" s="2"/>
      <c r="G197" s="5">
        <v>17</v>
      </c>
      <c r="H197" s="5">
        <f>H198</f>
        <v>6.4</v>
      </c>
      <c r="I197" s="5">
        <f t="shared" si="12"/>
        <v>23.4</v>
      </c>
      <c r="J197" s="5">
        <f>J198</f>
        <v>0</v>
      </c>
      <c r="K197" s="5">
        <f t="shared" si="10"/>
        <v>23.4</v>
      </c>
      <c r="L197" s="5">
        <f>L198</f>
        <v>0</v>
      </c>
      <c r="M197" s="5">
        <f t="shared" si="11"/>
        <v>23.4</v>
      </c>
      <c r="N197" s="5">
        <f>N198</f>
        <v>0</v>
      </c>
      <c r="O197" s="5">
        <f t="shared" si="9"/>
        <v>23.4</v>
      </c>
    </row>
    <row r="198" spans="1:15" ht="38.25">
      <c r="A198" s="3" t="s">
        <v>31</v>
      </c>
      <c r="B198" s="2" t="s">
        <v>3</v>
      </c>
      <c r="C198" s="2" t="s">
        <v>23</v>
      </c>
      <c r="D198" s="2" t="s">
        <v>22</v>
      </c>
      <c r="E198" s="1" t="s">
        <v>228</v>
      </c>
      <c r="F198" s="2">
        <v>200</v>
      </c>
      <c r="G198" s="5">
        <v>17</v>
      </c>
      <c r="H198" s="5">
        <v>6.4</v>
      </c>
      <c r="I198" s="5">
        <f t="shared" si="12"/>
        <v>23.4</v>
      </c>
      <c r="J198" s="5"/>
      <c r="K198" s="5">
        <f t="shared" si="10"/>
        <v>23.4</v>
      </c>
      <c r="L198" s="5"/>
      <c r="M198" s="5">
        <f t="shared" si="11"/>
        <v>23.4</v>
      </c>
      <c r="N198" s="5"/>
      <c r="O198" s="5">
        <f t="shared" si="9"/>
        <v>23.4</v>
      </c>
    </row>
    <row r="199" spans="1:15" ht="63.75">
      <c r="A199" s="8" t="s">
        <v>16</v>
      </c>
      <c r="B199" s="9" t="s">
        <v>11</v>
      </c>
      <c r="C199" s="2"/>
      <c r="D199" s="2"/>
      <c r="E199" s="2"/>
      <c r="F199" s="2"/>
      <c r="G199" s="5">
        <v>9788.3770100000002</v>
      </c>
      <c r="H199" s="5">
        <f>H200</f>
        <v>0</v>
      </c>
      <c r="I199" s="5">
        <f t="shared" si="12"/>
        <v>9788.3770100000002</v>
      </c>
      <c r="J199" s="5">
        <f>J200</f>
        <v>0</v>
      </c>
      <c r="K199" s="5">
        <f t="shared" si="10"/>
        <v>9788.3770100000002</v>
      </c>
      <c r="L199" s="5">
        <f>L200</f>
        <v>-1156.85511</v>
      </c>
      <c r="M199" s="5">
        <f t="shared" si="11"/>
        <v>8631.5218999999997</v>
      </c>
      <c r="N199" s="5">
        <f>N200</f>
        <v>2647.9031299999997</v>
      </c>
      <c r="O199" s="5">
        <f t="shared" si="9"/>
        <v>11279.425029999999</v>
      </c>
    </row>
    <row r="200" spans="1:15" ht="30" customHeight="1">
      <c r="A200" s="3" t="s">
        <v>12</v>
      </c>
      <c r="B200" s="2" t="s">
        <v>11</v>
      </c>
      <c r="C200" s="2"/>
      <c r="D200" s="2"/>
      <c r="E200" s="2"/>
      <c r="F200" s="2"/>
      <c r="G200" s="5">
        <v>9788.3770100000002</v>
      </c>
      <c r="H200" s="5">
        <f>H208+H210+H214+H216+H218+H220+H222+H224+H201+H206+H204+H212</f>
        <v>0</v>
      </c>
      <c r="I200" s="5">
        <f t="shared" si="12"/>
        <v>9788.3770100000002</v>
      </c>
      <c r="J200" s="5">
        <f>J208+J210+J214+J216+J218+J220+J222+J224+J201+J206+J204+J212</f>
        <v>0</v>
      </c>
      <c r="K200" s="5">
        <f t="shared" si="10"/>
        <v>9788.3770100000002</v>
      </c>
      <c r="L200" s="5">
        <f>L208+L210+L214+L216+L218+L220+L222+L224+L201+L206+L204+L212</f>
        <v>-1156.85511</v>
      </c>
      <c r="M200" s="5">
        <f t="shared" si="11"/>
        <v>8631.5218999999997</v>
      </c>
      <c r="N200" s="5">
        <f>N208+N210+N214+N216+N218+N220+N222+N224+N201+N206+N204+N212</f>
        <v>2647.9031299999997</v>
      </c>
      <c r="O200" s="5">
        <f t="shared" si="9"/>
        <v>11279.425029999999</v>
      </c>
    </row>
    <row r="201" spans="1:15" ht="57" customHeight="1">
      <c r="A201" s="3" t="s">
        <v>241</v>
      </c>
      <c r="B201" s="2" t="s">
        <v>11</v>
      </c>
      <c r="C201" s="2" t="s">
        <v>19</v>
      </c>
      <c r="D201" s="2">
        <v>13</v>
      </c>
      <c r="E201" s="1" t="s">
        <v>242</v>
      </c>
      <c r="F201" s="2"/>
      <c r="G201" s="5">
        <v>97.2</v>
      </c>
      <c r="H201" s="5">
        <f>H202</f>
        <v>0</v>
      </c>
      <c r="I201" s="5">
        <f t="shared" si="12"/>
        <v>97.2</v>
      </c>
      <c r="J201" s="5">
        <f>J202</f>
        <v>0</v>
      </c>
      <c r="K201" s="5">
        <f t="shared" si="10"/>
        <v>97.2</v>
      </c>
      <c r="L201" s="5">
        <f>L202</f>
        <v>414.84937000000002</v>
      </c>
      <c r="M201" s="5">
        <f t="shared" si="11"/>
        <v>512.04937000000007</v>
      </c>
      <c r="N201" s="5">
        <f>N202+N203</f>
        <v>244.02725999999998</v>
      </c>
      <c r="O201" s="5">
        <f t="shared" si="9"/>
        <v>756.07663000000002</v>
      </c>
    </row>
    <row r="202" spans="1:15" ht="38.25">
      <c r="A202" s="3" t="s">
        <v>31</v>
      </c>
      <c r="B202" s="2" t="s">
        <v>11</v>
      </c>
      <c r="C202" s="2" t="s">
        <v>19</v>
      </c>
      <c r="D202" s="2">
        <v>13</v>
      </c>
      <c r="E202" s="1" t="s">
        <v>242</v>
      </c>
      <c r="F202" s="2">
        <v>200</v>
      </c>
      <c r="G202" s="5">
        <v>97.2</v>
      </c>
      <c r="H202" s="5"/>
      <c r="I202" s="5">
        <f t="shared" si="12"/>
        <v>97.2</v>
      </c>
      <c r="J202" s="5"/>
      <c r="K202" s="5">
        <f t="shared" si="10"/>
        <v>97.2</v>
      </c>
      <c r="L202" s="5">
        <v>414.84937000000002</v>
      </c>
      <c r="M202" s="5">
        <f t="shared" si="11"/>
        <v>512.04937000000007</v>
      </c>
      <c r="N202" s="5">
        <f>49+131.67726</f>
        <v>180.67725999999999</v>
      </c>
      <c r="O202" s="5">
        <f t="shared" si="9"/>
        <v>692.72663000000011</v>
      </c>
    </row>
    <row r="203" spans="1:15" ht="15.75">
      <c r="A203" s="3" t="s">
        <v>40</v>
      </c>
      <c r="B203" s="2" t="s">
        <v>11</v>
      </c>
      <c r="C203" s="2" t="s">
        <v>19</v>
      </c>
      <c r="D203" s="2">
        <v>13</v>
      </c>
      <c r="E203" s="1" t="s">
        <v>242</v>
      </c>
      <c r="F203" s="2">
        <v>800</v>
      </c>
      <c r="G203" s="5"/>
      <c r="H203" s="5"/>
      <c r="I203" s="5"/>
      <c r="J203" s="5"/>
      <c r="K203" s="5"/>
      <c r="L203" s="5"/>
      <c r="M203" s="5">
        <v>0</v>
      </c>
      <c r="N203" s="5">
        <v>63.35</v>
      </c>
      <c r="O203" s="5">
        <f t="shared" si="9"/>
        <v>63.35</v>
      </c>
    </row>
    <row r="204" spans="1:15" ht="38.25">
      <c r="A204" s="3" t="s">
        <v>274</v>
      </c>
      <c r="B204" s="2" t="s">
        <v>11</v>
      </c>
      <c r="C204" s="2" t="s">
        <v>19</v>
      </c>
      <c r="D204" s="2">
        <v>13</v>
      </c>
      <c r="E204" s="1" t="s">
        <v>275</v>
      </c>
      <c r="F204" s="2"/>
      <c r="G204" s="5">
        <v>475</v>
      </c>
      <c r="H204" s="5">
        <f>H205</f>
        <v>0</v>
      </c>
      <c r="I204" s="5">
        <f t="shared" si="12"/>
        <v>475</v>
      </c>
      <c r="J204" s="5">
        <f>J205</f>
        <v>0</v>
      </c>
      <c r="K204" s="5">
        <f t="shared" si="10"/>
        <v>475</v>
      </c>
      <c r="L204" s="5">
        <f>L205</f>
        <v>0</v>
      </c>
      <c r="M204" s="5">
        <f t="shared" si="11"/>
        <v>475</v>
      </c>
      <c r="N204" s="5">
        <f>N205</f>
        <v>0</v>
      </c>
      <c r="O204" s="5">
        <f t="shared" si="9"/>
        <v>475</v>
      </c>
    </row>
    <row r="205" spans="1:15" ht="38.25">
      <c r="A205" s="3" t="s">
        <v>31</v>
      </c>
      <c r="B205" s="2" t="s">
        <v>11</v>
      </c>
      <c r="C205" s="2" t="s">
        <v>19</v>
      </c>
      <c r="D205" s="2">
        <v>13</v>
      </c>
      <c r="E205" s="1" t="s">
        <v>275</v>
      </c>
      <c r="F205" s="2">
        <v>200</v>
      </c>
      <c r="G205" s="5">
        <v>475</v>
      </c>
      <c r="H205" s="5"/>
      <c r="I205" s="5">
        <f t="shared" si="12"/>
        <v>475</v>
      </c>
      <c r="J205" s="5"/>
      <c r="K205" s="5">
        <f t="shared" si="10"/>
        <v>475</v>
      </c>
      <c r="L205" s="5"/>
      <c r="M205" s="5">
        <f t="shared" si="11"/>
        <v>475</v>
      </c>
      <c r="N205" s="5"/>
      <c r="O205" s="5">
        <f t="shared" si="9"/>
        <v>475</v>
      </c>
    </row>
    <row r="206" spans="1:15" ht="76.5">
      <c r="A206" s="3" t="s">
        <v>218</v>
      </c>
      <c r="B206" s="2" t="s">
        <v>11</v>
      </c>
      <c r="C206" s="2" t="s">
        <v>19</v>
      </c>
      <c r="D206" s="2">
        <v>13</v>
      </c>
      <c r="E206" s="6" t="s">
        <v>135</v>
      </c>
      <c r="F206" s="2"/>
      <c r="G206" s="5">
        <v>0</v>
      </c>
      <c r="H206" s="5">
        <f>H207</f>
        <v>0</v>
      </c>
      <c r="I206" s="5">
        <f t="shared" si="12"/>
        <v>0</v>
      </c>
      <c r="J206" s="5">
        <f>J207</f>
        <v>0</v>
      </c>
      <c r="K206" s="5">
        <f t="shared" si="10"/>
        <v>0</v>
      </c>
      <c r="L206" s="5">
        <f>L207</f>
        <v>0</v>
      </c>
      <c r="M206" s="5">
        <f t="shared" si="11"/>
        <v>0</v>
      </c>
      <c r="N206" s="5">
        <f>N207</f>
        <v>0</v>
      </c>
      <c r="O206" s="5">
        <f t="shared" si="9"/>
        <v>0</v>
      </c>
    </row>
    <row r="207" spans="1:15" ht="15.75">
      <c r="A207" s="3" t="s">
        <v>40</v>
      </c>
      <c r="B207" s="2" t="s">
        <v>11</v>
      </c>
      <c r="C207" s="2" t="s">
        <v>19</v>
      </c>
      <c r="D207" s="2">
        <v>13</v>
      </c>
      <c r="E207" s="6" t="s">
        <v>135</v>
      </c>
      <c r="F207" s="2">
        <v>800</v>
      </c>
      <c r="G207" s="5">
        <v>0</v>
      </c>
      <c r="H207" s="5"/>
      <c r="I207" s="5">
        <f t="shared" si="12"/>
        <v>0</v>
      </c>
      <c r="J207" s="5"/>
      <c r="K207" s="5">
        <f t="shared" si="10"/>
        <v>0</v>
      </c>
      <c r="L207" s="5"/>
      <c r="M207" s="5">
        <f t="shared" si="11"/>
        <v>0</v>
      </c>
      <c r="N207" s="5"/>
      <c r="O207" s="5">
        <f t="shared" si="9"/>
        <v>0</v>
      </c>
    </row>
    <row r="208" spans="1:15" ht="38.25">
      <c r="A208" s="3" t="s">
        <v>30</v>
      </c>
      <c r="B208" s="2" t="s">
        <v>11</v>
      </c>
      <c r="C208" s="2" t="s">
        <v>19</v>
      </c>
      <c r="D208" s="2">
        <v>13</v>
      </c>
      <c r="E208" s="1" t="s">
        <v>204</v>
      </c>
      <c r="F208" s="2"/>
      <c r="G208" s="5">
        <v>4579.6630000000005</v>
      </c>
      <c r="H208" s="5">
        <f>H209</f>
        <v>0</v>
      </c>
      <c r="I208" s="5">
        <f t="shared" si="12"/>
        <v>4579.6630000000005</v>
      </c>
      <c r="J208" s="5">
        <f>J209</f>
        <v>0</v>
      </c>
      <c r="K208" s="5">
        <f t="shared" si="10"/>
        <v>4579.6630000000005</v>
      </c>
      <c r="L208" s="5">
        <f>L209</f>
        <v>0</v>
      </c>
      <c r="M208" s="5">
        <f t="shared" si="11"/>
        <v>4579.6630000000005</v>
      </c>
      <c r="N208" s="5">
        <f>N209</f>
        <v>0</v>
      </c>
      <c r="O208" s="5">
        <f t="shared" si="9"/>
        <v>4579.6630000000005</v>
      </c>
    </row>
    <row r="209" spans="1:15" ht="76.5">
      <c r="A209" s="3" t="s">
        <v>61</v>
      </c>
      <c r="B209" s="2" t="s">
        <v>11</v>
      </c>
      <c r="C209" s="2" t="s">
        <v>19</v>
      </c>
      <c r="D209" s="2">
        <v>13</v>
      </c>
      <c r="E209" s="1" t="s">
        <v>204</v>
      </c>
      <c r="F209" s="2">
        <v>100</v>
      </c>
      <c r="G209" s="5">
        <v>4579.6630000000005</v>
      </c>
      <c r="H209" s="5"/>
      <c r="I209" s="5">
        <f t="shared" si="12"/>
        <v>4579.6630000000005</v>
      </c>
      <c r="J209" s="5"/>
      <c r="K209" s="5">
        <f t="shared" si="10"/>
        <v>4579.6630000000005</v>
      </c>
      <c r="L209" s="5"/>
      <c r="M209" s="5">
        <f t="shared" si="11"/>
        <v>4579.6630000000005</v>
      </c>
      <c r="N209" s="5"/>
      <c r="O209" s="5">
        <f t="shared" si="9"/>
        <v>4579.6630000000005</v>
      </c>
    </row>
    <row r="210" spans="1:15" ht="25.5">
      <c r="A210" s="3" t="s">
        <v>214</v>
      </c>
      <c r="B210" s="2" t="s">
        <v>11</v>
      </c>
      <c r="C210" s="2" t="s">
        <v>19</v>
      </c>
      <c r="D210" s="2">
        <v>13</v>
      </c>
      <c r="E210" s="1" t="s">
        <v>215</v>
      </c>
      <c r="F210" s="2"/>
      <c r="G210" s="5">
        <v>131.84399999999999</v>
      </c>
      <c r="H210" s="5">
        <f>H211</f>
        <v>0</v>
      </c>
      <c r="I210" s="5">
        <f t="shared" si="12"/>
        <v>131.84399999999999</v>
      </c>
      <c r="J210" s="5">
        <f>J211</f>
        <v>0</v>
      </c>
      <c r="K210" s="5">
        <f t="shared" si="10"/>
        <v>131.84399999999999</v>
      </c>
      <c r="L210" s="5">
        <f>L211</f>
        <v>0</v>
      </c>
      <c r="M210" s="5">
        <f t="shared" si="11"/>
        <v>131.84399999999999</v>
      </c>
      <c r="N210" s="5">
        <f>N211</f>
        <v>0</v>
      </c>
      <c r="O210" s="5">
        <f t="shared" si="9"/>
        <v>131.84399999999999</v>
      </c>
    </row>
    <row r="211" spans="1:15" ht="38.25">
      <c r="A211" s="3" t="s">
        <v>31</v>
      </c>
      <c r="B211" s="2" t="s">
        <v>11</v>
      </c>
      <c r="C211" s="2" t="s">
        <v>19</v>
      </c>
      <c r="D211" s="2">
        <v>13</v>
      </c>
      <c r="E211" s="1" t="s">
        <v>215</v>
      </c>
      <c r="F211" s="2">
        <v>200</v>
      </c>
      <c r="G211" s="5">
        <v>131.84399999999999</v>
      </c>
      <c r="H211" s="5"/>
      <c r="I211" s="5">
        <f t="shared" si="12"/>
        <v>131.84399999999999</v>
      </c>
      <c r="J211" s="5"/>
      <c r="K211" s="5">
        <f t="shared" si="10"/>
        <v>131.84399999999999</v>
      </c>
      <c r="L211" s="5"/>
      <c r="M211" s="5">
        <f t="shared" si="11"/>
        <v>131.84399999999999</v>
      </c>
      <c r="N211" s="5"/>
      <c r="O211" s="5">
        <f t="shared" si="9"/>
        <v>131.84399999999999</v>
      </c>
    </row>
    <row r="212" spans="1:15" ht="38.25">
      <c r="A212" s="3" t="s">
        <v>294</v>
      </c>
      <c r="B212" s="2" t="s">
        <v>11</v>
      </c>
      <c r="C212" s="2" t="s">
        <v>21</v>
      </c>
      <c r="D212" s="2">
        <v>12</v>
      </c>
      <c r="E212" s="1" t="s">
        <v>295</v>
      </c>
      <c r="F212" s="2"/>
      <c r="G212" s="5">
        <v>392</v>
      </c>
      <c r="H212" s="5">
        <f>H213</f>
        <v>0</v>
      </c>
      <c r="I212" s="5">
        <f t="shared" si="12"/>
        <v>392</v>
      </c>
      <c r="J212" s="5">
        <f>J213</f>
        <v>0</v>
      </c>
      <c r="K212" s="5">
        <f t="shared" si="10"/>
        <v>392</v>
      </c>
      <c r="L212" s="5">
        <f>L213</f>
        <v>0</v>
      </c>
      <c r="M212" s="5">
        <f t="shared" si="11"/>
        <v>392</v>
      </c>
      <c r="N212" s="5">
        <f>N213</f>
        <v>0</v>
      </c>
      <c r="O212" s="5">
        <f t="shared" si="9"/>
        <v>392</v>
      </c>
    </row>
    <row r="213" spans="1:15" ht="38.25">
      <c r="A213" s="3" t="s">
        <v>31</v>
      </c>
      <c r="B213" s="2" t="s">
        <v>11</v>
      </c>
      <c r="C213" s="2" t="s">
        <v>21</v>
      </c>
      <c r="D213" s="2">
        <v>12</v>
      </c>
      <c r="E213" s="1" t="s">
        <v>295</v>
      </c>
      <c r="F213" s="2">
        <v>200</v>
      </c>
      <c r="G213" s="5">
        <v>392</v>
      </c>
      <c r="H213" s="5"/>
      <c r="I213" s="5">
        <f t="shared" si="12"/>
        <v>392</v>
      </c>
      <c r="J213" s="5"/>
      <c r="K213" s="5">
        <f t="shared" si="10"/>
        <v>392</v>
      </c>
      <c r="L213" s="5"/>
      <c r="M213" s="5">
        <f t="shared" si="11"/>
        <v>392</v>
      </c>
      <c r="N213" s="5"/>
      <c r="O213" s="5">
        <f t="shared" si="9"/>
        <v>392</v>
      </c>
    </row>
    <row r="214" spans="1:15" ht="63.75">
      <c r="A214" s="3" t="s">
        <v>243</v>
      </c>
      <c r="B214" s="2" t="s">
        <v>11</v>
      </c>
      <c r="C214" s="2" t="s">
        <v>22</v>
      </c>
      <c r="D214" s="2" t="s">
        <v>19</v>
      </c>
      <c r="E214" s="1" t="s">
        <v>244</v>
      </c>
      <c r="F214" s="2"/>
      <c r="G214" s="5">
        <v>92.75</v>
      </c>
      <c r="H214" s="5">
        <f>H215</f>
        <v>0</v>
      </c>
      <c r="I214" s="5">
        <f t="shared" si="12"/>
        <v>92.75</v>
      </c>
      <c r="J214" s="5">
        <f>J215</f>
        <v>0</v>
      </c>
      <c r="K214" s="5">
        <f t="shared" si="10"/>
        <v>92.75</v>
      </c>
      <c r="L214" s="5">
        <f>L215</f>
        <v>0</v>
      </c>
      <c r="M214" s="5">
        <f t="shared" si="11"/>
        <v>92.75</v>
      </c>
      <c r="N214" s="5">
        <f>N215</f>
        <v>0</v>
      </c>
      <c r="O214" s="5">
        <f t="shared" si="9"/>
        <v>92.75</v>
      </c>
    </row>
    <row r="215" spans="1:15" ht="15.75">
      <c r="A215" s="3" t="s">
        <v>40</v>
      </c>
      <c r="B215" s="2" t="s">
        <v>11</v>
      </c>
      <c r="C215" s="2" t="s">
        <v>22</v>
      </c>
      <c r="D215" s="2" t="s">
        <v>19</v>
      </c>
      <c r="E215" s="1" t="s">
        <v>244</v>
      </c>
      <c r="F215" s="2">
        <v>800</v>
      </c>
      <c r="G215" s="5">
        <v>92.75</v>
      </c>
      <c r="H215" s="5"/>
      <c r="I215" s="5">
        <f t="shared" si="12"/>
        <v>92.75</v>
      </c>
      <c r="J215" s="5"/>
      <c r="K215" s="5">
        <f t="shared" si="10"/>
        <v>92.75</v>
      </c>
      <c r="L215" s="5"/>
      <c r="M215" s="5">
        <f t="shared" si="11"/>
        <v>92.75</v>
      </c>
      <c r="N215" s="5"/>
      <c r="O215" s="5">
        <f t="shared" si="9"/>
        <v>92.75</v>
      </c>
    </row>
    <row r="216" spans="1:15" ht="242.25">
      <c r="A216" s="3" t="s">
        <v>245</v>
      </c>
      <c r="B216" s="2" t="s">
        <v>11</v>
      </c>
      <c r="C216" s="2" t="s">
        <v>22</v>
      </c>
      <c r="D216" s="2" t="s">
        <v>19</v>
      </c>
      <c r="E216" s="1" t="s">
        <v>246</v>
      </c>
      <c r="F216" s="2"/>
      <c r="G216" s="5">
        <v>84.470050000000001</v>
      </c>
      <c r="H216" s="5">
        <f>H217</f>
        <v>0</v>
      </c>
      <c r="I216" s="5">
        <f t="shared" si="12"/>
        <v>84.470050000000001</v>
      </c>
      <c r="J216" s="5">
        <f>J217</f>
        <v>0</v>
      </c>
      <c r="K216" s="5">
        <f t="shared" si="10"/>
        <v>84.470050000000001</v>
      </c>
      <c r="L216" s="5">
        <f>L217</f>
        <v>0</v>
      </c>
      <c r="M216" s="5">
        <f t="shared" si="11"/>
        <v>84.470050000000001</v>
      </c>
      <c r="N216" s="5">
        <f>N217</f>
        <v>1.5408199999999965</v>
      </c>
      <c r="O216" s="5">
        <f t="shared" si="9"/>
        <v>86.010869999999997</v>
      </c>
    </row>
    <row r="217" spans="1:15" ht="38.25">
      <c r="A217" s="3" t="s">
        <v>31</v>
      </c>
      <c r="B217" s="2" t="s">
        <v>11</v>
      </c>
      <c r="C217" s="2" t="s">
        <v>22</v>
      </c>
      <c r="D217" s="2" t="s">
        <v>19</v>
      </c>
      <c r="E217" s="1" t="s">
        <v>246</v>
      </c>
      <c r="F217" s="2">
        <v>200</v>
      </c>
      <c r="G217" s="5">
        <v>84.470050000000001</v>
      </c>
      <c r="H217" s="5"/>
      <c r="I217" s="5">
        <f t="shared" si="12"/>
        <v>84.470050000000001</v>
      </c>
      <c r="J217" s="5"/>
      <c r="K217" s="5">
        <f t="shared" si="10"/>
        <v>84.470050000000001</v>
      </c>
      <c r="L217" s="5"/>
      <c r="M217" s="5">
        <f t="shared" si="11"/>
        <v>84.470050000000001</v>
      </c>
      <c r="N217" s="5">
        <f>-49+50.54082</f>
        <v>1.5408199999999965</v>
      </c>
      <c r="O217" s="5">
        <f t="shared" si="9"/>
        <v>86.010869999999997</v>
      </c>
    </row>
    <row r="218" spans="1:15" ht="229.5">
      <c r="A218" s="3" t="s">
        <v>247</v>
      </c>
      <c r="B218" s="2" t="s">
        <v>11</v>
      </c>
      <c r="C218" s="2" t="s">
        <v>22</v>
      </c>
      <c r="D218" s="2" t="s">
        <v>19</v>
      </c>
      <c r="E218" s="1" t="s">
        <v>248</v>
      </c>
      <c r="F218" s="2"/>
      <c r="G218" s="5">
        <v>52.9</v>
      </c>
      <c r="H218" s="5">
        <f>H219</f>
        <v>0</v>
      </c>
      <c r="I218" s="5">
        <f t="shared" si="12"/>
        <v>52.9</v>
      </c>
      <c r="J218" s="5">
        <f>J219</f>
        <v>0</v>
      </c>
      <c r="K218" s="5">
        <f t="shared" si="10"/>
        <v>52.9</v>
      </c>
      <c r="L218" s="5">
        <f>L219</f>
        <v>0</v>
      </c>
      <c r="M218" s="5">
        <f t="shared" si="11"/>
        <v>52.9</v>
      </c>
      <c r="N218" s="5">
        <f>N219</f>
        <v>851.61815000000001</v>
      </c>
      <c r="O218" s="5">
        <f t="shared" si="9"/>
        <v>904.51814999999999</v>
      </c>
    </row>
    <row r="219" spans="1:15" ht="15.75">
      <c r="A219" s="3" t="s">
        <v>40</v>
      </c>
      <c r="B219" s="2" t="s">
        <v>11</v>
      </c>
      <c r="C219" s="2" t="s">
        <v>22</v>
      </c>
      <c r="D219" s="2" t="s">
        <v>19</v>
      </c>
      <c r="E219" s="1" t="s">
        <v>248</v>
      </c>
      <c r="F219" s="2">
        <v>800</v>
      </c>
      <c r="G219" s="5">
        <v>52.9</v>
      </c>
      <c r="H219" s="5"/>
      <c r="I219" s="5">
        <f t="shared" si="12"/>
        <v>52.9</v>
      </c>
      <c r="J219" s="5"/>
      <c r="K219" s="5">
        <f t="shared" si="10"/>
        <v>52.9</v>
      </c>
      <c r="L219" s="5"/>
      <c r="M219" s="5">
        <f t="shared" si="11"/>
        <v>52.9</v>
      </c>
      <c r="N219" s="5">
        <f>902.15897-50.54082</f>
        <v>851.61815000000001</v>
      </c>
      <c r="O219" s="5">
        <f t="shared" si="9"/>
        <v>904.51814999999999</v>
      </c>
    </row>
    <row r="220" spans="1:15" ht="63.75">
      <c r="A220" s="3" t="s">
        <v>249</v>
      </c>
      <c r="B220" s="2" t="s">
        <v>11</v>
      </c>
      <c r="C220" s="2" t="s">
        <v>22</v>
      </c>
      <c r="D220" s="2" t="s">
        <v>19</v>
      </c>
      <c r="E220" s="1" t="s">
        <v>250</v>
      </c>
      <c r="F220" s="2"/>
      <c r="G220" s="5">
        <v>3738.5499599999998</v>
      </c>
      <c r="H220" s="5">
        <f>H221</f>
        <v>0</v>
      </c>
      <c r="I220" s="5">
        <f t="shared" si="12"/>
        <v>3738.5499599999998</v>
      </c>
      <c r="J220" s="5">
        <f>J221</f>
        <v>0</v>
      </c>
      <c r="K220" s="5">
        <f t="shared" si="10"/>
        <v>3738.5499599999998</v>
      </c>
      <c r="L220" s="5">
        <f>L221</f>
        <v>-1571.7044800000001</v>
      </c>
      <c r="M220" s="5">
        <f t="shared" si="11"/>
        <v>2166.84548</v>
      </c>
      <c r="N220" s="5">
        <f>N221</f>
        <v>1550.7168999999999</v>
      </c>
      <c r="O220" s="5">
        <f t="shared" si="9"/>
        <v>3717.5623799999998</v>
      </c>
    </row>
    <row r="221" spans="1:15" ht="15.75">
      <c r="A221" s="3" t="s">
        <v>40</v>
      </c>
      <c r="B221" s="2" t="s">
        <v>11</v>
      </c>
      <c r="C221" s="2" t="s">
        <v>22</v>
      </c>
      <c r="D221" s="2" t="s">
        <v>19</v>
      </c>
      <c r="E221" s="1" t="s">
        <v>250</v>
      </c>
      <c r="F221" s="2">
        <v>800</v>
      </c>
      <c r="G221" s="5">
        <v>3738.5499599999998</v>
      </c>
      <c r="H221" s="5"/>
      <c r="I221" s="5">
        <f t="shared" si="12"/>
        <v>3738.5499599999998</v>
      </c>
      <c r="J221" s="5"/>
      <c r="K221" s="5">
        <f t="shared" si="10"/>
        <v>3738.5499599999998</v>
      </c>
      <c r="L221" s="5">
        <v>-1571.7044800000001</v>
      </c>
      <c r="M221" s="5">
        <f t="shared" si="11"/>
        <v>2166.84548</v>
      </c>
      <c r="N221" s="5">
        <v>1550.7168999999999</v>
      </c>
      <c r="O221" s="5">
        <f t="shared" si="9"/>
        <v>3717.5623799999998</v>
      </c>
    </row>
    <row r="222" spans="1:15" ht="38.25">
      <c r="A222" s="3" t="s">
        <v>251</v>
      </c>
      <c r="B222" s="2" t="s">
        <v>11</v>
      </c>
      <c r="C222" s="2" t="s">
        <v>22</v>
      </c>
      <c r="D222" s="2" t="s">
        <v>19</v>
      </c>
      <c r="E222" s="1" t="s">
        <v>252</v>
      </c>
      <c r="F222" s="2"/>
      <c r="G222" s="5">
        <v>144</v>
      </c>
      <c r="H222" s="5">
        <f>H223</f>
        <v>0</v>
      </c>
      <c r="I222" s="5">
        <f t="shared" si="12"/>
        <v>144</v>
      </c>
      <c r="J222" s="5">
        <f>J223</f>
        <v>0</v>
      </c>
      <c r="K222" s="5">
        <f t="shared" si="10"/>
        <v>144</v>
      </c>
      <c r="L222" s="5">
        <f>L223</f>
        <v>0</v>
      </c>
      <c r="M222" s="5">
        <f t="shared" si="11"/>
        <v>144</v>
      </c>
      <c r="N222" s="5">
        <f>N223</f>
        <v>0</v>
      </c>
      <c r="O222" s="5">
        <f t="shared" si="9"/>
        <v>144</v>
      </c>
    </row>
    <row r="223" spans="1:15" ht="38.25">
      <c r="A223" s="3" t="s">
        <v>31</v>
      </c>
      <c r="B223" s="2" t="s">
        <v>11</v>
      </c>
      <c r="C223" s="2" t="s">
        <v>22</v>
      </c>
      <c r="D223" s="2" t="s">
        <v>19</v>
      </c>
      <c r="E223" s="1" t="s">
        <v>252</v>
      </c>
      <c r="F223" s="2">
        <v>200</v>
      </c>
      <c r="G223" s="5">
        <v>144</v>
      </c>
      <c r="H223" s="5"/>
      <c r="I223" s="5">
        <f t="shared" si="12"/>
        <v>144</v>
      </c>
      <c r="J223" s="5"/>
      <c r="K223" s="5">
        <f t="shared" si="10"/>
        <v>144</v>
      </c>
      <c r="L223" s="5"/>
      <c r="M223" s="5">
        <f t="shared" si="11"/>
        <v>144</v>
      </c>
      <c r="N223" s="5"/>
      <c r="O223" s="5">
        <f t="shared" ref="O223:O286" si="13">M223+N223</f>
        <v>144</v>
      </c>
    </row>
    <row r="224" spans="1:15" ht="76.5">
      <c r="A224" s="3" t="s">
        <v>114</v>
      </c>
      <c r="B224" s="2" t="s">
        <v>11</v>
      </c>
      <c r="C224" s="2" t="s">
        <v>23</v>
      </c>
      <c r="D224" s="2" t="s">
        <v>22</v>
      </c>
      <c r="E224" s="1" t="s">
        <v>228</v>
      </c>
      <c r="F224" s="2"/>
      <c r="G224" s="5">
        <v>0</v>
      </c>
      <c r="H224" s="5">
        <f>H225</f>
        <v>0</v>
      </c>
      <c r="I224" s="5">
        <f t="shared" si="12"/>
        <v>0</v>
      </c>
      <c r="J224" s="5">
        <f>J225</f>
        <v>0</v>
      </c>
      <c r="K224" s="5">
        <f t="shared" si="10"/>
        <v>0</v>
      </c>
      <c r="L224" s="5">
        <f>L225</f>
        <v>0</v>
      </c>
      <c r="M224" s="5">
        <f t="shared" si="11"/>
        <v>0</v>
      </c>
      <c r="N224" s="5">
        <f>N225</f>
        <v>0</v>
      </c>
      <c r="O224" s="5">
        <f t="shared" si="13"/>
        <v>0</v>
      </c>
    </row>
    <row r="225" spans="1:15" ht="38.25">
      <c r="A225" s="3" t="s">
        <v>31</v>
      </c>
      <c r="B225" s="2" t="s">
        <v>11</v>
      </c>
      <c r="C225" s="2" t="s">
        <v>23</v>
      </c>
      <c r="D225" s="2" t="s">
        <v>22</v>
      </c>
      <c r="E225" s="1" t="s">
        <v>228</v>
      </c>
      <c r="F225" s="2">
        <v>200</v>
      </c>
      <c r="G225" s="5">
        <v>0</v>
      </c>
      <c r="H225" s="5"/>
      <c r="I225" s="5">
        <f t="shared" si="12"/>
        <v>0</v>
      </c>
      <c r="J225" s="5"/>
      <c r="K225" s="5">
        <f t="shared" ref="K225:K288" si="14">I225+J225</f>
        <v>0</v>
      </c>
      <c r="L225" s="5"/>
      <c r="M225" s="5">
        <f t="shared" ref="M225:M288" si="15">K225+L225</f>
        <v>0</v>
      </c>
      <c r="N225" s="5"/>
      <c r="O225" s="5">
        <f t="shared" si="13"/>
        <v>0</v>
      </c>
    </row>
    <row r="226" spans="1:15" ht="15.75">
      <c r="A226" s="8" t="s">
        <v>15</v>
      </c>
      <c r="B226" s="9" t="s">
        <v>4</v>
      </c>
      <c r="C226" s="9"/>
      <c r="D226" s="9"/>
      <c r="E226" s="9"/>
      <c r="F226" s="9"/>
      <c r="G226" s="5">
        <v>445569.89431999996</v>
      </c>
      <c r="H226" s="5">
        <f>H227+H228</f>
        <v>639.07894999999917</v>
      </c>
      <c r="I226" s="5">
        <f t="shared" si="12"/>
        <v>446208.97326999996</v>
      </c>
      <c r="J226" s="5">
        <f>J227+J228</f>
        <v>0</v>
      </c>
      <c r="K226" s="5">
        <f t="shared" si="14"/>
        <v>446208.97326999996</v>
      </c>
      <c r="L226" s="5">
        <f>L227+L228</f>
        <v>12518.59907</v>
      </c>
      <c r="M226" s="5">
        <f t="shared" si="15"/>
        <v>458727.57233999996</v>
      </c>
      <c r="N226" s="5">
        <f>N227+N228</f>
        <v>39.493049999999997</v>
      </c>
      <c r="O226" s="5">
        <f t="shared" si="13"/>
        <v>458767.06538999995</v>
      </c>
    </row>
    <row r="227" spans="1:15" ht="38.25">
      <c r="A227" s="3" t="s">
        <v>12</v>
      </c>
      <c r="B227" s="2" t="s">
        <v>4</v>
      </c>
      <c r="C227" s="2"/>
      <c r="D227" s="2"/>
      <c r="E227" s="2"/>
      <c r="F227" s="2"/>
      <c r="G227" s="5">
        <v>196729.73444999999</v>
      </c>
      <c r="H227" s="5">
        <f>H229+H231+H233+H235+H245+H247+H249+H251+H253+H257+H265+H267+H271+H273+H279+H281+H283+H285+H287+H292+H296+H298+H302+H308+H311+H313+H315+H319+H322+H324+H328+H333+H289+H275+H277+H304+H241+H259</f>
        <v>639.07894999999917</v>
      </c>
      <c r="I227" s="5">
        <f t="shared" si="12"/>
        <v>197368.81339999998</v>
      </c>
      <c r="J227" s="5">
        <f>J229+J231+J233+J235+J245+J247+J249+J251+J253+J257+J265+J267+J271+J273+J279+J281+J283+J285+J287+J292+J296+J298+J302+J308+J311+J313+J315+J319+J322+J324+J328+J333+J289+J275+J277+J304+J241+J259+J263+J294+J261</f>
        <v>0</v>
      </c>
      <c r="K227" s="5">
        <f t="shared" si="14"/>
        <v>197368.81339999998</v>
      </c>
      <c r="L227" s="5">
        <f>L229+L231+L233+L235+L245+L247+L249+L251+L253+L257+L265+L267+L271+L273+L279+L281+L283+L285+L287+L292+L296+L298+L302+L308+L311+L313+L315+L319+L322+L324+L328+L333+L289+L275+L277+L304+L241+L259+L263+L294+L261</f>
        <v>12518.59907</v>
      </c>
      <c r="M227" s="5">
        <f t="shared" si="15"/>
        <v>209887.41246999998</v>
      </c>
      <c r="N227" s="5">
        <f>N229+N231+N233+N235+N245+N247+N249+N251+N253+N257+N265+N267+N271+N273+N279+N281+N283+N285+N287+N292+N296+N298+N302+N308+N311+N313+N315+N319+N322+N324+N328+N333+N289+N275+N277+N304+N241+N259+N263+N294+N261</f>
        <v>39.493049999999997</v>
      </c>
      <c r="O227" s="5">
        <f t="shared" si="13"/>
        <v>209926.90551999997</v>
      </c>
    </row>
    <row r="228" spans="1:15" ht="38.25">
      <c r="A228" s="3" t="s">
        <v>13</v>
      </c>
      <c r="B228" s="2" t="s">
        <v>4</v>
      </c>
      <c r="C228" s="2"/>
      <c r="D228" s="2"/>
      <c r="E228" s="2"/>
      <c r="F228" s="2"/>
      <c r="G228" s="5">
        <v>248840.15986999997</v>
      </c>
      <c r="H228" s="5">
        <f>H237+H239+H243+H255+H300+H330+H269+H306</f>
        <v>0</v>
      </c>
      <c r="I228" s="5">
        <f t="shared" si="12"/>
        <v>248840.15986999997</v>
      </c>
      <c r="J228" s="5">
        <f>J237+J239+J243+J255+J300+J330+J269+J306</f>
        <v>0</v>
      </c>
      <c r="K228" s="5">
        <f t="shared" si="14"/>
        <v>248840.15986999997</v>
      </c>
      <c r="L228" s="5">
        <f>L237+L239+L243+L255+L300+L330+L269+L306</f>
        <v>0</v>
      </c>
      <c r="M228" s="5">
        <f t="shared" si="15"/>
        <v>248840.15986999997</v>
      </c>
      <c r="N228" s="5">
        <f>N237+N239+N243+N255+N300+N330+N269+N306</f>
        <v>0</v>
      </c>
      <c r="O228" s="5">
        <f t="shared" si="13"/>
        <v>248840.15986999997</v>
      </c>
    </row>
    <row r="229" spans="1:15" ht="25.5">
      <c r="A229" s="3" t="s">
        <v>62</v>
      </c>
      <c r="B229" s="2" t="s">
        <v>4</v>
      </c>
      <c r="C229" s="2" t="s">
        <v>23</v>
      </c>
      <c r="D229" s="2" t="s">
        <v>19</v>
      </c>
      <c r="E229" s="1" t="s">
        <v>65</v>
      </c>
      <c r="F229" s="2"/>
      <c r="G229" s="5">
        <v>71591.320649999994</v>
      </c>
      <c r="H229" s="5">
        <f>H230</f>
        <v>0</v>
      </c>
      <c r="I229" s="5">
        <f t="shared" si="12"/>
        <v>71591.320649999994</v>
      </c>
      <c r="J229" s="5">
        <f>J230</f>
        <v>0</v>
      </c>
      <c r="K229" s="5">
        <f t="shared" si="14"/>
        <v>71591.320649999994</v>
      </c>
      <c r="L229" s="5">
        <f>L230</f>
        <v>0</v>
      </c>
      <c r="M229" s="5">
        <f t="shared" si="15"/>
        <v>71591.320649999994</v>
      </c>
      <c r="N229" s="5">
        <f>N230</f>
        <v>0</v>
      </c>
      <c r="O229" s="5">
        <f t="shared" si="13"/>
        <v>71591.320649999994</v>
      </c>
    </row>
    <row r="230" spans="1:15" ht="38.25">
      <c r="A230" s="3" t="s">
        <v>44</v>
      </c>
      <c r="B230" s="2" t="s">
        <v>4</v>
      </c>
      <c r="C230" s="2" t="s">
        <v>23</v>
      </c>
      <c r="D230" s="2" t="s">
        <v>19</v>
      </c>
      <c r="E230" s="1" t="s">
        <v>65</v>
      </c>
      <c r="F230" s="2">
        <v>600</v>
      </c>
      <c r="G230" s="5">
        <v>71591.320649999994</v>
      </c>
      <c r="H230" s="5"/>
      <c r="I230" s="5">
        <f t="shared" si="12"/>
        <v>71591.320649999994</v>
      </c>
      <c r="J230" s="5"/>
      <c r="K230" s="5">
        <f t="shared" si="14"/>
        <v>71591.320649999994</v>
      </c>
      <c r="L230" s="5"/>
      <c r="M230" s="5">
        <f t="shared" si="15"/>
        <v>71591.320649999994</v>
      </c>
      <c r="N230" s="5"/>
      <c r="O230" s="5">
        <f t="shared" si="13"/>
        <v>71591.320649999994</v>
      </c>
    </row>
    <row r="231" spans="1:15" ht="38.25">
      <c r="A231" s="3" t="s">
        <v>175</v>
      </c>
      <c r="B231" s="2" t="s">
        <v>4</v>
      </c>
      <c r="C231" s="2" t="s">
        <v>23</v>
      </c>
      <c r="D231" s="2" t="s">
        <v>19</v>
      </c>
      <c r="E231" s="1" t="s">
        <v>66</v>
      </c>
      <c r="F231" s="2"/>
      <c r="G231" s="5">
        <v>510</v>
      </c>
      <c r="H231" s="5">
        <f>H232</f>
        <v>0</v>
      </c>
      <c r="I231" s="5">
        <f t="shared" si="12"/>
        <v>510</v>
      </c>
      <c r="J231" s="5">
        <f>J232</f>
        <v>0</v>
      </c>
      <c r="K231" s="5">
        <f t="shared" si="14"/>
        <v>510</v>
      </c>
      <c r="L231" s="5">
        <f>L232</f>
        <v>0</v>
      </c>
      <c r="M231" s="5">
        <f t="shared" si="15"/>
        <v>510</v>
      </c>
      <c r="N231" s="5">
        <f>N232</f>
        <v>0</v>
      </c>
      <c r="O231" s="5">
        <f t="shared" si="13"/>
        <v>510</v>
      </c>
    </row>
    <row r="232" spans="1:15" ht="38.25">
      <c r="A232" s="3" t="s">
        <v>44</v>
      </c>
      <c r="B232" s="2" t="s">
        <v>4</v>
      </c>
      <c r="C232" s="2" t="s">
        <v>23</v>
      </c>
      <c r="D232" s="2" t="s">
        <v>19</v>
      </c>
      <c r="E232" s="1" t="s">
        <v>66</v>
      </c>
      <c r="F232" s="2">
        <v>600</v>
      </c>
      <c r="G232" s="5">
        <v>510</v>
      </c>
      <c r="H232" s="5"/>
      <c r="I232" s="5">
        <f t="shared" si="12"/>
        <v>510</v>
      </c>
      <c r="J232" s="5"/>
      <c r="K232" s="5">
        <f t="shared" si="14"/>
        <v>510</v>
      </c>
      <c r="L232" s="5"/>
      <c r="M232" s="5">
        <f t="shared" si="15"/>
        <v>510</v>
      </c>
      <c r="N232" s="5"/>
      <c r="O232" s="5">
        <f t="shared" si="13"/>
        <v>510</v>
      </c>
    </row>
    <row r="233" spans="1:15" ht="25.5">
      <c r="A233" s="3" t="s">
        <v>63</v>
      </c>
      <c r="B233" s="2" t="s">
        <v>4</v>
      </c>
      <c r="C233" s="2" t="s">
        <v>23</v>
      </c>
      <c r="D233" s="2" t="s">
        <v>19</v>
      </c>
      <c r="E233" s="1" t="s">
        <v>67</v>
      </c>
      <c r="F233" s="2"/>
      <c r="G233" s="5">
        <v>200</v>
      </c>
      <c r="H233" s="5">
        <f>H234</f>
        <v>0</v>
      </c>
      <c r="I233" s="5">
        <f t="shared" si="12"/>
        <v>200</v>
      </c>
      <c r="J233" s="5">
        <f>J234</f>
        <v>0</v>
      </c>
      <c r="K233" s="5">
        <f t="shared" si="14"/>
        <v>200</v>
      </c>
      <c r="L233" s="5">
        <f>L234</f>
        <v>0</v>
      </c>
      <c r="M233" s="5">
        <f t="shared" si="15"/>
        <v>200</v>
      </c>
      <c r="N233" s="5">
        <f>N234</f>
        <v>0</v>
      </c>
      <c r="O233" s="5">
        <f t="shared" si="13"/>
        <v>200</v>
      </c>
    </row>
    <row r="234" spans="1:15" ht="38.25">
      <c r="A234" s="3" t="s">
        <v>44</v>
      </c>
      <c r="B234" s="2" t="s">
        <v>4</v>
      </c>
      <c r="C234" s="2" t="s">
        <v>23</v>
      </c>
      <c r="D234" s="2" t="s">
        <v>19</v>
      </c>
      <c r="E234" s="1" t="s">
        <v>67</v>
      </c>
      <c r="F234" s="2">
        <v>600</v>
      </c>
      <c r="G234" s="5">
        <v>200</v>
      </c>
      <c r="H234" s="5"/>
      <c r="I234" s="5">
        <f t="shared" si="12"/>
        <v>200</v>
      </c>
      <c r="J234" s="5"/>
      <c r="K234" s="5">
        <f t="shared" si="14"/>
        <v>200</v>
      </c>
      <c r="L234" s="5"/>
      <c r="M234" s="5">
        <f t="shared" si="15"/>
        <v>200</v>
      </c>
      <c r="N234" s="5"/>
      <c r="O234" s="5">
        <f t="shared" si="13"/>
        <v>200</v>
      </c>
    </row>
    <row r="235" spans="1:15" ht="102">
      <c r="A235" s="13" t="s">
        <v>64</v>
      </c>
      <c r="B235" s="2" t="s">
        <v>4</v>
      </c>
      <c r="C235" s="2" t="s">
        <v>23</v>
      </c>
      <c r="D235" s="2" t="s">
        <v>19</v>
      </c>
      <c r="E235" s="1" t="s">
        <v>68</v>
      </c>
      <c r="F235" s="2"/>
      <c r="G235" s="5">
        <v>700</v>
      </c>
      <c r="H235" s="5">
        <f>H236</f>
        <v>0</v>
      </c>
      <c r="I235" s="5">
        <f t="shared" si="12"/>
        <v>700</v>
      </c>
      <c r="J235" s="5">
        <f>J236</f>
        <v>0</v>
      </c>
      <c r="K235" s="5">
        <f t="shared" si="14"/>
        <v>700</v>
      </c>
      <c r="L235" s="5">
        <f>L236</f>
        <v>0</v>
      </c>
      <c r="M235" s="5">
        <f t="shared" si="15"/>
        <v>700</v>
      </c>
      <c r="N235" s="5">
        <f>N236</f>
        <v>0</v>
      </c>
      <c r="O235" s="5">
        <f t="shared" si="13"/>
        <v>700</v>
      </c>
    </row>
    <row r="236" spans="1:15" ht="38.25">
      <c r="A236" s="3" t="s">
        <v>44</v>
      </c>
      <c r="B236" s="2" t="s">
        <v>4</v>
      </c>
      <c r="C236" s="2" t="s">
        <v>23</v>
      </c>
      <c r="D236" s="2" t="s">
        <v>19</v>
      </c>
      <c r="E236" s="1" t="s">
        <v>68</v>
      </c>
      <c r="F236" s="2">
        <v>600</v>
      </c>
      <c r="G236" s="5">
        <v>700</v>
      </c>
      <c r="H236" s="5"/>
      <c r="I236" s="5">
        <f t="shared" si="12"/>
        <v>700</v>
      </c>
      <c r="J236" s="5"/>
      <c r="K236" s="5">
        <f t="shared" si="14"/>
        <v>700</v>
      </c>
      <c r="L236" s="5"/>
      <c r="M236" s="5">
        <f t="shared" si="15"/>
        <v>700</v>
      </c>
      <c r="N236" s="5"/>
      <c r="O236" s="5">
        <f t="shared" si="13"/>
        <v>700</v>
      </c>
    </row>
    <row r="237" spans="1:15" ht="127.5">
      <c r="A237" s="13" t="s">
        <v>157</v>
      </c>
      <c r="B237" s="2" t="s">
        <v>4</v>
      </c>
      <c r="C237" s="2" t="s">
        <v>23</v>
      </c>
      <c r="D237" s="2" t="s">
        <v>19</v>
      </c>
      <c r="E237" s="1" t="s">
        <v>69</v>
      </c>
      <c r="F237" s="2"/>
      <c r="G237" s="5">
        <v>123055.71099999998</v>
      </c>
      <c r="H237" s="5">
        <f>H238</f>
        <v>0</v>
      </c>
      <c r="I237" s="5">
        <f t="shared" si="12"/>
        <v>123055.71099999998</v>
      </c>
      <c r="J237" s="5">
        <f>J238</f>
        <v>0</v>
      </c>
      <c r="K237" s="5">
        <f t="shared" si="14"/>
        <v>123055.71099999998</v>
      </c>
      <c r="L237" s="5">
        <f>L238</f>
        <v>0</v>
      </c>
      <c r="M237" s="5">
        <f t="shared" si="15"/>
        <v>123055.71099999998</v>
      </c>
      <c r="N237" s="5">
        <f>N238</f>
        <v>0</v>
      </c>
      <c r="O237" s="5">
        <f t="shared" si="13"/>
        <v>123055.71099999998</v>
      </c>
    </row>
    <row r="238" spans="1:15" ht="38.25">
      <c r="A238" s="3" t="s">
        <v>44</v>
      </c>
      <c r="B238" s="2" t="s">
        <v>4</v>
      </c>
      <c r="C238" s="2" t="s">
        <v>23</v>
      </c>
      <c r="D238" s="2" t="s">
        <v>19</v>
      </c>
      <c r="E238" s="1" t="s">
        <v>69</v>
      </c>
      <c r="F238" s="2">
        <v>600</v>
      </c>
      <c r="G238" s="5">
        <v>123055.71099999998</v>
      </c>
      <c r="H238" s="5"/>
      <c r="I238" s="5">
        <f t="shared" si="12"/>
        <v>123055.71099999998</v>
      </c>
      <c r="J238" s="5"/>
      <c r="K238" s="5">
        <f t="shared" si="14"/>
        <v>123055.71099999998</v>
      </c>
      <c r="L238" s="5"/>
      <c r="M238" s="5">
        <f t="shared" si="15"/>
        <v>123055.71099999998</v>
      </c>
      <c r="N238" s="5"/>
      <c r="O238" s="5">
        <f t="shared" si="13"/>
        <v>123055.71099999998</v>
      </c>
    </row>
    <row r="239" spans="1:15" ht="114.75">
      <c r="A239" s="3" t="s">
        <v>142</v>
      </c>
      <c r="B239" s="2" t="s">
        <v>4</v>
      </c>
      <c r="C239" s="2" t="s">
        <v>23</v>
      </c>
      <c r="D239" s="2" t="s">
        <v>19</v>
      </c>
      <c r="E239" s="1" t="s">
        <v>143</v>
      </c>
      <c r="F239" s="2"/>
      <c r="G239" s="5">
        <v>5934.1500000000005</v>
      </c>
      <c r="H239" s="5">
        <f>H240</f>
        <v>0</v>
      </c>
      <c r="I239" s="5">
        <f t="shared" si="12"/>
        <v>5934.1500000000005</v>
      </c>
      <c r="J239" s="5">
        <f>J240</f>
        <v>0</v>
      </c>
      <c r="K239" s="5">
        <f t="shared" si="14"/>
        <v>5934.1500000000005</v>
      </c>
      <c r="L239" s="5">
        <f>L240</f>
        <v>0</v>
      </c>
      <c r="M239" s="5">
        <f t="shared" si="15"/>
        <v>5934.1500000000005</v>
      </c>
      <c r="N239" s="5">
        <f>N240</f>
        <v>0</v>
      </c>
      <c r="O239" s="5">
        <f t="shared" si="13"/>
        <v>5934.1500000000005</v>
      </c>
    </row>
    <row r="240" spans="1:15" ht="38.25">
      <c r="A240" s="3" t="s">
        <v>44</v>
      </c>
      <c r="B240" s="2" t="s">
        <v>4</v>
      </c>
      <c r="C240" s="2" t="s">
        <v>23</v>
      </c>
      <c r="D240" s="2" t="s">
        <v>19</v>
      </c>
      <c r="E240" s="1" t="s">
        <v>143</v>
      </c>
      <c r="F240" s="2">
        <v>600</v>
      </c>
      <c r="G240" s="5">
        <v>5934.1500000000005</v>
      </c>
      <c r="H240" s="5"/>
      <c r="I240" s="5">
        <f t="shared" si="12"/>
        <v>5934.1500000000005</v>
      </c>
      <c r="J240" s="5"/>
      <c r="K240" s="5">
        <f t="shared" si="14"/>
        <v>5934.1500000000005</v>
      </c>
      <c r="L240" s="5"/>
      <c r="M240" s="5">
        <f t="shared" si="15"/>
        <v>5934.1500000000005</v>
      </c>
      <c r="N240" s="5"/>
      <c r="O240" s="5">
        <f t="shared" si="13"/>
        <v>5934.1500000000005</v>
      </c>
    </row>
    <row r="241" spans="1:15" ht="89.25">
      <c r="A241" s="3" t="s">
        <v>309</v>
      </c>
      <c r="B241" s="2" t="s">
        <v>4</v>
      </c>
      <c r="C241" s="2" t="s">
        <v>23</v>
      </c>
      <c r="D241" s="2" t="s">
        <v>19</v>
      </c>
      <c r="E241" s="1" t="s">
        <v>310</v>
      </c>
      <c r="F241" s="2"/>
      <c r="G241" s="5">
        <v>0</v>
      </c>
      <c r="H241" s="5">
        <f>H242</f>
        <v>631.57894999999996</v>
      </c>
      <c r="I241" s="5">
        <f t="shared" si="12"/>
        <v>631.57894999999996</v>
      </c>
      <c r="J241" s="5">
        <f>J242</f>
        <v>0</v>
      </c>
      <c r="K241" s="5">
        <f t="shared" si="14"/>
        <v>631.57894999999996</v>
      </c>
      <c r="L241" s="5">
        <f>L242</f>
        <v>12000</v>
      </c>
      <c r="M241" s="5">
        <f t="shared" si="15"/>
        <v>12631.578949999999</v>
      </c>
      <c r="N241" s="5">
        <f>N242</f>
        <v>0</v>
      </c>
      <c r="O241" s="5">
        <f t="shared" si="13"/>
        <v>12631.578949999999</v>
      </c>
    </row>
    <row r="242" spans="1:15" ht="38.25">
      <c r="A242" s="3" t="s">
        <v>44</v>
      </c>
      <c r="B242" s="2" t="s">
        <v>4</v>
      </c>
      <c r="C242" s="2" t="s">
        <v>23</v>
      </c>
      <c r="D242" s="2" t="s">
        <v>19</v>
      </c>
      <c r="E242" s="1" t="s">
        <v>310</v>
      </c>
      <c r="F242" s="2">
        <v>600</v>
      </c>
      <c r="G242" s="5">
        <v>0</v>
      </c>
      <c r="H242" s="5">
        <v>631.57894999999996</v>
      </c>
      <c r="I242" s="5">
        <f t="shared" si="12"/>
        <v>631.57894999999996</v>
      </c>
      <c r="J242" s="5"/>
      <c r="K242" s="5">
        <f t="shared" si="14"/>
        <v>631.57894999999996</v>
      </c>
      <c r="L242" s="5">
        <v>12000</v>
      </c>
      <c r="M242" s="5">
        <f t="shared" si="15"/>
        <v>12631.578949999999</v>
      </c>
      <c r="N242" s="5"/>
      <c r="O242" s="5">
        <f t="shared" si="13"/>
        <v>12631.578949999999</v>
      </c>
    </row>
    <row r="243" spans="1:15" ht="127.5">
      <c r="A243" s="13" t="s">
        <v>70</v>
      </c>
      <c r="B243" s="2" t="s">
        <v>4</v>
      </c>
      <c r="C243" s="2" t="s">
        <v>23</v>
      </c>
      <c r="D243" s="2" t="s">
        <v>19</v>
      </c>
      <c r="E243" s="6" t="s">
        <v>71</v>
      </c>
      <c r="F243" s="2"/>
      <c r="G243" s="5">
        <v>449.24599999999998</v>
      </c>
      <c r="H243" s="5">
        <f>H244</f>
        <v>0</v>
      </c>
      <c r="I243" s="5">
        <f t="shared" si="12"/>
        <v>449.24599999999998</v>
      </c>
      <c r="J243" s="5">
        <f>J244</f>
        <v>0</v>
      </c>
      <c r="K243" s="5">
        <f t="shared" si="14"/>
        <v>449.24599999999998</v>
      </c>
      <c r="L243" s="5">
        <f>L244</f>
        <v>0</v>
      </c>
      <c r="M243" s="5">
        <f t="shared" si="15"/>
        <v>449.24599999999998</v>
      </c>
      <c r="N243" s="5">
        <f>N244</f>
        <v>0</v>
      </c>
      <c r="O243" s="5">
        <f t="shared" si="13"/>
        <v>449.24599999999998</v>
      </c>
    </row>
    <row r="244" spans="1:15" ht="38.25">
      <c r="A244" s="3" t="s">
        <v>44</v>
      </c>
      <c r="B244" s="2" t="s">
        <v>4</v>
      </c>
      <c r="C244" s="2" t="s">
        <v>23</v>
      </c>
      <c r="D244" s="2" t="s">
        <v>19</v>
      </c>
      <c r="E244" s="6" t="s">
        <v>71</v>
      </c>
      <c r="F244" s="2">
        <v>600</v>
      </c>
      <c r="G244" s="5">
        <v>449.24599999999998</v>
      </c>
      <c r="H244" s="5"/>
      <c r="I244" s="5">
        <f t="shared" si="12"/>
        <v>449.24599999999998</v>
      </c>
      <c r="J244" s="5"/>
      <c r="K244" s="5">
        <f t="shared" si="14"/>
        <v>449.24599999999998</v>
      </c>
      <c r="L244" s="5"/>
      <c r="M244" s="5">
        <f t="shared" si="15"/>
        <v>449.24599999999998</v>
      </c>
      <c r="N244" s="5"/>
      <c r="O244" s="5">
        <f t="shared" si="13"/>
        <v>449.24599999999998</v>
      </c>
    </row>
    <row r="245" spans="1:15" ht="51">
      <c r="A245" s="3" t="s">
        <v>82</v>
      </c>
      <c r="B245" s="2" t="s">
        <v>4</v>
      </c>
      <c r="C245" s="2" t="s">
        <v>23</v>
      </c>
      <c r="D245" s="2" t="s">
        <v>25</v>
      </c>
      <c r="E245" s="1" t="s">
        <v>86</v>
      </c>
      <c r="F245" s="2"/>
      <c r="G245" s="5">
        <v>25971.697249999997</v>
      </c>
      <c r="H245" s="5">
        <f>H246</f>
        <v>0</v>
      </c>
      <c r="I245" s="5">
        <f t="shared" si="12"/>
        <v>25971.697249999997</v>
      </c>
      <c r="J245" s="5">
        <f>J246</f>
        <v>0</v>
      </c>
      <c r="K245" s="5">
        <f t="shared" si="14"/>
        <v>25971.697249999997</v>
      </c>
      <c r="L245" s="5">
        <f>L246</f>
        <v>0</v>
      </c>
      <c r="M245" s="5">
        <f t="shared" si="15"/>
        <v>25971.697249999997</v>
      </c>
      <c r="N245" s="5">
        <f>N246</f>
        <v>0</v>
      </c>
      <c r="O245" s="5">
        <f t="shared" si="13"/>
        <v>25971.697249999997</v>
      </c>
    </row>
    <row r="246" spans="1:15" ht="38.25">
      <c r="A246" s="3" t="s">
        <v>44</v>
      </c>
      <c r="B246" s="2" t="s">
        <v>4</v>
      </c>
      <c r="C246" s="2" t="s">
        <v>23</v>
      </c>
      <c r="D246" s="2" t="s">
        <v>25</v>
      </c>
      <c r="E246" s="1" t="s">
        <v>86</v>
      </c>
      <c r="F246" s="2">
        <v>600</v>
      </c>
      <c r="G246" s="5">
        <v>25971.697249999997</v>
      </c>
      <c r="H246" s="5"/>
      <c r="I246" s="5">
        <f t="shared" si="12"/>
        <v>25971.697249999997</v>
      </c>
      <c r="J246" s="5"/>
      <c r="K246" s="5">
        <f t="shared" si="14"/>
        <v>25971.697249999997</v>
      </c>
      <c r="L246" s="5"/>
      <c r="M246" s="5">
        <f t="shared" si="15"/>
        <v>25971.697249999997</v>
      </c>
      <c r="N246" s="5"/>
      <c r="O246" s="5">
        <f t="shared" si="13"/>
        <v>25971.697249999997</v>
      </c>
    </row>
    <row r="247" spans="1:15" ht="25.5">
      <c r="A247" s="3" t="s">
        <v>83</v>
      </c>
      <c r="B247" s="2" t="s">
        <v>4</v>
      </c>
      <c r="C247" s="2" t="s">
        <v>23</v>
      </c>
      <c r="D247" s="2" t="s">
        <v>25</v>
      </c>
      <c r="E247" s="1" t="s">
        <v>87</v>
      </c>
      <c r="F247" s="2"/>
      <c r="G247" s="5">
        <v>150</v>
      </c>
      <c r="H247" s="5">
        <f>H248</f>
        <v>0</v>
      </c>
      <c r="I247" s="5">
        <f t="shared" si="12"/>
        <v>150</v>
      </c>
      <c r="J247" s="5">
        <f>J248</f>
        <v>0</v>
      </c>
      <c r="K247" s="5">
        <f t="shared" si="14"/>
        <v>150</v>
      </c>
      <c r="L247" s="5">
        <f>L248</f>
        <v>0</v>
      </c>
      <c r="M247" s="5">
        <f t="shared" si="15"/>
        <v>150</v>
      </c>
      <c r="N247" s="5">
        <f>N248</f>
        <v>0</v>
      </c>
      <c r="O247" s="5">
        <f t="shared" si="13"/>
        <v>150</v>
      </c>
    </row>
    <row r="248" spans="1:15" ht="38.25">
      <c r="A248" s="3" t="s">
        <v>44</v>
      </c>
      <c r="B248" s="2" t="s">
        <v>4</v>
      </c>
      <c r="C248" s="2" t="s">
        <v>23</v>
      </c>
      <c r="D248" s="2" t="s">
        <v>25</v>
      </c>
      <c r="E248" s="1" t="s">
        <v>87</v>
      </c>
      <c r="F248" s="2">
        <v>600</v>
      </c>
      <c r="G248" s="5">
        <v>150</v>
      </c>
      <c r="H248" s="5"/>
      <c r="I248" s="5">
        <f t="shared" si="12"/>
        <v>150</v>
      </c>
      <c r="J248" s="5"/>
      <c r="K248" s="5">
        <f t="shared" si="14"/>
        <v>150</v>
      </c>
      <c r="L248" s="5"/>
      <c r="M248" s="5">
        <f t="shared" si="15"/>
        <v>150</v>
      </c>
      <c r="N248" s="5"/>
      <c r="O248" s="5">
        <f t="shared" si="13"/>
        <v>150</v>
      </c>
    </row>
    <row r="249" spans="1:15" ht="102">
      <c r="A249" s="13" t="s">
        <v>84</v>
      </c>
      <c r="B249" s="2" t="s">
        <v>4</v>
      </c>
      <c r="C249" s="2" t="s">
        <v>23</v>
      </c>
      <c r="D249" s="2" t="s">
        <v>25</v>
      </c>
      <c r="E249" s="1" t="s">
        <v>88</v>
      </c>
      <c r="F249" s="2"/>
      <c r="G249" s="5">
        <v>1150</v>
      </c>
      <c r="H249" s="5">
        <f>H250</f>
        <v>0</v>
      </c>
      <c r="I249" s="5">
        <f t="shared" si="12"/>
        <v>1150</v>
      </c>
      <c r="J249" s="5">
        <f>J250</f>
        <v>0</v>
      </c>
      <c r="K249" s="5">
        <f t="shared" si="14"/>
        <v>1150</v>
      </c>
      <c r="L249" s="5">
        <f>L250</f>
        <v>0</v>
      </c>
      <c r="M249" s="5">
        <f t="shared" si="15"/>
        <v>1150</v>
      </c>
      <c r="N249" s="5">
        <f>N250</f>
        <v>0</v>
      </c>
      <c r="O249" s="5">
        <f t="shared" si="13"/>
        <v>1150</v>
      </c>
    </row>
    <row r="250" spans="1:15" ht="38.25">
      <c r="A250" s="3" t="s">
        <v>44</v>
      </c>
      <c r="B250" s="2" t="s">
        <v>4</v>
      </c>
      <c r="C250" s="2" t="s">
        <v>23</v>
      </c>
      <c r="D250" s="2" t="s">
        <v>25</v>
      </c>
      <c r="E250" s="1" t="s">
        <v>88</v>
      </c>
      <c r="F250" s="2">
        <v>600</v>
      </c>
      <c r="G250" s="5">
        <v>1150</v>
      </c>
      <c r="H250" s="5"/>
      <c r="I250" s="5">
        <f t="shared" si="12"/>
        <v>1150</v>
      </c>
      <c r="J250" s="5"/>
      <c r="K250" s="5">
        <f t="shared" si="14"/>
        <v>1150</v>
      </c>
      <c r="L250" s="5"/>
      <c r="M250" s="5">
        <f t="shared" si="15"/>
        <v>1150</v>
      </c>
      <c r="N250" s="5"/>
      <c r="O250" s="5">
        <f t="shared" si="13"/>
        <v>1150</v>
      </c>
    </row>
    <row r="251" spans="1:15" ht="38.25">
      <c r="A251" s="3" t="s">
        <v>85</v>
      </c>
      <c r="B251" s="2" t="s">
        <v>4</v>
      </c>
      <c r="C251" s="2" t="s">
        <v>23</v>
      </c>
      <c r="D251" s="2" t="s">
        <v>25</v>
      </c>
      <c r="E251" s="1" t="s">
        <v>89</v>
      </c>
      <c r="F251" s="2"/>
      <c r="G251" s="5">
        <v>478</v>
      </c>
      <c r="H251" s="5">
        <f>H252</f>
        <v>0</v>
      </c>
      <c r="I251" s="5">
        <f t="shared" si="12"/>
        <v>478</v>
      </c>
      <c r="J251" s="5">
        <f>J252</f>
        <v>0</v>
      </c>
      <c r="K251" s="5">
        <f t="shared" si="14"/>
        <v>478</v>
      </c>
      <c r="L251" s="5">
        <f>L252</f>
        <v>0</v>
      </c>
      <c r="M251" s="5">
        <f t="shared" si="15"/>
        <v>478</v>
      </c>
      <c r="N251" s="5">
        <f>N252</f>
        <v>0</v>
      </c>
      <c r="O251" s="5">
        <f t="shared" si="13"/>
        <v>478</v>
      </c>
    </row>
    <row r="252" spans="1:15" ht="38.25">
      <c r="A252" s="3" t="s">
        <v>44</v>
      </c>
      <c r="B252" s="2" t="s">
        <v>4</v>
      </c>
      <c r="C252" s="2" t="s">
        <v>23</v>
      </c>
      <c r="D252" s="2" t="s">
        <v>25</v>
      </c>
      <c r="E252" s="1" t="s">
        <v>89</v>
      </c>
      <c r="F252" s="2">
        <v>600</v>
      </c>
      <c r="G252" s="5">
        <v>478</v>
      </c>
      <c r="H252" s="5"/>
      <c r="I252" s="5">
        <f t="shared" si="12"/>
        <v>478</v>
      </c>
      <c r="J252" s="5"/>
      <c r="K252" s="5">
        <f t="shared" si="14"/>
        <v>478</v>
      </c>
      <c r="L252" s="5"/>
      <c r="M252" s="5">
        <f t="shared" si="15"/>
        <v>478</v>
      </c>
      <c r="N252" s="5"/>
      <c r="O252" s="5">
        <f t="shared" si="13"/>
        <v>478</v>
      </c>
    </row>
    <row r="253" spans="1:15" ht="38.25">
      <c r="A253" s="3" t="s">
        <v>176</v>
      </c>
      <c r="B253" s="2" t="s">
        <v>4</v>
      </c>
      <c r="C253" s="2" t="s">
        <v>23</v>
      </c>
      <c r="D253" s="2" t="s">
        <v>25</v>
      </c>
      <c r="E253" s="6" t="s">
        <v>169</v>
      </c>
      <c r="F253" s="2"/>
      <c r="G253" s="5">
        <v>1286.1874699999998</v>
      </c>
      <c r="H253" s="5">
        <f>H254</f>
        <v>0</v>
      </c>
      <c r="I253" s="5">
        <f t="shared" si="12"/>
        <v>1286.1874699999998</v>
      </c>
      <c r="J253" s="5">
        <f>J254</f>
        <v>0</v>
      </c>
      <c r="K253" s="5">
        <f t="shared" si="14"/>
        <v>1286.1874699999998</v>
      </c>
      <c r="L253" s="5">
        <f>L254</f>
        <v>0</v>
      </c>
      <c r="M253" s="5">
        <f t="shared" si="15"/>
        <v>1286.1874699999998</v>
      </c>
      <c r="N253" s="5">
        <f>N254</f>
        <v>0</v>
      </c>
      <c r="O253" s="5">
        <f t="shared" si="13"/>
        <v>1286.1874699999998</v>
      </c>
    </row>
    <row r="254" spans="1:15" ht="38.25">
      <c r="A254" s="3" t="s">
        <v>44</v>
      </c>
      <c r="B254" s="2" t="s">
        <v>4</v>
      </c>
      <c r="C254" s="2" t="s">
        <v>23</v>
      </c>
      <c r="D254" s="2" t="s">
        <v>25</v>
      </c>
      <c r="E254" s="6" t="s">
        <v>169</v>
      </c>
      <c r="F254" s="2">
        <v>600</v>
      </c>
      <c r="G254" s="5">
        <v>1286.1874699999998</v>
      </c>
      <c r="H254" s="5"/>
      <c r="I254" s="5">
        <f t="shared" si="12"/>
        <v>1286.1874699999998</v>
      </c>
      <c r="J254" s="5"/>
      <c r="K254" s="5">
        <f t="shared" si="14"/>
        <v>1286.1874699999998</v>
      </c>
      <c r="L254" s="5"/>
      <c r="M254" s="5">
        <f t="shared" si="15"/>
        <v>1286.1874699999998</v>
      </c>
      <c r="N254" s="5"/>
      <c r="O254" s="5">
        <f t="shared" si="13"/>
        <v>1286.1874699999998</v>
      </c>
    </row>
    <row r="255" spans="1:15" ht="178.5">
      <c r="A255" s="13" t="s">
        <v>186</v>
      </c>
      <c r="B255" s="2" t="s">
        <v>4</v>
      </c>
      <c r="C255" s="2" t="s">
        <v>23</v>
      </c>
      <c r="D255" s="2" t="s">
        <v>25</v>
      </c>
      <c r="E255" s="6" t="s">
        <v>90</v>
      </c>
      <c r="F255" s="2"/>
      <c r="G255" s="5">
        <v>114112.121</v>
      </c>
      <c r="H255" s="5">
        <f>H256</f>
        <v>0</v>
      </c>
      <c r="I255" s="5">
        <f t="shared" si="12"/>
        <v>114112.121</v>
      </c>
      <c r="J255" s="5">
        <f>J256</f>
        <v>0</v>
      </c>
      <c r="K255" s="5">
        <f t="shared" si="14"/>
        <v>114112.121</v>
      </c>
      <c r="L255" s="5">
        <f>L256</f>
        <v>0</v>
      </c>
      <c r="M255" s="5">
        <f t="shared" si="15"/>
        <v>114112.121</v>
      </c>
      <c r="N255" s="5">
        <f>N256</f>
        <v>0</v>
      </c>
      <c r="O255" s="5">
        <f t="shared" si="13"/>
        <v>114112.121</v>
      </c>
    </row>
    <row r="256" spans="1:15" ht="38.25">
      <c r="A256" s="3" t="s">
        <v>44</v>
      </c>
      <c r="B256" s="2" t="s">
        <v>4</v>
      </c>
      <c r="C256" s="2" t="s">
        <v>23</v>
      </c>
      <c r="D256" s="2" t="s">
        <v>25</v>
      </c>
      <c r="E256" s="6" t="s">
        <v>90</v>
      </c>
      <c r="F256" s="2">
        <v>600</v>
      </c>
      <c r="G256" s="5">
        <v>114112.121</v>
      </c>
      <c r="H256" s="5"/>
      <c r="I256" s="5">
        <f t="shared" si="12"/>
        <v>114112.121</v>
      </c>
      <c r="J256" s="5"/>
      <c r="K256" s="5">
        <f t="shared" si="14"/>
        <v>114112.121</v>
      </c>
      <c r="L256" s="5"/>
      <c r="M256" s="5">
        <f t="shared" si="15"/>
        <v>114112.121</v>
      </c>
      <c r="N256" s="5"/>
      <c r="O256" s="5">
        <f t="shared" si="13"/>
        <v>114112.121</v>
      </c>
    </row>
    <row r="257" spans="1:15" ht="109.5" customHeight="1">
      <c r="A257" s="3" t="s">
        <v>317</v>
      </c>
      <c r="B257" s="2" t="s">
        <v>4</v>
      </c>
      <c r="C257" s="2" t="s">
        <v>23</v>
      </c>
      <c r="D257" s="2" t="s">
        <v>25</v>
      </c>
      <c r="E257" s="6" t="s">
        <v>145</v>
      </c>
      <c r="F257" s="2"/>
      <c r="G257" s="5">
        <v>10936.800000000001</v>
      </c>
      <c r="H257" s="5">
        <f>H258</f>
        <v>-10936.8</v>
      </c>
      <c r="I257" s="5">
        <f t="shared" ref="I257:I334" si="16">G257+H257</f>
        <v>0</v>
      </c>
      <c r="J257" s="5">
        <f>J258</f>
        <v>0</v>
      </c>
      <c r="K257" s="5">
        <f t="shared" si="14"/>
        <v>0</v>
      </c>
      <c r="L257" s="5">
        <f>L258</f>
        <v>0</v>
      </c>
      <c r="M257" s="5">
        <f t="shared" si="15"/>
        <v>0</v>
      </c>
      <c r="N257" s="5">
        <f>N258</f>
        <v>0</v>
      </c>
      <c r="O257" s="5">
        <f t="shared" si="13"/>
        <v>0</v>
      </c>
    </row>
    <row r="258" spans="1:15" ht="38.25">
      <c r="A258" s="3" t="s">
        <v>44</v>
      </c>
      <c r="B258" s="2" t="s">
        <v>4</v>
      </c>
      <c r="C258" s="2" t="s">
        <v>23</v>
      </c>
      <c r="D258" s="2" t="s">
        <v>25</v>
      </c>
      <c r="E258" s="6" t="s">
        <v>145</v>
      </c>
      <c r="F258" s="2">
        <v>600</v>
      </c>
      <c r="G258" s="5">
        <v>10936.800000000001</v>
      </c>
      <c r="H258" s="5">
        <v>-10936.8</v>
      </c>
      <c r="I258" s="5">
        <f t="shared" si="16"/>
        <v>0</v>
      </c>
      <c r="J258" s="5"/>
      <c r="K258" s="5">
        <f t="shared" si="14"/>
        <v>0</v>
      </c>
      <c r="L258" s="5"/>
      <c r="M258" s="5">
        <f t="shared" si="15"/>
        <v>0</v>
      </c>
      <c r="N258" s="5"/>
      <c r="O258" s="5">
        <f t="shared" si="13"/>
        <v>0</v>
      </c>
    </row>
    <row r="259" spans="1:15" ht="223.5" customHeight="1">
      <c r="A259" s="3" t="s">
        <v>315</v>
      </c>
      <c r="B259" s="2" t="s">
        <v>4</v>
      </c>
      <c r="C259" s="2" t="s">
        <v>23</v>
      </c>
      <c r="D259" s="2" t="s">
        <v>25</v>
      </c>
      <c r="E259" s="6" t="s">
        <v>316</v>
      </c>
      <c r="F259" s="2"/>
      <c r="G259" s="5">
        <v>0</v>
      </c>
      <c r="H259" s="5">
        <f>H260</f>
        <v>10936.8</v>
      </c>
      <c r="I259" s="5">
        <f t="shared" si="16"/>
        <v>10936.8</v>
      </c>
      <c r="J259" s="5">
        <f>J260</f>
        <v>0</v>
      </c>
      <c r="K259" s="5">
        <f t="shared" si="14"/>
        <v>10936.8</v>
      </c>
      <c r="L259" s="5">
        <f>L260</f>
        <v>0</v>
      </c>
      <c r="M259" s="5">
        <f t="shared" si="15"/>
        <v>10936.8</v>
      </c>
      <c r="N259" s="5">
        <f>N260</f>
        <v>0</v>
      </c>
      <c r="O259" s="5">
        <f t="shared" si="13"/>
        <v>10936.8</v>
      </c>
    </row>
    <row r="260" spans="1:15" ht="38.25">
      <c r="A260" s="3" t="s">
        <v>44</v>
      </c>
      <c r="B260" s="2" t="s">
        <v>4</v>
      </c>
      <c r="C260" s="2" t="s">
        <v>23</v>
      </c>
      <c r="D260" s="2" t="s">
        <v>25</v>
      </c>
      <c r="E260" s="6" t="s">
        <v>316</v>
      </c>
      <c r="F260" s="2">
        <v>600</v>
      </c>
      <c r="G260" s="5">
        <v>0</v>
      </c>
      <c r="H260" s="5">
        <v>10936.8</v>
      </c>
      <c r="I260" s="5">
        <f t="shared" si="16"/>
        <v>10936.8</v>
      </c>
      <c r="J260" s="5"/>
      <c r="K260" s="5">
        <f t="shared" si="14"/>
        <v>10936.8</v>
      </c>
      <c r="L260" s="5"/>
      <c r="M260" s="5">
        <f t="shared" si="15"/>
        <v>10936.8</v>
      </c>
      <c r="N260" s="5"/>
      <c r="O260" s="5">
        <f t="shared" si="13"/>
        <v>10936.8</v>
      </c>
    </row>
    <row r="261" spans="1:15" ht="42.75" customHeight="1">
      <c r="A261" s="3" t="s">
        <v>305</v>
      </c>
      <c r="B261" s="2" t="s">
        <v>4</v>
      </c>
      <c r="C261" s="2" t="s">
        <v>23</v>
      </c>
      <c r="D261" s="2" t="s">
        <v>25</v>
      </c>
      <c r="E261" s="1" t="s">
        <v>346</v>
      </c>
      <c r="F261" s="2"/>
      <c r="G261" s="5"/>
      <c r="H261" s="5"/>
      <c r="I261" s="5">
        <f t="shared" si="16"/>
        <v>0</v>
      </c>
      <c r="J261" s="5">
        <f>J262</f>
        <v>0</v>
      </c>
      <c r="K261" s="5">
        <f t="shared" si="14"/>
        <v>0</v>
      </c>
      <c r="L261" s="5">
        <f>L262</f>
        <v>217.42106000000001</v>
      </c>
      <c r="M261" s="5">
        <f t="shared" si="15"/>
        <v>217.42106000000001</v>
      </c>
      <c r="N261" s="5">
        <f>N262</f>
        <v>0</v>
      </c>
      <c r="O261" s="5">
        <f t="shared" si="13"/>
        <v>217.42106000000001</v>
      </c>
    </row>
    <row r="262" spans="1:15" ht="38.25">
      <c r="A262" s="3" t="s">
        <v>44</v>
      </c>
      <c r="B262" s="2" t="s">
        <v>4</v>
      </c>
      <c r="C262" s="2" t="s">
        <v>23</v>
      </c>
      <c r="D262" s="2" t="s">
        <v>25</v>
      </c>
      <c r="E262" s="1" t="s">
        <v>346</v>
      </c>
      <c r="F262" s="2">
        <v>600</v>
      </c>
      <c r="G262" s="5"/>
      <c r="H262" s="5"/>
      <c r="I262" s="5">
        <f t="shared" si="16"/>
        <v>0</v>
      </c>
      <c r="J262" s="5"/>
      <c r="K262" s="5">
        <f t="shared" si="14"/>
        <v>0</v>
      </c>
      <c r="L262" s="5">
        <v>217.42106000000001</v>
      </c>
      <c r="M262" s="5">
        <f t="shared" si="15"/>
        <v>217.42106000000001</v>
      </c>
      <c r="N262" s="5"/>
      <c r="O262" s="5">
        <f t="shared" si="13"/>
        <v>217.42106000000001</v>
      </c>
    </row>
    <row r="263" spans="1:15" ht="132.75" customHeight="1">
      <c r="A263" s="3" t="s">
        <v>342</v>
      </c>
      <c r="B263" s="2" t="s">
        <v>4</v>
      </c>
      <c r="C263" s="2" t="s">
        <v>23</v>
      </c>
      <c r="D263" s="2" t="s">
        <v>25</v>
      </c>
      <c r="E263" s="6" t="s">
        <v>344</v>
      </c>
      <c r="F263" s="2"/>
      <c r="G263" s="5"/>
      <c r="H263" s="5"/>
      <c r="I263" s="5">
        <f t="shared" si="16"/>
        <v>0</v>
      </c>
      <c r="J263" s="5">
        <f>J264</f>
        <v>0</v>
      </c>
      <c r="K263" s="5">
        <f t="shared" si="14"/>
        <v>0</v>
      </c>
      <c r="L263" s="5">
        <f>L264</f>
        <v>355.88905</v>
      </c>
      <c r="M263" s="5">
        <f t="shared" si="15"/>
        <v>355.88905</v>
      </c>
      <c r="N263" s="5">
        <f>N264</f>
        <v>0</v>
      </c>
      <c r="O263" s="5">
        <f t="shared" si="13"/>
        <v>355.88905</v>
      </c>
    </row>
    <row r="264" spans="1:15" ht="38.25">
      <c r="A264" s="3" t="s">
        <v>44</v>
      </c>
      <c r="B264" s="2" t="s">
        <v>4</v>
      </c>
      <c r="C264" s="2" t="s">
        <v>23</v>
      </c>
      <c r="D264" s="2" t="s">
        <v>25</v>
      </c>
      <c r="E264" s="6" t="s">
        <v>344</v>
      </c>
      <c r="F264" s="2">
        <v>600</v>
      </c>
      <c r="G264" s="5"/>
      <c r="H264" s="5"/>
      <c r="I264" s="5">
        <v>0</v>
      </c>
      <c r="J264" s="5"/>
      <c r="K264" s="5">
        <f t="shared" si="14"/>
        <v>0</v>
      </c>
      <c r="L264" s="5">
        <v>355.88905</v>
      </c>
      <c r="M264" s="5">
        <f t="shared" si="15"/>
        <v>355.88905</v>
      </c>
      <c r="N264" s="5"/>
      <c r="O264" s="5">
        <f t="shared" si="13"/>
        <v>355.88905</v>
      </c>
    </row>
    <row r="265" spans="1:15" ht="51">
      <c r="A265" s="3" t="s">
        <v>253</v>
      </c>
      <c r="B265" s="2" t="s">
        <v>4</v>
      </c>
      <c r="C265" s="2" t="s">
        <v>23</v>
      </c>
      <c r="D265" s="2" t="s">
        <v>25</v>
      </c>
      <c r="E265" s="6" t="s">
        <v>147</v>
      </c>
      <c r="F265" s="2"/>
      <c r="G265" s="5">
        <v>2703.9304800000004</v>
      </c>
      <c r="H265" s="5">
        <f>H266</f>
        <v>2.4335399999999998</v>
      </c>
      <c r="I265" s="5">
        <f t="shared" si="16"/>
        <v>2706.3640200000004</v>
      </c>
      <c r="J265" s="5">
        <f>J266</f>
        <v>0</v>
      </c>
      <c r="K265" s="5">
        <f t="shared" si="14"/>
        <v>2706.3640200000004</v>
      </c>
      <c r="L265" s="5">
        <f>L266</f>
        <v>0</v>
      </c>
      <c r="M265" s="5">
        <f t="shared" si="15"/>
        <v>2706.3640200000004</v>
      </c>
      <c r="N265" s="5">
        <f>N266</f>
        <v>0</v>
      </c>
      <c r="O265" s="5">
        <f t="shared" si="13"/>
        <v>2706.3640200000004</v>
      </c>
    </row>
    <row r="266" spans="1:15" ht="38.25">
      <c r="A266" s="3" t="s">
        <v>44</v>
      </c>
      <c r="B266" s="2" t="s">
        <v>4</v>
      </c>
      <c r="C266" s="2" t="s">
        <v>23</v>
      </c>
      <c r="D266" s="2" t="s">
        <v>25</v>
      </c>
      <c r="E266" s="6" t="s">
        <v>147</v>
      </c>
      <c r="F266" s="2">
        <v>600</v>
      </c>
      <c r="G266" s="5">
        <v>2703.9304800000004</v>
      </c>
      <c r="H266" s="5">
        <v>2.4335399999999998</v>
      </c>
      <c r="I266" s="5">
        <f t="shared" si="16"/>
        <v>2706.3640200000004</v>
      </c>
      <c r="J266" s="5"/>
      <c r="K266" s="5">
        <f t="shared" si="14"/>
        <v>2706.3640200000004</v>
      </c>
      <c r="L266" s="5"/>
      <c r="M266" s="5">
        <f t="shared" si="15"/>
        <v>2706.3640200000004</v>
      </c>
      <c r="N266" s="5"/>
      <c r="O266" s="5">
        <f t="shared" si="13"/>
        <v>2706.3640200000004</v>
      </c>
    </row>
    <row r="267" spans="1:15" ht="102">
      <c r="A267" s="3" t="s">
        <v>185</v>
      </c>
      <c r="B267" s="2" t="s">
        <v>4</v>
      </c>
      <c r="C267" s="2" t="s">
        <v>23</v>
      </c>
      <c r="D267" s="2" t="s">
        <v>25</v>
      </c>
      <c r="E267" s="6" t="s">
        <v>148</v>
      </c>
      <c r="F267" s="2"/>
      <c r="G267" s="5">
        <v>18744.547040000001</v>
      </c>
      <c r="H267" s="5">
        <f>H268</f>
        <v>-2.4335399999999998</v>
      </c>
      <c r="I267" s="5">
        <f t="shared" si="16"/>
        <v>18742.113499999999</v>
      </c>
      <c r="J267" s="5">
        <f>J268</f>
        <v>0</v>
      </c>
      <c r="K267" s="5">
        <f t="shared" si="14"/>
        <v>18742.113499999999</v>
      </c>
      <c r="L267" s="5">
        <f>L268</f>
        <v>0</v>
      </c>
      <c r="M267" s="5">
        <f t="shared" si="15"/>
        <v>18742.113499999999</v>
      </c>
      <c r="N267" s="5">
        <f>N268</f>
        <v>0</v>
      </c>
      <c r="O267" s="5">
        <f t="shared" si="13"/>
        <v>18742.113499999999</v>
      </c>
    </row>
    <row r="268" spans="1:15" ht="38.25">
      <c r="A268" s="3" t="s">
        <v>44</v>
      </c>
      <c r="B268" s="2" t="s">
        <v>4</v>
      </c>
      <c r="C268" s="2" t="s">
        <v>23</v>
      </c>
      <c r="D268" s="2" t="s">
        <v>25</v>
      </c>
      <c r="E268" s="6" t="s">
        <v>148</v>
      </c>
      <c r="F268" s="2">
        <v>600</v>
      </c>
      <c r="G268" s="5">
        <v>18744.547040000001</v>
      </c>
      <c r="H268" s="5">
        <v>-2.4335399999999998</v>
      </c>
      <c r="I268" s="5">
        <f t="shared" si="16"/>
        <v>18742.113499999999</v>
      </c>
      <c r="J268" s="5"/>
      <c r="K268" s="5">
        <f t="shared" si="14"/>
        <v>18742.113499999999</v>
      </c>
      <c r="L268" s="5"/>
      <c r="M268" s="5">
        <f t="shared" si="15"/>
        <v>18742.113499999999</v>
      </c>
      <c r="N268" s="5"/>
      <c r="O268" s="5">
        <f t="shared" si="13"/>
        <v>18742.113499999999</v>
      </c>
    </row>
    <row r="269" spans="1:15" ht="402.75" customHeight="1">
      <c r="A269" s="3" t="s">
        <v>308</v>
      </c>
      <c r="B269" s="2" t="s">
        <v>4</v>
      </c>
      <c r="C269" s="2" t="s">
        <v>23</v>
      </c>
      <c r="D269" s="2" t="s">
        <v>25</v>
      </c>
      <c r="E269" s="1" t="s">
        <v>300</v>
      </c>
      <c r="F269" s="2"/>
      <c r="G269" s="5">
        <v>2646.4838399999999</v>
      </c>
      <c r="H269" s="5">
        <f>H270</f>
        <v>0</v>
      </c>
      <c r="I269" s="5">
        <f t="shared" si="16"/>
        <v>2646.4838399999999</v>
      </c>
      <c r="J269" s="5">
        <f>J270</f>
        <v>0</v>
      </c>
      <c r="K269" s="5">
        <f t="shared" si="14"/>
        <v>2646.4838399999999</v>
      </c>
      <c r="L269" s="5">
        <f>L270</f>
        <v>0</v>
      </c>
      <c r="M269" s="5">
        <f t="shared" si="15"/>
        <v>2646.4838399999999</v>
      </c>
      <c r="N269" s="5">
        <f>N270</f>
        <v>0</v>
      </c>
      <c r="O269" s="5">
        <f t="shared" si="13"/>
        <v>2646.4838399999999</v>
      </c>
    </row>
    <row r="270" spans="1:15" ht="38.25">
      <c r="A270" s="3" t="s">
        <v>44</v>
      </c>
      <c r="B270" s="2" t="s">
        <v>4</v>
      </c>
      <c r="C270" s="2" t="s">
        <v>23</v>
      </c>
      <c r="D270" s="2" t="s">
        <v>25</v>
      </c>
      <c r="E270" s="1" t="s">
        <v>300</v>
      </c>
      <c r="F270" s="2">
        <v>600</v>
      </c>
      <c r="G270" s="5">
        <v>2646.4838399999999</v>
      </c>
      <c r="H270" s="5"/>
      <c r="I270" s="5">
        <f t="shared" si="16"/>
        <v>2646.4838399999999</v>
      </c>
      <c r="J270" s="5"/>
      <c r="K270" s="5">
        <f t="shared" si="14"/>
        <v>2646.4838399999999</v>
      </c>
      <c r="L270" s="5"/>
      <c r="M270" s="5">
        <f t="shared" si="15"/>
        <v>2646.4838399999999</v>
      </c>
      <c r="N270" s="5"/>
      <c r="O270" s="5">
        <f t="shared" si="13"/>
        <v>2646.4838399999999</v>
      </c>
    </row>
    <row r="271" spans="1:15" ht="15.75">
      <c r="A271" s="3" t="s">
        <v>91</v>
      </c>
      <c r="B271" s="2" t="s">
        <v>4</v>
      </c>
      <c r="C271" s="2" t="s">
        <v>23</v>
      </c>
      <c r="D271" s="2" t="s">
        <v>20</v>
      </c>
      <c r="E271" s="1" t="s">
        <v>92</v>
      </c>
      <c r="F271" s="2"/>
      <c r="G271" s="5">
        <v>25675.11002</v>
      </c>
      <c r="H271" s="5">
        <f>H272</f>
        <v>122.4148</v>
      </c>
      <c r="I271" s="5">
        <f t="shared" si="16"/>
        <v>25797.524819999999</v>
      </c>
      <c r="J271" s="5">
        <f>J272</f>
        <v>0</v>
      </c>
      <c r="K271" s="5">
        <f t="shared" si="14"/>
        <v>25797.524819999999</v>
      </c>
      <c r="L271" s="5">
        <f>L272</f>
        <v>5.5999999999999999E-3</v>
      </c>
      <c r="M271" s="5">
        <f t="shared" si="15"/>
        <v>25797.530419999999</v>
      </c>
      <c r="N271" s="5">
        <f>N272</f>
        <v>35.808839999999996</v>
      </c>
      <c r="O271" s="5">
        <f t="shared" si="13"/>
        <v>25833.339260000001</v>
      </c>
    </row>
    <row r="272" spans="1:15" ht="38.25">
      <c r="A272" s="3" t="s">
        <v>44</v>
      </c>
      <c r="B272" s="2" t="s">
        <v>4</v>
      </c>
      <c r="C272" s="2" t="s">
        <v>23</v>
      </c>
      <c r="D272" s="2" t="s">
        <v>20</v>
      </c>
      <c r="E272" s="1" t="s">
        <v>92</v>
      </c>
      <c r="F272" s="2">
        <v>600</v>
      </c>
      <c r="G272" s="5">
        <v>25675.11002</v>
      </c>
      <c r="H272" s="5">
        <v>122.4148</v>
      </c>
      <c r="I272" s="5">
        <f t="shared" si="16"/>
        <v>25797.524819999999</v>
      </c>
      <c r="J272" s="5"/>
      <c r="K272" s="5">
        <f t="shared" si="14"/>
        <v>25797.524819999999</v>
      </c>
      <c r="L272" s="5">
        <v>5.5999999999999999E-3</v>
      </c>
      <c r="M272" s="5">
        <f t="shared" si="15"/>
        <v>25797.530419999999</v>
      </c>
      <c r="N272" s="5">
        <v>35.808839999999996</v>
      </c>
      <c r="O272" s="5">
        <f t="shared" si="13"/>
        <v>25833.339260000001</v>
      </c>
    </row>
    <row r="273" spans="1:15" ht="38.25">
      <c r="A273" s="3" t="s">
        <v>93</v>
      </c>
      <c r="B273" s="2" t="s">
        <v>4</v>
      </c>
      <c r="C273" s="2" t="s">
        <v>23</v>
      </c>
      <c r="D273" s="2" t="s">
        <v>20</v>
      </c>
      <c r="E273" s="1" t="s">
        <v>96</v>
      </c>
      <c r="F273" s="2"/>
      <c r="G273" s="5">
        <v>35</v>
      </c>
      <c r="H273" s="5">
        <f>H274</f>
        <v>0</v>
      </c>
      <c r="I273" s="5">
        <f t="shared" si="16"/>
        <v>35</v>
      </c>
      <c r="J273" s="5">
        <f>J274</f>
        <v>0</v>
      </c>
      <c r="K273" s="5">
        <f t="shared" si="14"/>
        <v>35</v>
      </c>
      <c r="L273" s="5">
        <f>L274</f>
        <v>0</v>
      </c>
      <c r="M273" s="5">
        <f t="shared" si="15"/>
        <v>35</v>
      </c>
      <c r="N273" s="5">
        <f>N274</f>
        <v>0</v>
      </c>
      <c r="O273" s="5">
        <f t="shared" si="13"/>
        <v>35</v>
      </c>
    </row>
    <row r="274" spans="1:15" ht="38.25">
      <c r="A274" s="3" t="s">
        <v>44</v>
      </c>
      <c r="B274" s="2" t="s">
        <v>4</v>
      </c>
      <c r="C274" s="2" t="s">
        <v>23</v>
      </c>
      <c r="D274" s="2" t="s">
        <v>20</v>
      </c>
      <c r="E274" s="1" t="s">
        <v>96</v>
      </c>
      <c r="F274" s="2">
        <v>600</v>
      </c>
      <c r="G274" s="5">
        <v>35</v>
      </c>
      <c r="H274" s="5"/>
      <c r="I274" s="5">
        <f t="shared" si="16"/>
        <v>35</v>
      </c>
      <c r="J274" s="5"/>
      <c r="K274" s="5">
        <f t="shared" si="14"/>
        <v>35</v>
      </c>
      <c r="L274" s="5"/>
      <c r="M274" s="5">
        <f t="shared" si="15"/>
        <v>35</v>
      </c>
      <c r="N274" s="5"/>
      <c r="O274" s="5">
        <f t="shared" si="13"/>
        <v>35</v>
      </c>
    </row>
    <row r="275" spans="1:15" ht="56.25" customHeight="1">
      <c r="A275" s="3" t="s">
        <v>284</v>
      </c>
      <c r="B275" s="2" t="s">
        <v>4</v>
      </c>
      <c r="C275" s="2" t="s">
        <v>23</v>
      </c>
      <c r="D275" s="2" t="s">
        <v>20</v>
      </c>
      <c r="E275" s="1" t="s">
        <v>283</v>
      </c>
      <c r="F275" s="2"/>
      <c r="G275" s="5">
        <v>361.26315999999997</v>
      </c>
      <c r="H275" s="5">
        <f>H276</f>
        <v>-361.26316000000003</v>
      </c>
      <c r="I275" s="5">
        <f t="shared" si="16"/>
        <v>0</v>
      </c>
      <c r="J275" s="5">
        <f>J276</f>
        <v>0</v>
      </c>
      <c r="K275" s="5">
        <f t="shared" si="14"/>
        <v>0</v>
      </c>
      <c r="L275" s="5">
        <f>L276</f>
        <v>0</v>
      </c>
      <c r="M275" s="5">
        <f t="shared" si="15"/>
        <v>0</v>
      </c>
      <c r="N275" s="5">
        <f>N276</f>
        <v>0</v>
      </c>
      <c r="O275" s="5">
        <f t="shared" si="13"/>
        <v>0</v>
      </c>
    </row>
    <row r="276" spans="1:15" ht="38.25">
      <c r="A276" s="3" t="s">
        <v>44</v>
      </c>
      <c r="B276" s="2" t="s">
        <v>4</v>
      </c>
      <c r="C276" s="2" t="s">
        <v>23</v>
      </c>
      <c r="D276" s="2" t="s">
        <v>20</v>
      </c>
      <c r="E276" s="1" t="s">
        <v>283</v>
      </c>
      <c r="F276" s="2">
        <v>600</v>
      </c>
      <c r="G276" s="5">
        <v>361.26315999999997</v>
      </c>
      <c r="H276" s="5">
        <v>-361.26316000000003</v>
      </c>
      <c r="I276" s="5">
        <f t="shared" si="16"/>
        <v>0</v>
      </c>
      <c r="J276" s="5"/>
      <c r="K276" s="5">
        <f t="shared" si="14"/>
        <v>0</v>
      </c>
      <c r="L276" s="5"/>
      <c r="M276" s="5">
        <f t="shared" si="15"/>
        <v>0</v>
      </c>
      <c r="N276" s="5"/>
      <c r="O276" s="5">
        <f t="shared" si="13"/>
        <v>0</v>
      </c>
    </row>
    <row r="277" spans="1:15" ht="38.25">
      <c r="A277" s="3" t="s">
        <v>305</v>
      </c>
      <c r="B277" s="2" t="s">
        <v>4</v>
      </c>
      <c r="C277" s="2" t="s">
        <v>23</v>
      </c>
      <c r="D277" s="2" t="s">
        <v>20</v>
      </c>
      <c r="E277" s="1" t="s">
        <v>306</v>
      </c>
      <c r="F277" s="2"/>
      <c r="G277" s="5">
        <v>0</v>
      </c>
      <c r="H277" s="5">
        <f>H278</f>
        <v>361.26316000000003</v>
      </c>
      <c r="I277" s="5">
        <f t="shared" si="16"/>
        <v>361.26316000000003</v>
      </c>
      <c r="J277" s="5">
        <f>J278</f>
        <v>0</v>
      </c>
      <c r="K277" s="5">
        <f t="shared" si="14"/>
        <v>361.26316000000003</v>
      </c>
      <c r="L277" s="5">
        <f>L278</f>
        <v>0</v>
      </c>
      <c r="M277" s="5">
        <f t="shared" si="15"/>
        <v>361.26316000000003</v>
      </c>
      <c r="N277" s="5">
        <f>N278</f>
        <v>3.6842100000000002</v>
      </c>
      <c r="O277" s="5">
        <f t="shared" si="13"/>
        <v>364.94737000000003</v>
      </c>
    </row>
    <row r="278" spans="1:15" ht="38.25">
      <c r="A278" s="3" t="s">
        <v>44</v>
      </c>
      <c r="B278" s="2" t="s">
        <v>4</v>
      </c>
      <c r="C278" s="2" t="s">
        <v>23</v>
      </c>
      <c r="D278" s="2" t="s">
        <v>20</v>
      </c>
      <c r="E278" s="1" t="s">
        <v>306</v>
      </c>
      <c r="F278" s="2">
        <v>600</v>
      </c>
      <c r="G278" s="5">
        <v>0</v>
      </c>
      <c r="H278" s="5">
        <v>361.26316000000003</v>
      </c>
      <c r="I278" s="5">
        <f t="shared" si="16"/>
        <v>361.26316000000003</v>
      </c>
      <c r="J278" s="5"/>
      <c r="K278" s="5">
        <f t="shared" si="14"/>
        <v>361.26316000000003</v>
      </c>
      <c r="L278" s="5"/>
      <c r="M278" s="5">
        <f t="shared" si="15"/>
        <v>361.26316000000003</v>
      </c>
      <c r="N278" s="5">
        <v>3.6842100000000002</v>
      </c>
      <c r="O278" s="5">
        <f t="shared" si="13"/>
        <v>364.94737000000003</v>
      </c>
    </row>
    <row r="279" spans="1:15" ht="38.25">
      <c r="A279" s="3" t="s">
        <v>94</v>
      </c>
      <c r="B279" s="2" t="s">
        <v>4</v>
      </c>
      <c r="C279" s="2" t="s">
        <v>23</v>
      </c>
      <c r="D279" s="2" t="s">
        <v>20</v>
      </c>
      <c r="E279" s="1" t="s">
        <v>97</v>
      </c>
      <c r="F279" s="2"/>
      <c r="G279" s="5">
        <v>92</v>
      </c>
      <c r="H279" s="5">
        <f>H280</f>
        <v>0</v>
      </c>
      <c r="I279" s="5">
        <f t="shared" si="16"/>
        <v>92</v>
      </c>
      <c r="J279" s="5">
        <f>J280</f>
        <v>0</v>
      </c>
      <c r="K279" s="5">
        <f t="shared" si="14"/>
        <v>92</v>
      </c>
      <c r="L279" s="5">
        <f>L280</f>
        <v>0</v>
      </c>
      <c r="M279" s="5">
        <f t="shared" si="15"/>
        <v>92</v>
      </c>
      <c r="N279" s="5">
        <f>N280</f>
        <v>0</v>
      </c>
      <c r="O279" s="5">
        <f t="shared" si="13"/>
        <v>92</v>
      </c>
    </row>
    <row r="280" spans="1:15" ht="38.25">
      <c r="A280" s="3" t="s">
        <v>44</v>
      </c>
      <c r="B280" s="2" t="s">
        <v>4</v>
      </c>
      <c r="C280" s="2" t="s">
        <v>23</v>
      </c>
      <c r="D280" s="2" t="s">
        <v>20</v>
      </c>
      <c r="E280" s="1" t="s">
        <v>97</v>
      </c>
      <c r="F280" s="2">
        <v>600</v>
      </c>
      <c r="G280" s="5">
        <v>92</v>
      </c>
      <c r="H280" s="5"/>
      <c r="I280" s="5">
        <f t="shared" si="16"/>
        <v>92</v>
      </c>
      <c r="J280" s="5"/>
      <c r="K280" s="5">
        <f t="shared" si="14"/>
        <v>92</v>
      </c>
      <c r="L280" s="5"/>
      <c r="M280" s="5">
        <f t="shared" si="15"/>
        <v>92</v>
      </c>
      <c r="N280" s="5"/>
      <c r="O280" s="5">
        <f t="shared" si="13"/>
        <v>92</v>
      </c>
    </row>
    <row r="281" spans="1:15" ht="76.5">
      <c r="A281" s="3" t="s">
        <v>187</v>
      </c>
      <c r="B281" s="2" t="s">
        <v>4</v>
      </c>
      <c r="C281" s="2" t="s">
        <v>23</v>
      </c>
      <c r="D281" s="2" t="s">
        <v>20</v>
      </c>
      <c r="E281" s="6" t="s">
        <v>98</v>
      </c>
      <c r="F281" s="2"/>
      <c r="G281" s="5">
        <v>1805.21731</v>
      </c>
      <c r="H281" s="5">
        <f>H282</f>
        <v>0</v>
      </c>
      <c r="I281" s="5">
        <f t="shared" si="16"/>
        <v>1805.21731</v>
      </c>
      <c r="J281" s="5">
        <f>J282</f>
        <v>0</v>
      </c>
      <c r="K281" s="5">
        <f t="shared" si="14"/>
        <v>1805.21731</v>
      </c>
      <c r="L281" s="5">
        <f>L282</f>
        <v>0</v>
      </c>
      <c r="M281" s="5">
        <f t="shared" si="15"/>
        <v>1805.21731</v>
      </c>
      <c r="N281" s="5">
        <f>N282</f>
        <v>0</v>
      </c>
      <c r="O281" s="5">
        <f t="shared" si="13"/>
        <v>1805.21731</v>
      </c>
    </row>
    <row r="282" spans="1:15" ht="38.25">
      <c r="A282" s="3" t="s">
        <v>44</v>
      </c>
      <c r="B282" s="2" t="s">
        <v>4</v>
      </c>
      <c r="C282" s="2" t="s">
        <v>23</v>
      </c>
      <c r="D282" s="2" t="s">
        <v>20</v>
      </c>
      <c r="E282" s="6" t="s">
        <v>98</v>
      </c>
      <c r="F282" s="2">
        <v>600</v>
      </c>
      <c r="G282" s="5">
        <v>1805.21731</v>
      </c>
      <c r="H282" s="5"/>
      <c r="I282" s="5">
        <f t="shared" si="16"/>
        <v>1805.21731</v>
      </c>
      <c r="J282" s="5"/>
      <c r="K282" s="5">
        <f t="shared" si="14"/>
        <v>1805.21731</v>
      </c>
      <c r="L282" s="5"/>
      <c r="M282" s="5">
        <f t="shared" si="15"/>
        <v>1805.21731</v>
      </c>
      <c r="N282" s="5"/>
      <c r="O282" s="5">
        <f t="shared" si="13"/>
        <v>1805.21731</v>
      </c>
    </row>
    <row r="283" spans="1:15" ht="63.75">
      <c r="A283" s="3" t="s">
        <v>95</v>
      </c>
      <c r="B283" s="2" t="s">
        <v>4</v>
      </c>
      <c r="C283" s="2" t="s">
        <v>23</v>
      </c>
      <c r="D283" s="2" t="s">
        <v>20</v>
      </c>
      <c r="E283" s="6" t="s">
        <v>181</v>
      </c>
      <c r="F283" s="2"/>
      <c r="G283" s="5">
        <v>570.06862000000001</v>
      </c>
      <c r="H283" s="5">
        <f>H284</f>
        <v>0</v>
      </c>
      <c r="I283" s="5">
        <f t="shared" si="16"/>
        <v>570.06862000000001</v>
      </c>
      <c r="J283" s="5">
        <f>J284</f>
        <v>0</v>
      </c>
      <c r="K283" s="5">
        <f t="shared" si="14"/>
        <v>570.06862000000001</v>
      </c>
      <c r="L283" s="5">
        <f>L284</f>
        <v>0</v>
      </c>
      <c r="M283" s="5">
        <f t="shared" si="15"/>
        <v>570.06862000000001</v>
      </c>
      <c r="N283" s="5">
        <f>N284</f>
        <v>0</v>
      </c>
      <c r="O283" s="5">
        <f t="shared" si="13"/>
        <v>570.06862000000001</v>
      </c>
    </row>
    <row r="284" spans="1:15" ht="38.25">
      <c r="A284" s="3" t="s">
        <v>44</v>
      </c>
      <c r="B284" s="2" t="s">
        <v>4</v>
      </c>
      <c r="C284" s="2" t="s">
        <v>23</v>
      </c>
      <c r="D284" s="2" t="s">
        <v>20</v>
      </c>
      <c r="E284" s="6" t="s">
        <v>181</v>
      </c>
      <c r="F284" s="2">
        <v>600</v>
      </c>
      <c r="G284" s="5">
        <v>570.06862000000001</v>
      </c>
      <c r="H284" s="5"/>
      <c r="I284" s="5">
        <f t="shared" si="16"/>
        <v>570.06862000000001</v>
      </c>
      <c r="J284" s="5"/>
      <c r="K284" s="5">
        <f t="shared" si="14"/>
        <v>570.06862000000001</v>
      </c>
      <c r="L284" s="5"/>
      <c r="M284" s="5">
        <f t="shared" si="15"/>
        <v>570.06862000000001</v>
      </c>
      <c r="N284" s="5"/>
      <c r="O284" s="5">
        <f t="shared" si="13"/>
        <v>570.06862000000001</v>
      </c>
    </row>
    <row r="285" spans="1:15" ht="89.25">
      <c r="A285" s="3" t="s">
        <v>188</v>
      </c>
      <c r="B285" s="2" t="s">
        <v>4</v>
      </c>
      <c r="C285" s="2" t="s">
        <v>23</v>
      </c>
      <c r="D285" s="2" t="s">
        <v>20</v>
      </c>
      <c r="E285" s="6" t="s">
        <v>100</v>
      </c>
      <c r="F285" s="2"/>
      <c r="G285" s="5">
        <v>2853.5959800000001</v>
      </c>
      <c r="H285" s="5">
        <f>H286</f>
        <v>0</v>
      </c>
      <c r="I285" s="5">
        <f t="shared" si="16"/>
        <v>2853.5959800000001</v>
      </c>
      <c r="J285" s="5">
        <f>J286</f>
        <v>0</v>
      </c>
      <c r="K285" s="5">
        <f t="shared" si="14"/>
        <v>2853.5959800000001</v>
      </c>
      <c r="L285" s="5">
        <f>L286</f>
        <v>0</v>
      </c>
      <c r="M285" s="5">
        <f t="shared" si="15"/>
        <v>2853.5959800000001</v>
      </c>
      <c r="N285" s="5">
        <f>N286</f>
        <v>0</v>
      </c>
      <c r="O285" s="5">
        <f t="shared" si="13"/>
        <v>2853.5959800000001</v>
      </c>
    </row>
    <row r="286" spans="1:15" ht="38.25">
      <c r="A286" s="3" t="s">
        <v>44</v>
      </c>
      <c r="B286" s="2" t="s">
        <v>4</v>
      </c>
      <c r="C286" s="2" t="s">
        <v>23</v>
      </c>
      <c r="D286" s="2" t="s">
        <v>20</v>
      </c>
      <c r="E286" s="6" t="s">
        <v>100</v>
      </c>
      <c r="F286" s="2">
        <v>600</v>
      </c>
      <c r="G286" s="5">
        <v>2853.5959800000001</v>
      </c>
      <c r="H286" s="5"/>
      <c r="I286" s="5">
        <f t="shared" si="16"/>
        <v>2853.5959800000001</v>
      </c>
      <c r="J286" s="5"/>
      <c r="K286" s="5">
        <f t="shared" si="14"/>
        <v>2853.5959800000001</v>
      </c>
      <c r="L286" s="5"/>
      <c r="M286" s="5">
        <f t="shared" si="15"/>
        <v>2853.5959800000001</v>
      </c>
      <c r="N286" s="5"/>
      <c r="O286" s="5">
        <f t="shared" si="13"/>
        <v>2853.5959800000001</v>
      </c>
    </row>
    <row r="287" spans="1:15" ht="76.5">
      <c r="A287" s="3" t="s">
        <v>99</v>
      </c>
      <c r="B287" s="2" t="s">
        <v>4</v>
      </c>
      <c r="C287" s="2" t="s">
        <v>23</v>
      </c>
      <c r="D287" s="2" t="s">
        <v>20</v>
      </c>
      <c r="E287" s="1" t="s">
        <v>182</v>
      </c>
      <c r="F287" s="2"/>
      <c r="G287" s="5">
        <v>150.18926999999999</v>
      </c>
      <c r="H287" s="5">
        <f>H288</f>
        <v>0</v>
      </c>
      <c r="I287" s="5">
        <f t="shared" si="16"/>
        <v>150.18926999999999</v>
      </c>
      <c r="J287" s="5">
        <f>J288</f>
        <v>0</v>
      </c>
      <c r="K287" s="5">
        <f t="shared" si="14"/>
        <v>150.18926999999999</v>
      </c>
      <c r="L287" s="5">
        <f>L288</f>
        <v>0</v>
      </c>
      <c r="M287" s="5">
        <f t="shared" si="15"/>
        <v>150.18926999999999</v>
      </c>
      <c r="N287" s="5">
        <f>N288</f>
        <v>0</v>
      </c>
      <c r="O287" s="5">
        <f t="shared" ref="O287:O350" si="17">M287+N287</f>
        <v>150.18926999999999</v>
      </c>
    </row>
    <row r="288" spans="1:15" ht="38.25">
      <c r="A288" s="3" t="s">
        <v>44</v>
      </c>
      <c r="B288" s="2" t="s">
        <v>4</v>
      </c>
      <c r="C288" s="2" t="s">
        <v>23</v>
      </c>
      <c r="D288" s="2" t="s">
        <v>20</v>
      </c>
      <c r="E288" s="1" t="s">
        <v>182</v>
      </c>
      <c r="F288" s="2">
        <v>600</v>
      </c>
      <c r="G288" s="5">
        <v>150.18926999999999</v>
      </c>
      <c r="H288" s="5"/>
      <c r="I288" s="5">
        <f t="shared" si="16"/>
        <v>150.18926999999999</v>
      </c>
      <c r="J288" s="5"/>
      <c r="K288" s="5">
        <f t="shared" si="14"/>
        <v>150.18926999999999</v>
      </c>
      <c r="L288" s="5"/>
      <c r="M288" s="5">
        <f t="shared" si="15"/>
        <v>150.18926999999999</v>
      </c>
      <c r="N288" s="5"/>
      <c r="O288" s="5">
        <f t="shared" si="17"/>
        <v>150.18926999999999</v>
      </c>
    </row>
    <row r="289" spans="1:15" ht="38.25">
      <c r="A289" s="3" t="s">
        <v>271</v>
      </c>
      <c r="B289" s="2" t="s">
        <v>4</v>
      </c>
      <c r="C289" s="2" t="s">
        <v>23</v>
      </c>
      <c r="D289" s="2" t="s">
        <v>20</v>
      </c>
      <c r="E289" s="1" t="s">
        <v>273</v>
      </c>
      <c r="F289" s="2"/>
      <c r="G289" s="5">
        <v>7329.8848000000007</v>
      </c>
      <c r="H289" s="5">
        <f>H290+H291</f>
        <v>-122.4148</v>
      </c>
      <c r="I289" s="5">
        <f t="shared" si="16"/>
        <v>7207.4700000000012</v>
      </c>
      <c r="J289" s="5">
        <f>J290+J291</f>
        <v>0</v>
      </c>
      <c r="K289" s="5">
        <f t="shared" ref="K289:K352" si="18">I289+J289</f>
        <v>7207.4700000000012</v>
      </c>
      <c r="L289" s="5">
        <f>L290+L291</f>
        <v>0</v>
      </c>
      <c r="M289" s="5">
        <f t="shared" ref="M289:M352" si="19">K289+L289</f>
        <v>7207.4700000000012</v>
      </c>
      <c r="N289" s="5">
        <f>N290+N291</f>
        <v>0</v>
      </c>
      <c r="O289" s="5">
        <f t="shared" si="17"/>
        <v>7207.4700000000012</v>
      </c>
    </row>
    <row r="290" spans="1:15" ht="38.25">
      <c r="A290" s="3" t="s">
        <v>44</v>
      </c>
      <c r="B290" s="2" t="s">
        <v>4</v>
      </c>
      <c r="C290" s="2" t="s">
        <v>23</v>
      </c>
      <c r="D290" s="2" t="s">
        <v>20</v>
      </c>
      <c r="E290" s="1" t="s">
        <v>273</v>
      </c>
      <c r="F290" s="2">
        <v>600</v>
      </c>
      <c r="G290" s="5">
        <v>7305.6</v>
      </c>
      <c r="H290" s="5">
        <v>-116.26479999999999</v>
      </c>
      <c r="I290" s="5">
        <f t="shared" si="16"/>
        <v>7189.3352000000004</v>
      </c>
      <c r="J290" s="5"/>
      <c r="K290" s="5">
        <f t="shared" si="18"/>
        <v>7189.3352000000004</v>
      </c>
      <c r="L290" s="5"/>
      <c r="M290" s="5">
        <f t="shared" si="19"/>
        <v>7189.3352000000004</v>
      </c>
      <c r="N290" s="5"/>
      <c r="O290" s="5">
        <f t="shared" si="17"/>
        <v>7189.3352000000004</v>
      </c>
    </row>
    <row r="291" spans="1:15" ht="15.75">
      <c r="A291" s="3" t="s">
        <v>272</v>
      </c>
      <c r="B291" s="2" t="s">
        <v>4</v>
      </c>
      <c r="C291" s="2" t="s">
        <v>23</v>
      </c>
      <c r="D291" s="2" t="s">
        <v>20</v>
      </c>
      <c r="E291" s="1" t="s">
        <v>273</v>
      </c>
      <c r="F291" s="2">
        <v>800</v>
      </c>
      <c r="G291" s="5">
        <v>24.284800000000001</v>
      </c>
      <c r="H291" s="5">
        <v>-6.15</v>
      </c>
      <c r="I291" s="5">
        <f t="shared" si="16"/>
        <v>18.134799999999998</v>
      </c>
      <c r="J291" s="5"/>
      <c r="K291" s="5">
        <f t="shared" si="18"/>
        <v>18.134799999999998</v>
      </c>
      <c r="L291" s="5"/>
      <c r="M291" s="5">
        <f t="shared" si="19"/>
        <v>18.134799999999998</v>
      </c>
      <c r="N291" s="5"/>
      <c r="O291" s="5">
        <f t="shared" si="17"/>
        <v>18.134799999999998</v>
      </c>
    </row>
    <row r="292" spans="1:15" ht="97.5" customHeight="1">
      <c r="A292" s="3" t="s">
        <v>307</v>
      </c>
      <c r="B292" s="2" t="s">
        <v>4</v>
      </c>
      <c r="C292" s="2" t="s">
        <v>23</v>
      </c>
      <c r="D292" s="2" t="s">
        <v>20</v>
      </c>
      <c r="E292" s="1" t="s">
        <v>158</v>
      </c>
      <c r="F292" s="2"/>
      <c r="G292" s="5">
        <v>547.26640000000009</v>
      </c>
      <c r="H292" s="5">
        <f>H293</f>
        <v>0</v>
      </c>
      <c r="I292" s="5">
        <f t="shared" si="16"/>
        <v>547.26640000000009</v>
      </c>
      <c r="J292" s="5">
        <f>J293</f>
        <v>0</v>
      </c>
      <c r="K292" s="5">
        <f t="shared" si="18"/>
        <v>547.26640000000009</v>
      </c>
      <c r="L292" s="5">
        <f>L293</f>
        <v>-547.26639999999998</v>
      </c>
      <c r="M292" s="5">
        <f t="shared" si="19"/>
        <v>0</v>
      </c>
      <c r="N292" s="5">
        <f>N293</f>
        <v>0</v>
      </c>
      <c r="O292" s="5">
        <f t="shared" si="17"/>
        <v>0</v>
      </c>
    </row>
    <row r="293" spans="1:15" ht="42.75" customHeight="1">
      <c r="A293" s="3" t="s">
        <v>44</v>
      </c>
      <c r="B293" s="2" t="s">
        <v>4</v>
      </c>
      <c r="C293" s="2" t="s">
        <v>23</v>
      </c>
      <c r="D293" s="2" t="s">
        <v>20</v>
      </c>
      <c r="E293" s="1" t="s">
        <v>158</v>
      </c>
      <c r="F293" s="2">
        <v>600</v>
      </c>
      <c r="G293" s="5">
        <v>547.26640000000009</v>
      </c>
      <c r="H293" s="5"/>
      <c r="I293" s="5">
        <f t="shared" si="16"/>
        <v>547.26640000000009</v>
      </c>
      <c r="J293" s="5"/>
      <c r="K293" s="5">
        <f t="shared" si="18"/>
        <v>547.26640000000009</v>
      </c>
      <c r="L293" s="5">
        <v>-547.26639999999998</v>
      </c>
      <c r="M293" s="5">
        <f t="shared" si="19"/>
        <v>0</v>
      </c>
      <c r="N293" s="5"/>
      <c r="O293" s="5">
        <f t="shared" si="17"/>
        <v>0</v>
      </c>
    </row>
    <row r="294" spans="1:15" ht="96" customHeight="1">
      <c r="A294" s="3" t="s">
        <v>307</v>
      </c>
      <c r="B294" s="2" t="s">
        <v>4</v>
      </c>
      <c r="C294" s="2" t="s">
        <v>23</v>
      </c>
      <c r="D294" s="2" t="s">
        <v>20</v>
      </c>
      <c r="E294" s="1" t="s">
        <v>345</v>
      </c>
      <c r="F294" s="2"/>
      <c r="G294" s="5"/>
      <c r="H294" s="5"/>
      <c r="I294" s="5">
        <f t="shared" si="16"/>
        <v>0</v>
      </c>
      <c r="J294" s="5">
        <f>J295</f>
        <v>0</v>
      </c>
      <c r="K294" s="5">
        <f t="shared" si="18"/>
        <v>0</v>
      </c>
      <c r="L294" s="5">
        <f>L295</f>
        <v>492.54976000000005</v>
      </c>
      <c r="M294" s="5">
        <f t="shared" si="19"/>
        <v>492.54976000000005</v>
      </c>
      <c r="N294" s="5">
        <f>N295</f>
        <v>0</v>
      </c>
      <c r="O294" s="5">
        <f t="shared" si="17"/>
        <v>492.54976000000005</v>
      </c>
    </row>
    <row r="295" spans="1:15" ht="42.75" customHeight="1">
      <c r="A295" s="3" t="s">
        <v>44</v>
      </c>
      <c r="B295" s="2" t="s">
        <v>4</v>
      </c>
      <c r="C295" s="2" t="s">
        <v>23</v>
      </c>
      <c r="D295" s="2" t="s">
        <v>20</v>
      </c>
      <c r="E295" s="1" t="s">
        <v>345</v>
      </c>
      <c r="F295" s="2">
        <v>600</v>
      </c>
      <c r="G295" s="5"/>
      <c r="H295" s="5"/>
      <c r="I295" s="5">
        <f t="shared" si="16"/>
        <v>0</v>
      </c>
      <c r="J295" s="5"/>
      <c r="K295" s="5">
        <f t="shared" si="18"/>
        <v>0</v>
      </c>
      <c r="L295" s="5">
        <f>492.49936+0.0504</f>
        <v>492.54976000000005</v>
      </c>
      <c r="M295" s="5">
        <f t="shared" si="19"/>
        <v>492.54976000000005</v>
      </c>
      <c r="N295" s="5"/>
      <c r="O295" s="5">
        <f t="shared" si="17"/>
        <v>492.54976000000005</v>
      </c>
    </row>
    <row r="296" spans="1:15" ht="76.5">
      <c r="A296" s="3" t="s">
        <v>114</v>
      </c>
      <c r="B296" s="2" t="s">
        <v>4</v>
      </c>
      <c r="C296" s="2" t="s">
        <v>23</v>
      </c>
      <c r="D296" s="2" t="s">
        <v>22</v>
      </c>
      <c r="E296" s="1" t="s">
        <v>228</v>
      </c>
      <c r="F296" s="2"/>
      <c r="G296" s="5">
        <v>0</v>
      </c>
      <c r="H296" s="5">
        <f>H297</f>
        <v>7.5</v>
      </c>
      <c r="I296" s="5">
        <f t="shared" si="16"/>
        <v>7.5</v>
      </c>
      <c r="J296" s="5">
        <f>J297</f>
        <v>0</v>
      </c>
      <c r="K296" s="5">
        <f t="shared" si="18"/>
        <v>7.5</v>
      </c>
      <c r="L296" s="5">
        <f>L297</f>
        <v>0</v>
      </c>
      <c r="M296" s="5">
        <f t="shared" si="19"/>
        <v>7.5</v>
      </c>
      <c r="N296" s="5">
        <f>N297</f>
        <v>0</v>
      </c>
      <c r="O296" s="5">
        <f t="shared" si="17"/>
        <v>7.5</v>
      </c>
    </row>
    <row r="297" spans="1:15" ht="38.25">
      <c r="A297" s="3" t="s">
        <v>31</v>
      </c>
      <c r="B297" s="2" t="s">
        <v>4</v>
      </c>
      <c r="C297" s="2" t="s">
        <v>23</v>
      </c>
      <c r="D297" s="2" t="s">
        <v>22</v>
      </c>
      <c r="E297" s="1" t="s">
        <v>228</v>
      </c>
      <c r="F297" s="2">
        <v>200</v>
      </c>
      <c r="G297" s="5">
        <v>0</v>
      </c>
      <c r="H297" s="5">
        <v>7.5</v>
      </c>
      <c r="I297" s="5">
        <f t="shared" si="16"/>
        <v>7.5</v>
      </c>
      <c r="J297" s="5"/>
      <c r="K297" s="5">
        <f t="shared" si="18"/>
        <v>7.5</v>
      </c>
      <c r="L297" s="5"/>
      <c r="M297" s="5">
        <f t="shared" si="19"/>
        <v>7.5</v>
      </c>
      <c r="N297" s="5"/>
      <c r="O297" s="5">
        <f t="shared" si="17"/>
        <v>7.5</v>
      </c>
    </row>
    <row r="298" spans="1:15" ht="51" hidden="1">
      <c r="A298" s="13" t="s">
        <v>189</v>
      </c>
      <c r="B298" s="2" t="s">
        <v>4</v>
      </c>
      <c r="C298" s="2" t="s">
        <v>23</v>
      </c>
      <c r="D298" s="2" t="s">
        <v>23</v>
      </c>
      <c r="E298" s="1" t="s">
        <v>80</v>
      </c>
      <c r="F298" s="2"/>
      <c r="G298" s="5">
        <v>1400.49</v>
      </c>
      <c r="H298" s="5">
        <f>H299</f>
        <v>-1400.49</v>
      </c>
      <c r="I298" s="5">
        <f t="shared" si="16"/>
        <v>0</v>
      </c>
      <c r="J298" s="5">
        <f>J299</f>
        <v>0</v>
      </c>
      <c r="K298" s="5">
        <f t="shared" si="18"/>
        <v>0</v>
      </c>
      <c r="L298" s="5">
        <f>L299</f>
        <v>0</v>
      </c>
      <c r="M298" s="5">
        <f t="shared" si="19"/>
        <v>0</v>
      </c>
      <c r="N298" s="5">
        <f>N299</f>
        <v>0</v>
      </c>
      <c r="O298" s="5">
        <f t="shared" si="17"/>
        <v>0</v>
      </c>
    </row>
    <row r="299" spans="1:15" ht="38.25" hidden="1">
      <c r="A299" s="3" t="s">
        <v>44</v>
      </c>
      <c r="B299" s="2" t="s">
        <v>4</v>
      </c>
      <c r="C299" s="2" t="s">
        <v>23</v>
      </c>
      <c r="D299" s="2" t="s">
        <v>23</v>
      </c>
      <c r="E299" s="1" t="s">
        <v>80</v>
      </c>
      <c r="F299" s="2">
        <v>600</v>
      </c>
      <c r="G299" s="5">
        <v>1400.49</v>
      </c>
      <c r="H299" s="5">
        <v>-1400.49</v>
      </c>
      <c r="I299" s="5">
        <f t="shared" si="16"/>
        <v>0</v>
      </c>
      <c r="J299" s="5"/>
      <c r="K299" s="5">
        <f t="shared" si="18"/>
        <v>0</v>
      </c>
      <c r="L299" s="5"/>
      <c r="M299" s="5">
        <f t="shared" si="19"/>
        <v>0</v>
      </c>
      <c r="N299" s="5"/>
      <c r="O299" s="5">
        <f t="shared" si="17"/>
        <v>0</v>
      </c>
    </row>
    <row r="300" spans="1:15" ht="63.75" hidden="1">
      <c r="A300" s="14" t="s">
        <v>190</v>
      </c>
      <c r="B300" s="2" t="s">
        <v>4</v>
      </c>
      <c r="C300" s="2" t="s">
        <v>23</v>
      </c>
      <c r="D300" s="2" t="s">
        <v>23</v>
      </c>
      <c r="E300" s="1" t="s">
        <v>81</v>
      </c>
      <c r="F300" s="2"/>
      <c r="G300" s="5">
        <v>56.699999999999996</v>
      </c>
      <c r="H300" s="5">
        <f>H301</f>
        <v>-56.7</v>
      </c>
      <c r="I300" s="5">
        <f t="shared" si="16"/>
        <v>0</v>
      </c>
      <c r="J300" s="5">
        <f>J301</f>
        <v>0</v>
      </c>
      <c r="K300" s="5">
        <f t="shared" si="18"/>
        <v>0</v>
      </c>
      <c r="L300" s="5">
        <f>L301</f>
        <v>0</v>
      </c>
      <c r="M300" s="5">
        <f t="shared" si="19"/>
        <v>0</v>
      </c>
      <c r="N300" s="5">
        <f>N301</f>
        <v>0</v>
      </c>
      <c r="O300" s="5">
        <f t="shared" si="17"/>
        <v>0</v>
      </c>
    </row>
    <row r="301" spans="1:15" ht="38.25" hidden="1">
      <c r="A301" s="3" t="s">
        <v>44</v>
      </c>
      <c r="B301" s="2" t="s">
        <v>4</v>
      </c>
      <c r="C301" s="2" t="s">
        <v>23</v>
      </c>
      <c r="D301" s="2" t="s">
        <v>23</v>
      </c>
      <c r="E301" s="1" t="s">
        <v>81</v>
      </c>
      <c r="F301" s="2">
        <v>600</v>
      </c>
      <c r="G301" s="5">
        <v>56.699999999999996</v>
      </c>
      <c r="H301" s="5">
        <v>-56.7</v>
      </c>
      <c r="I301" s="5">
        <f t="shared" si="16"/>
        <v>0</v>
      </c>
      <c r="J301" s="5"/>
      <c r="K301" s="5">
        <f t="shared" si="18"/>
        <v>0</v>
      </c>
      <c r="L301" s="5"/>
      <c r="M301" s="5">
        <f t="shared" si="19"/>
        <v>0</v>
      </c>
      <c r="N301" s="5"/>
      <c r="O301" s="5">
        <f t="shared" si="17"/>
        <v>0</v>
      </c>
    </row>
    <row r="302" spans="1:15" ht="38.25">
      <c r="A302" s="3" t="s">
        <v>136</v>
      </c>
      <c r="B302" s="2" t="s">
        <v>4</v>
      </c>
      <c r="C302" s="2" t="s">
        <v>23</v>
      </c>
      <c r="D302" s="2" t="s">
        <v>23</v>
      </c>
      <c r="E302" s="1" t="s">
        <v>137</v>
      </c>
      <c r="F302" s="2"/>
      <c r="G302" s="5">
        <v>178</v>
      </c>
      <c r="H302" s="5">
        <f>H303</f>
        <v>0</v>
      </c>
      <c r="I302" s="5">
        <f t="shared" si="16"/>
        <v>178</v>
      </c>
      <c r="J302" s="5">
        <f>J303</f>
        <v>0</v>
      </c>
      <c r="K302" s="5">
        <f t="shared" si="18"/>
        <v>178</v>
      </c>
      <c r="L302" s="5">
        <f>L303</f>
        <v>0</v>
      </c>
      <c r="M302" s="5">
        <f t="shared" si="19"/>
        <v>178</v>
      </c>
      <c r="N302" s="5">
        <f>N303</f>
        <v>0</v>
      </c>
      <c r="O302" s="5">
        <f t="shared" si="17"/>
        <v>178</v>
      </c>
    </row>
    <row r="303" spans="1:15" ht="38.25">
      <c r="A303" s="3" t="s">
        <v>31</v>
      </c>
      <c r="B303" s="2" t="s">
        <v>4</v>
      </c>
      <c r="C303" s="2" t="s">
        <v>23</v>
      </c>
      <c r="D303" s="2" t="s">
        <v>23</v>
      </c>
      <c r="E303" s="1" t="s">
        <v>137</v>
      </c>
      <c r="F303" s="2">
        <v>200</v>
      </c>
      <c r="G303" s="5">
        <v>178</v>
      </c>
      <c r="H303" s="5"/>
      <c r="I303" s="5">
        <f t="shared" si="16"/>
        <v>178</v>
      </c>
      <c r="J303" s="5"/>
      <c r="K303" s="5">
        <f t="shared" si="18"/>
        <v>178</v>
      </c>
      <c r="L303" s="5"/>
      <c r="M303" s="5">
        <f t="shared" si="19"/>
        <v>178</v>
      </c>
      <c r="N303" s="5"/>
      <c r="O303" s="5">
        <f t="shared" si="17"/>
        <v>178</v>
      </c>
    </row>
    <row r="304" spans="1:15" ht="51">
      <c r="A304" s="13" t="s">
        <v>189</v>
      </c>
      <c r="B304" s="2" t="s">
        <v>4</v>
      </c>
      <c r="C304" s="2" t="s">
        <v>23</v>
      </c>
      <c r="D304" s="2" t="s">
        <v>27</v>
      </c>
      <c r="E304" s="1" t="s">
        <v>80</v>
      </c>
      <c r="F304" s="2"/>
      <c r="G304" s="5">
        <v>0</v>
      </c>
      <c r="H304" s="5">
        <f>H305</f>
        <v>1400.49</v>
      </c>
      <c r="I304" s="5">
        <f t="shared" si="16"/>
        <v>1400.49</v>
      </c>
      <c r="J304" s="5">
        <f>J305</f>
        <v>0</v>
      </c>
      <c r="K304" s="5">
        <f t="shared" si="18"/>
        <v>1400.49</v>
      </c>
      <c r="L304" s="5">
        <f>L305</f>
        <v>0</v>
      </c>
      <c r="M304" s="5">
        <f t="shared" si="19"/>
        <v>1400.49</v>
      </c>
      <c r="N304" s="5">
        <f>N305</f>
        <v>0</v>
      </c>
      <c r="O304" s="5">
        <f t="shared" si="17"/>
        <v>1400.49</v>
      </c>
    </row>
    <row r="305" spans="1:15" ht="38.25">
      <c r="A305" s="3" t="s">
        <v>44</v>
      </c>
      <c r="B305" s="2" t="s">
        <v>4</v>
      </c>
      <c r="C305" s="2" t="s">
        <v>23</v>
      </c>
      <c r="D305" s="2" t="s">
        <v>27</v>
      </c>
      <c r="E305" s="1" t="s">
        <v>80</v>
      </c>
      <c r="F305" s="2">
        <v>600</v>
      </c>
      <c r="G305" s="5">
        <v>0</v>
      </c>
      <c r="H305" s="5">
        <v>1400.49</v>
      </c>
      <c r="I305" s="5">
        <f t="shared" si="16"/>
        <v>1400.49</v>
      </c>
      <c r="J305" s="5"/>
      <c r="K305" s="5">
        <f t="shared" si="18"/>
        <v>1400.49</v>
      </c>
      <c r="L305" s="5"/>
      <c r="M305" s="5">
        <f t="shared" si="19"/>
        <v>1400.49</v>
      </c>
      <c r="N305" s="5"/>
      <c r="O305" s="5">
        <f t="shared" si="17"/>
        <v>1400.49</v>
      </c>
    </row>
    <row r="306" spans="1:15" ht="69.75" customHeight="1">
      <c r="A306" s="14" t="s">
        <v>190</v>
      </c>
      <c r="B306" s="2" t="s">
        <v>4</v>
      </c>
      <c r="C306" s="2" t="s">
        <v>23</v>
      </c>
      <c r="D306" s="2" t="s">
        <v>27</v>
      </c>
      <c r="E306" s="1" t="s">
        <v>81</v>
      </c>
      <c r="F306" s="2"/>
      <c r="G306" s="5">
        <v>0</v>
      </c>
      <c r="H306" s="5">
        <f>H307</f>
        <v>56.7</v>
      </c>
      <c r="I306" s="5">
        <f t="shared" si="16"/>
        <v>56.7</v>
      </c>
      <c r="J306" s="5">
        <f>J307</f>
        <v>0</v>
      </c>
      <c r="K306" s="5">
        <f t="shared" si="18"/>
        <v>56.7</v>
      </c>
      <c r="L306" s="5">
        <f>L307</f>
        <v>0</v>
      </c>
      <c r="M306" s="5">
        <f t="shared" si="19"/>
        <v>56.7</v>
      </c>
      <c r="N306" s="5">
        <f>N307</f>
        <v>0</v>
      </c>
      <c r="O306" s="5">
        <f t="shared" si="17"/>
        <v>56.7</v>
      </c>
    </row>
    <row r="307" spans="1:15" ht="38.25">
      <c r="A307" s="3" t="s">
        <v>44</v>
      </c>
      <c r="B307" s="2" t="s">
        <v>4</v>
      </c>
      <c r="C307" s="2" t="s">
        <v>23</v>
      </c>
      <c r="D307" s="2" t="s">
        <v>27</v>
      </c>
      <c r="E307" s="1" t="s">
        <v>81</v>
      </c>
      <c r="F307" s="2">
        <v>600</v>
      </c>
      <c r="G307" s="5">
        <v>0</v>
      </c>
      <c r="H307" s="5">
        <v>56.7</v>
      </c>
      <c r="I307" s="5">
        <f t="shared" si="16"/>
        <v>56.7</v>
      </c>
      <c r="J307" s="5"/>
      <c r="K307" s="5">
        <f t="shared" si="18"/>
        <v>56.7</v>
      </c>
      <c r="L307" s="5"/>
      <c r="M307" s="5">
        <f t="shared" si="19"/>
        <v>56.7</v>
      </c>
      <c r="N307" s="5"/>
      <c r="O307" s="5">
        <f t="shared" si="17"/>
        <v>56.7</v>
      </c>
    </row>
    <row r="308" spans="1:15" ht="38.25">
      <c r="A308" s="3" t="s">
        <v>75</v>
      </c>
      <c r="B308" s="2" t="s">
        <v>4</v>
      </c>
      <c r="C308" s="2" t="s">
        <v>23</v>
      </c>
      <c r="D308" s="2" t="s">
        <v>27</v>
      </c>
      <c r="E308" s="1" t="s">
        <v>76</v>
      </c>
      <c r="F308" s="2"/>
      <c r="G308" s="5">
        <v>945.375</v>
      </c>
      <c r="H308" s="5">
        <f>H309+H310</f>
        <v>0</v>
      </c>
      <c r="I308" s="5">
        <f t="shared" si="16"/>
        <v>945.375</v>
      </c>
      <c r="J308" s="5">
        <f>J309+J310</f>
        <v>0</v>
      </c>
      <c r="K308" s="5">
        <f t="shared" si="18"/>
        <v>945.375</v>
      </c>
      <c r="L308" s="5">
        <f>L309+L310</f>
        <v>0</v>
      </c>
      <c r="M308" s="5">
        <f t="shared" si="19"/>
        <v>945.375</v>
      </c>
      <c r="N308" s="5">
        <f>N309+N310</f>
        <v>0</v>
      </c>
      <c r="O308" s="5">
        <f t="shared" si="17"/>
        <v>945.375</v>
      </c>
    </row>
    <row r="309" spans="1:15" ht="38.25">
      <c r="A309" s="3" t="s">
        <v>31</v>
      </c>
      <c r="B309" s="2" t="s">
        <v>4</v>
      </c>
      <c r="C309" s="2" t="s">
        <v>23</v>
      </c>
      <c r="D309" s="2" t="s">
        <v>27</v>
      </c>
      <c r="E309" s="1" t="s">
        <v>76</v>
      </c>
      <c r="F309" s="2">
        <v>200</v>
      </c>
      <c r="G309" s="5">
        <v>529.875</v>
      </c>
      <c r="H309" s="5"/>
      <c r="I309" s="5">
        <f t="shared" si="16"/>
        <v>529.875</v>
      </c>
      <c r="J309" s="5"/>
      <c r="K309" s="5">
        <f t="shared" si="18"/>
        <v>529.875</v>
      </c>
      <c r="L309" s="5"/>
      <c r="M309" s="5">
        <f t="shared" si="19"/>
        <v>529.875</v>
      </c>
      <c r="N309" s="5"/>
      <c r="O309" s="5">
        <f t="shared" si="17"/>
        <v>529.875</v>
      </c>
    </row>
    <row r="310" spans="1:15" ht="38.25">
      <c r="A310" s="3" t="s">
        <v>44</v>
      </c>
      <c r="B310" s="2" t="s">
        <v>4</v>
      </c>
      <c r="C310" s="2" t="s">
        <v>23</v>
      </c>
      <c r="D310" s="2" t="s">
        <v>27</v>
      </c>
      <c r="E310" s="1" t="s">
        <v>76</v>
      </c>
      <c r="F310" s="2">
        <v>600</v>
      </c>
      <c r="G310" s="5">
        <v>415.5</v>
      </c>
      <c r="H310" s="5"/>
      <c r="I310" s="5">
        <f t="shared" si="16"/>
        <v>415.5</v>
      </c>
      <c r="J310" s="5"/>
      <c r="K310" s="5">
        <f t="shared" si="18"/>
        <v>415.5</v>
      </c>
      <c r="L310" s="5"/>
      <c r="M310" s="5">
        <f t="shared" si="19"/>
        <v>415.5</v>
      </c>
      <c r="N310" s="5"/>
      <c r="O310" s="5">
        <f t="shared" si="17"/>
        <v>415.5</v>
      </c>
    </row>
    <row r="311" spans="1:15" ht="51">
      <c r="A311" s="3" t="s">
        <v>77</v>
      </c>
      <c r="B311" s="2" t="s">
        <v>4</v>
      </c>
      <c r="C311" s="2" t="s">
        <v>23</v>
      </c>
      <c r="D311" s="2" t="s">
        <v>27</v>
      </c>
      <c r="E311" s="1" t="s">
        <v>78</v>
      </c>
      <c r="F311" s="2"/>
      <c r="G311" s="5">
        <v>100</v>
      </c>
      <c r="H311" s="5">
        <f>H312</f>
        <v>0</v>
      </c>
      <c r="I311" s="5">
        <f t="shared" si="16"/>
        <v>100</v>
      </c>
      <c r="J311" s="5">
        <f>J312</f>
        <v>0</v>
      </c>
      <c r="K311" s="5">
        <f t="shared" si="18"/>
        <v>100</v>
      </c>
      <c r="L311" s="5">
        <f>L312</f>
        <v>0</v>
      </c>
      <c r="M311" s="5">
        <f t="shared" si="19"/>
        <v>100</v>
      </c>
      <c r="N311" s="5">
        <f>N312</f>
        <v>0</v>
      </c>
      <c r="O311" s="5">
        <f t="shared" si="17"/>
        <v>100</v>
      </c>
    </row>
    <row r="312" spans="1:15" ht="38.25">
      <c r="A312" s="3" t="s">
        <v>44</v>
      </c>
      <c r="B312" s="2" t="s">
        <v>4</v>
      </c>
      <c r="C312" s="2" t="s">
        <v>23</v>
      </c>
      <c r="D312" s="2" t="s">
        <v>27</v>
      </c>
      <c r="E312" s="1" t="s">
        <v>78</v>
      </c>
      <c r="F312" s="2">
        <v>600</v>
      </c>
      <c r="G312" s="5">
        <v>100</v>
      </c>
      <c r="H312" s="5"/>
      <c r="I312" s="5">
        <f t="shared" si="16"/>
        <v>100</v>
      </c>
      <c r="J312" s="5"/>
      <c r="K312" s="5">
        <f t="shared" si="18"/>
        <v>100</v>
      </c>
      <c r="L312" s="5"/>
      <c r="M312" s="5">
        <f t="shared" si="19"/>
        <v>100</v>
      </c>
      <c r="N312" s="5"/>
      <c r="O312" s="5">
        <f t="shared" si="17"/>
        <v>100</v>
      </c>
    </row>
    <row r="313" spans="1:15" ht="38.25">
      <c r="A313" s="3" t="s">
        <v>121</v>
      </c>
      <c r="B313" s="2" t="s">
        <v>4</v>
      </c>
      <c r="C313" s="2" t="s">
        <v>23</v>
      </c>
      <c r="D313" s="2" t="s">
        <v>27</v>
      </c>
      <c r="E313" s="1" t="s">
        <v>79</v>
      </c>
      <c r="F313" s="2"/>
      <c r="G313" s="5">
        <v>106.523</v>
      </c>
      <c r="H313" s="5">
        <f>H314</f>
        <v>0</v>
      </c>
      <c r="I313" s="5">
        <f t="shared" si="16"/>
        <v>106.523</v>
      </c>
      <c r="J313" s="5">
        <f>J314</f>
        <v>0</v>
      </c>
      <c r="K313" s="5">
        <f t="shared" si="18"/>
        <v>106.523</v>
      </c>
      <c r="L313" s="5">
        <f>L314</f>
        <v>0</v>
      </c>
      <c r="M313" s="5">
        <f t="shared" si="19"/>
        <v>106.523</v>
      </c>
      <c r="N313" s="5">
        <f>N314</f>
        <v>0</v>
      </c>
      <c r="O313" s="5">
        <f t="shared" si="17"/>
        <v>106.523</v>
      </c>
    </row>
    <row r="314" spans="1:15" ht="38.25">
      <c r="A314" s="3" t="s">
        <v>44</v>
      </c>
      <c r="B314" s="2" t="s">
        <v>4</v>
      </c>
      <c r="C314" s="2" t="s">
        <v>23</v>
      </c>
      <c r="D314" s="2" t="s">
        <v>27</v>
      </c>
      <c r="E314" s="1" t="s">
        <v>79</v>
      </c>
      <c r="F314" s="2">
        <v>600</v>
      </c>
      <c r="G314" s="5">
        <v>106.523</v>
      </c>
      <c r="H314" s="5"/>
      <c r="I314" s="5">
        <f t="shared" si="16"/>
        <v>106.523</v>
      </c>
      <c r="J314" s="5"/>
      <c r="K314" s="5">
        <f t="shared" si="18"/>
        <v>106.523</v>
      </c>
      <c r="L314" s="5"/>
      <c r="M314" s="5">
        <f t="shared" si="19"/>
        <v>106.523</v>
      </c>
      <c r="N314" s="5"/>
      <c r="O314" s="5">
        <f t="shared" si="17"/>
        <v>106.523</v>
      </c>
    </row>
    <row r="315" spans="1:15" ht="63.75">
      <c r="A315" s="3" t="s">
        <v>122</v>
      </c>
      <c r="B315" s="2" t="s">
        <v>4</v>
      </c>
      <c r="C315" s="2" t="s">
        <v>23</v>
      </c>
      <c r="D315" s="2" t="s">
        <v>27</v>
      </c>
      <c r="E315" s="6" t="s">
        <v>74</v>
      </c>
      <c r="F315" s="2"/>
      <c r="G315" s="5">
        <v>12046.178</v>
      </c>
      <c r="H315" s="5">
        <f>H316+H317+H318</f>
        <v>0</v>
      </c>
      <c r="I315" s="5">
        <f t="shared" si="16"/>
        <v>12046.178</v>
      </c>
      <c r="J315" s="5">
        <f>J316+J317+J318</f>
        <v>0</v>
      </c>
      <c r="K315" s="5">
        <f t="shared" si="18"/>
        <v>12046.178</v>
      </c>
      <c r="L315" s="5">
        <f>L316+L317+L318</f>
        <v>0</v>
      </c>
      <c r="M315" s="5">
        <f t="shared" si="19"/>
        <v>12046.178</v>
      </c>
      <c r="N315" s="5">
        <f>N316+N317+N318</f>
        <v>0</v>
      </c>
      <c r="O315" s="5">
        <f t="shared" si="17"/>
        <v>12046.178</v>
      </c>
    </row>
    <row r="316" spans="1:15" ht="76.5">
      <c r="A316" s="3" t="s">
        <v>61</v>
      </c>
      <c r="B316" s="2" t="s">
        <v>4</v>
      </c>
      <c r="C316" s="2" t="s">
        <v>23</v>
      </c>
      <c r="D316" s="2" t="s">
        <v>27</v>
      </c>
      <c r="E316" s="6" t="s">
        <v>74</v>
      </c>
      <c r="F316" s="2">
        <v>100</v>
      </c>
      <c r="G316" s="5">
        <v>11064.922999999999</v>
      </c>
      <c r="H316" s="5"/>
      <c r="I316" s="5">
        <f t="shared" si="16"/>
        <v>11064.922999999999</v>
      </c>
      <c r="J316" s="5"/>
      <c r="K316" s="5">
        <f t="shared" si="18"/>
        <v>11064.922999999999</v>
      </c>
      <c r="L316" s="5"/>
      <c r="M316" s="5">
        <f t="shared" si="19"/>
        <v>11064.922999999999</v>
      </c>
      <c r="N316" s="5"/>
      <c r="O316" s="5">
        <f t="shared" si="17"/>
        <v>11064.922999999999</v>
      </c>
    </row>
    <row r="317" spans="1:15" ht="38.25">
      <c r="A317" s="3" t="s">
        <v>31</v>
      </c>
      <c r="B317" s="2" t="s">
        <v>4</v>
      </c>
      <c r="C317" s="2" t="s">
        <v>23</v>
      </c>
      <c r="D317" s="2" t="s">
        <v>27</v>
      </c>
      <c r="E317" s="6" t="s">
        <v>74</v>
      </c>
      <c r="F317" s="2">
        <v>200</v>
      </c>
      <c r="G317" s="5">
        <v>981.255</v>
      </c>
      <c r="H317" s="5"/>
      <c r="I317" s="5">
        <f t="shared" si="16"/>
        <v>981.255</v>
      </c>
      <c r="J317" s="5"/>
      <c r="K317" s="5">
        <f t="shared" si="18"/>
        <v>981.255</v>
      </c>
      <c r="L317" s="5"/>
      <c r="M317" s="5">
        <f t="shared" si="19"/>
        <v>981.255</v>
      </c>
      <c r="N317" s="5"/>
      <c r="O317" s="5">
        <f t="shared" si="17"/>
        <v>981.255</v>
      </c>
    </row>
    <row r="318" spans="1:15" ht="15.75">
      <c r="A318" s="3" t="s">
        <v>40</v>
      </c>
      <c r="B318" s="2" t="s">
        <v>4</v>
      </c>
      <c r="C318" s="2" t="s">
        <v>23</v>
      </c>
      <c r="D318" s="2" t="s">
        <v>27</v>
      </c>
      <c r="E318" s="6" t="s">
        <v>74</v>
      </c>
      <c r="F318" s="2">
        <v>800</v>
      </c>
      <c r="G318" s="5">
        <v>0</v>
      </c>
      <c r="H318" s="5"/>
      <c r="I318" s="5">
        <f t="shared" si="16"/>
        <v>0</v>
      </c>
      <c r="J318" s="5"/>
      <c r="K318" s="5">
        <f t="shared" si="18"/>
        <v>0</v>
      </c>
      <c r="L318" s="5"/>
      <c r="M318" s="5">
        <f t="shared" si="19"/>
        <v>0</v>
      </c>
      <c r="N318" s="5"/>
      <c r="O318" s="5">
        <f t="shared" si="17"/>
        <v>0</v>
      </c>
    </row>
    <row r="319" spans="1:15" ht="38.25">
      <c r="A319" s="3" t="s">
        <v>191</v>
      </c>
      <c r="B319" s="2" t="s">
        <v>4</v>
      </c>
      <c r="C319" s="2" t="s">
        <v>23</v>
      </c>
      <c r="D319" s="2" t="s">
        <v>27</v>
      </c>
      <c r="E319" s="1" t="s">
        <v>139</v>
      </c>
      <c r="F319" s="2"/>
      <c r="G319" s="5">
        <v>152.10300000000001</v>
      </c>
      <c r="H319" s="5">
        <f>H320+H321</f>
        <v>0</v>
      </c>
      <c r="I319" s="5">
        <f t="shared" si="16"/>
        <v>152.10300000000001</v>
      </c>
      <c r="J319" s="5">
        <f>J320+J321</f>
        <v>0</v>
      </c>
      <c r="K319" s="5">
        <f t="shared" si="18"/>
        <v>152.10300000000001</v>
      </c>
      <c r="L319" s="5">
        <f>L320+L321</f>
        <v>0</v>
      </c>
      <c r="M319" s="5">
        <f t="shared" si="19"/>
        <v>152.10300000000001</v>
      </c>
      <c r="N319" s="5">
        <f>N320+N321</f>
        <v>0</v>
      </c>
      <c r="O319" s="5">
        <f t="shared" si="17"/>
        <v>152.10300000000001</v>
      </c>
    </row>
    <row r="320" spans="1:15" ht="38.25">
      <c r="A320" s="3" t="s">
        <v>31</v>
      </c>
      <c r="B320" s="2" t="s">
        <v>4</v>
      </c>
      <c r="C320" s="2" t="s">
        <v>23</v>
      </c>
      <c r="D320" s="2" t="s">
        <v>27</v>
      </c>
      <c r="E320" s="1" t="s">
        <v>139</v>
      </c>
      <c r="F320" s="2">
        <v>200</v>
      </c>
      <c r="G320" s="5">
        <v>80.102999999999994</v>
      </c>
      <c r="H320" s="5"/>
      <c r="I320" s="5">
        <f t="shared" si="16"/>
        <v>80.102999999999994</v>
      </c>
      <c r="J320" s="5"/>
      <c r="K320" s="5">
        <f t="shared" si="18"/>
        <v>80.102999999999994</v>
      </c>
      <c r="L320" s="5"/>
      <c r="M320" s="5">
        <f t="shared" si="19"/>
        <v>80.102999999999994</v>
      </c>
      <c r="N320" s="5"/>
      <c r="O320" s="5">
        <f t="shared" si="17"/>
        <v>80.102999999999994</v>
      </c>
    </row>
    <row r="321" spans="1:15" ht="25.5">
      <c r="A321" s="3" t="s">
        <v>105</v>
      </c>
      <c r="B321" s="2" t="s">
        <v>4</v>
      </c>
      <c r="C321" s="2" t="s">
        <v>23</v>
      </c>
      <c r="D321" s="2" t="s">
        <v>27</v>
      </c>
      <c r="E321" s="1" t="s">
        <v>139</v>
      </c>
      <c r="F321" s="2">
        <v>300</v>
      </c>
      <c r="G321" s="5">
        <v>72</v>
      </c>
      <c r="H321" s="5"/>
      <c r="I321" s="5">
        <f t="shared" si="16"/>
        <v>72</v>
      </c>
      <c r="J321" s="5"/>
      <c r="K321" s="5">
        <f t="shared" si="18"/>
        <v>72</v>
      </c>
      <c r="L321" s="5"/>
      <c r="M321" s="5">
        <f t="shared" si="19"/>
        <v>72</v>
      </c>
      <c r="N321" s="5"/>
      <c r="O321" s="5">
        <f t="shared" si="17"/>
        <v>72</v>
      </c>
    </row>
    <row r="322" spans="1:15" ht="29.25" customHeight="1">
      <c r="A322" s="3" t="s">
        <v>173</v>
      </c>
      <c r="B322" s="2" t="s">
        <v>4</v>
      </c>
      <c r="C322" s="2" t="s">
        <v>23</v>
      </c>
      <c r="D322" s="2" t="s">
        <v>27</v>
      </c>
      <c r="E322" s="1" t="s">
        <v>174</v>
      </c>
      <c r="F322" s="2"/>
      <c r="G322" s="5">
        <v>2830.1379999999999</v>
      </c>
      <c r="H322" s="5">
        <f>H323</f>
        <v>0</v>
      </c>
      <c r="I322" s="5">
        <f t="shared" si="16"/>
        <v>2830.1379999999999</v>
      </c>
      <c r="J322" s="5">
        <f>J323</f>
        <v>0</v>
      </c>
      <c r="K322" s="5">
        <f t="shared" si="18"/>
        <v>2830.1379999999999</v>
      </c>
      <c r="L322" s="5">
        <f>L323</f>
        <v>0</v>
      </c>
      <c r="M322" s="5">
        <f t="shared" si="19"/>
        <v>2830.1379999999999</v>
      </c>
      <c r="N322" s="5">
        <f>N323</f>
        <v>0</v>
      </c>
      <c r="O322" s="5">
        <f t="shared" si="17"/>
        <v>2830.1379999999999</v>
      </c>
    </row>
    <row r="323" spans="1:15" ht="38.25">
      <c r="A323" s="3" t="s">
        <v>44</v>
      </c>
      <c r="B323" s="2" t="s">
        <v>4</v>
      </c>
      <c r="C323" s="2" t="s">
        <v>23</v>
      </c>
      <c r="D323" s="2" t="s">
        <v>27</v>
      </c>
      <c r="E323" s="1" t="s">
        <v>174</v>
      </c>
      <c r="F323" s="2">
        <v>600</v>
      </c>
      <c r="G323" s="5">
        <v>2830.1379999999999</v>
      </c>
      <c r="H323" s="5"/>
      <c r="I323" s="5">
        <f t="shared" si="16"/>
        <v>2830.1379999999999</v>
      </c>
      <c r="J323" s="5"/>
      <c r="K323" s="5">
        <f t="shared" si="18"/>
        <v>2830.1379999999999</v>
      </c>
      <c r="L323" s="5"/>
      <c r="M323" s="5">
        <f t="shared" si="19"/>
        <v>2830.1379999999999</v>
      </c>
      <c r="N323" s="5"/>
      <c r="O323" s="5">
        <f t="shared" si="17"/>
        <v>2830.1379999999999</v>
      </c>
    </row>
    <row r="324" spans="1:15" ht="38.25">
      <c r="A324" s="3" t="s">
        <v>30</v>
      </c>
      <c r="B324" s="2" t="s">
        <v>4</v>
      </c>
      <c r="C324" s="2" t="s">
        <v>23</v>
      </c>
      <c r="D324" s="2" t="s">
        <v>27</v>
      </c>
      <c r="E324" s="1" t="s">
        <v>204</v>
      </c>
      <c r="F324" s="2"/>
      <c r="G324" s="5">
        <v>4124.5010000000002</v>
      </c>
      <c r="H324" s="5">
        <f>H325+H326+H327</f>
        <v>0</v>
      </c>
      <c r="I324" s="5">
        <f t="shared" si="16"/>
        <v>4124.5010000000002</v>
      </c>
      <c r="J324" s="5">
        <f>J325+J326+J327</f>
        <v>0</v>
      </c>
      <c r="K324" s="5">
        <f t="shared" si="18"/>
        <v>4124.5010000000002</v>
      </c>
      <c r="L324" s="5">
        <f>L325+L326+L327</f>
        <v>0</v>
      </c>
      <c r="M324" s="5">
        <f t="shared" si="19"/>
        <v>4124.5010000000002</v>
      </c>
      <c r="N324" s="5">
        <f>N325+N326+N327</f>
        <v>0</v>
      </c>
      <c r="O324" s="5">
        <f t="shared" si="17"/>
        <v>4124.5010000000002</v>
      </c>
    </row>
    <row r="325" spans="1:15" ht="76.5">
      <c r="A325" s="3" t="s">
        <v>61</v>
      </c>
      <c r="B325" s="2" t="s">
        <v>4</v>
      </c>
      <c r="C325" s="2" t="s">
        <v>23</v>
      </c>
      <c r="D325" s="2" t="s">
        <v>27</v>
      </c>
      <c r="E325" s="1" t="s">
        <v>204</v>
      </c>
      <c r="F325" s="2">
        <v>100</v>
      </c>
      <c r="G325" s="5">
        <v>4123.5010000000002</v>
      </c>
      <c r="H325" s="5"/>
      <c r="I325" s="5">
        <f t="shared" si="16"/>
        <v>4123.5010000000002</v>
      </c>
      <c r="J325" s="5"/>
      <c r="K325" s="5">
        <f t="shared" si="18"/>
        <v>4123.5010000000002</v>
      </c>
      <c r="L325" s="5"/>
      <c r="M325" s="5">
        <f t="shared" si="19"/>
        <v>4123.5010000000002</v>
      </c>
      <c r="N325" s="5"/>
      <c r="O325" s="5">
        <f t="shared" si="17"/>
        <v>4123.5010000000002</v>
      </c>
    </row>
    <row r="326" spans="1:15" ht="38.25">
      <c r="A326" s="3" t="s">
        <v>31</v>
      </c>
      <c r="B326" s="2" t="s">
        <v>4</v>
      </c>
      <c r="C326" s="2" t="s">
        <v>23</v>
      </c>
      <c r="D326" s="2" t="s">
        <v>27</v>
      </c>
      <c r="E326" s="1" t="s">
        <v>204</v>
      </c>
      <c r="F326" s="2">
        <v>200</v>
      </c>
      <c r="G326" s="5">
        <v>0</v>
      </c>
      <c r="H326" s="5"/>
      <c r="I326" s="5">
        <f t="shared" si="16"/>
        <v>0</v>
      </c>
      <c r="J326" s="5"/>
      <c r="K326" s="5">
        <f t="shared" si="18"/>
        <v>0</v>
      </c>
      <c r="L326" s="5"/>
      <c r="M326" s="5">
        <f t="shared" si="19"/>
        <v>0</v>
      </c>
      <c r="N326" s="5"/>
      <c r="O326" s="5">
        <f t="shared" si="17"/>
        <v>0</v>
      </c>
    </row>
    <row r="327" spans="1:15" ht="15.75">
      <c r="A327" s="3" t="s">
        <v>40</v>
      </c>
      <c r="B327" s="2" t="s">
        <v>4</v>
      </c>
      <c r="C327" s="2" t="s">
        <v>23</v>
      </c>
      <c r="D327" s="2" t="s">
        <v>27</v>
      </c>
      <c r="E327" s="1" t="s">
        <v>204</v>
      </c>
      <c r="F327" s="2">
        <v>800</v>
      </c>
      <c r="G327" s="5">
        <v>1</v>
      </c>
      <c r="H327" s="5"/>
      <c r="I327" s="5">
        <f t="shared" si="16"/>
        <v>1</v>
      </c>
      <c r="J327" s="5"/>
      <c r="K327" s="5">
        <f t="shared" si="18"/>
        <v>1</v>
      </c>
      <c r="L327" s="5"/>
      <c r="M327" s="5">
        <f t="shared" si="19"/>
        <v>1</v>
      </c>
      <c r="N327" s="5"/>
      <c r="O327" s="5">
        <f t="shared" si="17"/>
        <v>1</v>
      </c>
    </row>
    <row r="328" spans="1:15" ht="51">
      <c r="A328" s="3" t="s">
        <v>254</v>
      </c>
      <c r="B328" s="2" t="s">
        <v>4</v>
      </c>
      <c r="C328" s="2">
        <v>10</v>
      </c>
      <c r="D328" s="2" t="s">
        <v>20</v>
      </c>
      <c r="E328" s="6" t="s">
        <v>138</v>
      </c>
      <c r="F328" s="2"/>
      <c r="G328" s="5">
        <v>275</v>
      </c>
      <c r="H328" s="5">
        <f>H329</f>
        <v>0</v>
      </c>
      <c r="I328" s="5">
        <f t="shared" si="16"/>
        <v>275</v>
      </c>
      <c r="J328" s="5">
        <f>J329</f>
        <v>0</v>
      </c>
      <c r="K328" s="5">
        <f t="shared" si="18"/>
        <v>275</v>
      </c>
      <c r="L328" s="5">
        <f>L329</f>
        <v>0</v>
      </c>
      <c r="M328" s="5">
        <f t="shared" si="19"/>
        <v>275</v>
      </c>
      <c r="N328" s="5">
        <f>N329</f>
        <v>0</v>
      </c>
      <c r="O328" s="5">
        <f t="shared" si="17"/>
        <v>275</v>
      </c>
    </row>
    <row r="329" spans="1:15" ht="25.5">
      <c r="A329" s="3" t="s">
        <v>105</v>
      </c>
      <c r="B329" s="2" t="s">
        <v>4</v>
      </c>
      <c r="C329" s="2">
        <v>10</v>
      </c>
      <c r="D329" s="2" t="s">
        <v>20</v>
      </c>
      <c r="E329" s="6" t="s">
        <v>138</v>
      </c>
      <c r="F329" s="2">
        <v>300</v>
      </c>
      <c r="G329" s="5">
        <v>275</v>
      </c>
      <c r="H329" s="5"/>
      <c r="I329" s="5">
        <f t="shared" si="16"/>
        <v>275</v>
      </c>
      <c r="J329" s="5"/>
      <c r="K329" s="5">
        <f t="shared" si="18"/>
        <v>275</v>
      </c>
      <c r="L329" s="5"/>
      <c r="M329" s="5">
        <f t="shared" si="19"/>
        <v>275</v>
      </c>
      <c r="N329" s="5"/>
      <c r="O329" s="5">
        <f t="shared" si="17"/>
        <v>275</v>
      </c>
    </row>
    <row r="330" spans="1:15" ht="89.25">
      <c r="A330" s="13" t="s">
        <v>72</v>
      </c>
      <c r="B330" s="2" t="s">
        <v>4</v>
      </c>
      <c r="C330" s="2">
        <v>10</v>
      </c>
      <c r="D330" s="2" t="s">
        <v>21</v>
      </c>
      <c r="E330" s="6" t="s">
        <v>73</v>
      </c>
      <c r="F330" s="2"/>
      <c r="G330" s="5">
        <v>2585.7480299999997</v>
      </c>
      <c r="H330" s="5">
        <f>H331+H332</f>
        <v>0</v>
      </c>
      <c r="I330" s="5">
        <f t="shared" si="16"/>
        <v>2585.7480299999997</v>
      </c>
      <c r="J330" s="5">
        <f>J331+J332</f>
        <v>0</v>
      </c>
      <c r="K330" s="5">
        <f t="shared" si="18"/>
        <v>2585.7480299999997</v>
      </c>
      <c r="L330" s="5">
        <f>L331+L332</f>
        <v>0</v>
      </c>
      <c r="M330" s="5">
        <f t="shared" si="19"/>
        <v>2585.7480299999997</v>
      </c>
      <c r="N330" s="5">
        <f>N331+N332</f>
        <v>0</v>
      </c>
      <c r="O330" s="5">
        <f t="shared" si="17"/>
        <v>2585.7480299999997</v>
      </c>
    </row>
    <row r="331" spans="1:15" ht="25.5">
      <c r="A331" s="3" t="s">
        <v>105</v>
      </c>
      <c r="B331" s="2" t="s">
        <v>4</v>
      </c>
      <c r="C331" s="2">
        <v>10</v>
      </c>
      <c r="D331" s="2" t="s">
        <v>21</v>
      </c>
      <c r="E331" s="6" t="s">
        <v>73</v>
      </c>
      <c r="F331" s="2">
        <v>300</v>
      </c>
      <c r="G331" s="5">
        <v>2518.6893</v>
      </c>
      <c r="H331" s="5"/>
      <c r="I331" s="5">
        <f t="shared" si="16"/>
        <v>2518.6893</v>
      </c>
      <c r="J331" s="5"/>
      <c r="K331" s="5">
        <f t="shared" si="18"/>
        <v>2518.6893</v>
      </c>
      <c r="L331" s="5"/>
      <c r="M331" s="5">
        <f t="shared" si="19"/>
        <v>2518.6893</v>
      </c>
      <c r="N331" s="5"/>
      <c r="O331" s="5">
        <f t="shared" si="17"/>
        <v>2518.6893</v>
      </c>
    </row>
    <row r="332" spans="1:15" ht="38.25">
      <c r="A332" s="3" t="s">
        <v>44</v>
      </c>
      <c r="B332" s="2" t="s">
        <v>4</v>
      </c>
      <c r="C332" s="2">
        <v>10</v>
      </c>
      <c r="D332" s="2" t="s">
        <v>21</v>
      </c>
      <c r="E332" s="6" t="s">
        <v>73</v>
      </c>
      <c r="F332" s="2">
        <v>600</v>
      </c>
      <c r="G332" s="5">
        <v>67.058729999999997</v>
      </c>
      <c r="H332" s="5"/>
      <c r="I332" s="5">
        <f t="shared" si="16"/>
        <v>67.058729999999997</v>
      </c>
      <c r="J332" s="5"/>
      <c r="K332" s="5">
        <f t="shared" si="18"/>
        <v>67.058729999999997</v>
      </c>
      <c r="L332" s="5"/>
      <c r="M332" s="5">
        <f t="shared" si="19"/>
        <v>67.058729999999997</v>
      </c>
      <c r="N332" s="5"/>
      <c r="O332" s="5">
        <f t="shared" si="17"/>
        <v>67.058729999999997</v>
      </c>
    </row>
    <row r="333" spans="1:15" ht="25.5">
      <c r="A333" s="3" t="s">
        <v>140</v>
      </c>
      <c r="B333" s="2" t="s">
        <v>4</v>
      </c>
      <c r="C333" s="2">
        <v>11</v>
      </c>
      <c r="D333" s="2" t="s">
        <v>19</v>
      </c>
      <c r="E333" s="1" t="s">
        <v>141</v>
      </c>
      <c r="F333" s="2"/>
      <c r="G333" s="5">
        <v>729.34799999999996</v>
      </c>
      <c r="H333" s="5">
        <f>H334</f>
        <v>0</v>
      </c>
      <c r="I333" s="5">
        <f t="shared" si="16"/>
        <v>729.34799999999996</v>
      </c>
      <c r="J333" s="5">
        <f>J334</f>
        <v>0</v>
      </c>
      <c r="K333" s="5">
        <f t="shared" si="18"/>
        <v>729.34799999999996</v>
      </c>
      <c r="L333" s="5">
        <f>L334</f>
        <v>0</v>
      </c>
      <c r="M333" s="5">
        <f t="shared" si="19"/>
        <v>729.34799999999996</v>
      </c>
      <c r="N333" s="5">
        <f>N334</f>
        <v>0</v>
      </c>
      <c r="O333" s="5">
        <f t="shared" si="17"/>
        <v>729.34799999999996</v>
      </c>
    </row>
    <row r="334" spans="1:15" ht="38.25">
      <c r="A334" s="3" t="s">
        <v>44</v>
      </c>
      <c r="B334" s="2" t="s">
        <v>4</v>
      </c>
      <c r="C334" s="2">
        <v>11</v>
      </c>
      <c r="D334" s="2" t="s">
        <v>19</v>
      </c>
      <c r="E334" s="1" t="s">
        <v>141</v>
      </c>
      <c r="F334" s="2">
        <v>600</v>
      </c>
      <c r="G334" s="5">
        <v>729.34799999999996</v>
      </c>
      <c r="H334" s="5"/>
      <c r="I334" s="5">
        <f t="shared" si="16"/>
        <v>729.34799999999996</v>
      </c>
      <c r="J334" s="5"/>
      <c r="K334" s="5">
        <f t="shared" si="18"/>
        <v>729.34799999999996</v>
      </c>
      <c r="L334" s="5"/>
      <c r="M334" s="5">
        <f t="shared" si="19"/>
        <v>729.34799999999996</v>
      </c>
      <c r="N334" s="5"/>
      <c r="O334" s="5">
        <f t="shared" si="17"/>
        <v>729.34799999999996</v>
      </c>
    </row>
    <row r="335" spans="1:15" ht="38.25">
      <c r="A335" s="8" t="s">
        <v>159</v>
      </c>
      <c r="B335" s="9" t="s">
        <v>10</v>
      </c>
      <c r="C335" s="9"/>
      <c r="D335" s="9"/>
      <c r="E335" s="9"/>
      <c r="F335" s="9"/>
      <c r="G335" s="5">
        <v>2702.8971200000001</v>
      </c>
      <c r="H335" s="5">
        <f>H336</f>
        <v>0</v>
      </c>
      <c r="I335" s="5">
        <f t="shared" ref="I335:I401" si="20">G335+H335</f>
        <v>2702.8971200000001</v>
      </c>
      <c r="J335" s="5">
        <f>J336</f>
        <v>0</v>
      </c>
      <c r="K335" s="5">
        <f t="shared" si="18"/>
        <v>2702.8971200000001</v>
      </c>
      <c r="L335" s="5">
        <f>L336</f>
        <v>0</v>
      </c>
      <c r="M335" s="5">
        <f t="shared" si="19"/>
        <v>2702.8971200000001</v>
      </c>
      <c r="N335" s="5">
        <f>N336</f>
        <v>0</v>
      </c>
      <c r="O335" s="5">
        <f t="shared" si="17"/>
        <v>2702.8971200000001</v>
      </c>
    </row>
    <row r="336" spans="1:15" ht="38.25">
      <c r="A336" s="3" t="s">
        <v>12</v>
      </c>
      <c r="B336" s="2" t="s">
        <v>10</v>
      </c>
      <c r="C336" s="2"/>
      <c r="D336" s="2"/>
      <c r="E336" s="2"/>
      <c r="F336" s="2"/>
      <c r="G336" s="5">
        <v>2702.8971200000001</v>
      </c>
      <c r="H336" s="5">
        <f>H337+H339</f>
        <v>0</v>
      </c>
      <c r="I336" s="5">
        <f t="shared" si="20"/>
        <v>2702.8971200000001</v>
      </c>
      <c r="J336" s="5">
        <f>J337+J339</f>
        <v>0</v>
      </c>
      <c r="K336" s="5">
        <f t="shared" si="18"/>
        <v>2702.8971200000001</v>
      </c>
      <c r="L336" s="5">
        <f>L337+L339</f>
        <v>0</v>
      </c>
      <c r="M336" s="5">
        <f t="shared" si="19"/>
        <v>2702.8971200000001</v>
      </c>
      <c r="N336" s="5">
        <f>N337+N339</f>
        <v>0</v>
      </c>
      <c r="O336" s="5">
        <f t="shared" si="17"/>
        <v>2702.8971200000001</v>
      </c>
    </row>
    <row r="337" spans="1:15" ht="38.25">
      <c r="A337" s="3" t="s">
        <v>255</v>
      </c>
      <c r="B337" s="2" t="s">
        <v>10</v>
      </c>
      <c r="C337" s="2" t="s">
        <v>19</v>
      </c>
      <c r="D337" s="2" t="s">
        <v>20</v>
      </c>
      <c r="E337" s="1" t="s">
        <v>41</v>
      </c>
      <c r="F337" s="2"/>
      <c r="G337" s="5">
        <v>1401.9320000000002</v>
      </c>
      <c r="H337" s="5">
        <f>H338</f>
        <v>0</v>
      </c>
      <c r="I337" s="5">
        <f t="shared" si="20"/>
        <v>1401.9320000000002</v>
      </c>
      <c r="J337" s="5">
        <f>J338</f>
        <v>0</v>
      </c>
      <c r="K337" s="5">
        <f t="shared" si="18"/>
        <v>1401.9320000000002</v>
      </c>
      <c r="L337" s="5">
        <f>L338</f>
        <v>0</v>
      </c>
      <c r="M337" s="5">
        <f t="shared" si="19"/>
        <v>1401.9320000000002</v>
      </c>
      <c r="N337" s="5">
        <f>N338</f>
        <v>0</v>
      </c>
      <c r="O337" s="5">
        <f t="shared" si="17"/>
        <v>1401.9320000000002</v>
      </c>
    </row>
    <row r="338" spans="1:15" ht="76.5">
      <c r="A338" s="3" t="s">
        <v>61</v>
      </c>
      <c r="B338" s="2" t="s">
        <v>10</v>
      </c>
      <c r="C338" s="2" t="s">
        <v>19</v>
      </c>
      <c r="D338" s="2" t="s">
        <v>20</v>
      </c>
      <c r="E338" s="1" t="s">
        <v>41</v>
      </c>
      <c r="F338" s="2">
        <v>100</v>
      </c>
      <c r="G338" s="5">
        <v>1401.9320000000002</v>
      </c>
      <c r="H338" s="5"/>
      <c r="I338" s="5">
        <f t="shared" si="20"/>
        <v>1401.9320000000002</v>
      </c>
      <c r="J338" s="5"/>
      <c r="K338" s="5">
        <f t="shared" si="18"/>
        <v>1401.9320000000002</v>
      </c>
      <c r="L338" s="5"/>
      <c r="M338" s="5">
        <f t="shared" si="19"/>
        <v>1401.9320000000002</v>
      </c>
      <c r="N338" s="5"/>
      <c r="O338" s="5">
        <f t="shared" si="17"/>
        <v>1401.9320000000002</v>
      </c>
    </row>
    <row r="339" spans="1:15" ht="38.25">
      <c r="A339" s="3" t="s">
        <v>256</v>
      </c>
      <c r="B339" s="2" t="s">
        <v>10</v>
      </c>
      <c r="C339" s="2" t="s">
        <v>19</v>
      </c>
      <c r="D339" s="2" t="s">
        <v>20</v>
      </c>
      <c r="E339" s="1" t="s">
        <v>42</v>
      </c>
      <c r="F339" s="2"/>
      <c r="G339" s="5">
        <v>1300.9651200000001</v>
      </c>
      <c r="H339" s="5">
        <f>H340+H341</f>
        <v>0</v>
      </c>
      <c r="I339" s="5">
        <f t="shared" si="20"/>
        <v>1300.9651200000001</v>
      </c>
      <c r="J339" s="5">
        <f>J340+J341</f>
        <v>0</v>
      </c>
      <c r="K339" s="5">
        <f t="shared" si="18"/>
        <v>1300.9651200000001</v>
      </c>
      <c r="L339" s="5">
        <f>L340+L341</f>
        <v>0</v>
      </c>
      <c r="M339" s="5">
        <f t="shared" si="19"/>
        <v>1300.9651200000001</v>
      </c>
      <c r="N339" s="5">
        <f>N340+N341</f>
        <v>0</v>
      </c>
      <c r="O339" s="5">
        <f t="shared" si="17"/>
        <v>1300.9651200000001</v>
      </c>
    </row>
    <row r="340" spans="1:15" ht="76.5">
      <c r="A340" s="3" t="s">
        <v>61</v>
      </c>
      <c r="B340" s="2" t="s">
        <v>10</v>
      </c>
      <c r="C340" s="2" t="s">
        <v>19</v>
      </c>
      <c r="D340" s="2" t="s">
        <v>20</v>
      </c>
      <c r="E340" s="1" t="s">
        <v>42</v>
      </c>
      <c r="F340" s="2">
        <v>100</v>
      </c>
      <c r="G340" s="5">
        <v>1052.4880000000001</v>
      </c>
      <c r="H340" s="5"/>
      <c r="I340" s="5">
        <f t="shared" si="20"/>
        <v>1052.4880000000001</v>
      </c>
      <c r="J340" s="5"/>
      <c r="K340" s="5">
        <f t="shared" si="18"/>
        <v>1052.4880000000001</v>
      </c>
      <c r="L340" s="5"/>
      <c r="M340" s="5">
        <f t="shared" si="19"/>
        <v>1052.4880000000001</v>
      </c>
      <c r="N340" s="5"/>
      <c r="O340" s="5">
        <f t="shared" si="17"/>
        <v>1052.4880000000001</v>
      </c>
    </row>
    <row r="341" spans="1:15" ht="38.25">
      <c r="A341" s="3" t="s">
        <v>31</v>
      </c>
      <c r="B341" s="2" t="s">
        <v>10</v>
      </c>
      <c r="C341" s="2" t="s">
        <v>19</v>
      </c>
      <c r="D341" s="2" t="s">
        <v>20</v>
      </c>
      <c r="E341" s="1" t="s">
        <v>42</v>
      </c>
      <c r="F341" s="2">
        <v>200</v>
      </c>
      <c r="G341" s="5">
        <v>248.47712000000001</v>
      </c>
      <c r="H341" s="5"/>
      <c r="I341" s="5">
        <f t="shared" si="20"/>
        <v>248.47712000000001</v>
      </c>
      <c r="J341" s="5"/>
      <c r="K341" s="5">
        <f t="shared" si="18"/>
        <v>248.47712000000001</v>
      </c>
      <c r="L341" s="5"/>
      <c r="M341" s="5">
        <f t="shared" si="19"/>
        <v>248.47712000000001</v>
      </c>
      <c r="N341" s="5"/>
      <c r="O341" s="5">
        <f t="shared" si="17"/>
        <v>248.47712000000001</v>
      </c>
    </row>
    <row r="342" spans="1:15" ht="35.25" customHeight="1">
      <c r="A342" s="8" t="s">
        <v>9</v>
      </c>
      <c r="B342" s="9" t="s">
        <v>8</v>
      </c>
      <c r="C342" s="9"/>
      <c r="D342" s="9"/>
      <c r="E342" s="2"/>
      <c r="F342" s="2"/>
      <c r="G342" s="5">
        <v>39341.991119999999</v>
      </c>
      <c r="H342" s="5">
        <f>H343</f>
        <v>0</v>
      </c>
      <c r="I342" s="5">
        <f t="shared" si="20"/>
        <v>39341.991119999999</v>
      </c>
      <c r="J342" s="5">
        <f>J343</f>
        <v>0</v>
      </c>
      <c r="K342" s="5">
        <f t="shared" si="18"/>
        <v>39341.991119999999</v>
      </c>
      <c r="L342" s="5">
        <f>L343</f>
        <v>0</v>
      </c>
      <c r="M342" s="5">
        <f t="shared" si="19"/>
        <v>39341.991119999999</v>
      </c>
      <c r="N342" s="5">
        <f>N343</f>
        <v>2.6</v>
      </c>
      <c r="O342" s="5">
        <f t="shared" si="17"/>
        <v>39344.591119999997</v>
      </c>
    </row>
    <row r="343" spans="1:15" ht="38.25">
      <c r="A343" s="3" t="s">
        <v>12</v>
      </c>
      <c r="B343" s="2" t="s">
        <v>8</v>
      </c>
      <c r="C343" s="2"/>
      <c r="D343" s="2"/>
      <c r="E343" s="2"/>
      <c r="F343" s="2"/>
      <c r="G343" s="5">
        <v>39341.991119999999</v>
      </c>
      <c r="H343" s="5">
        <f>H344+H347+H349+H351+H353+H355+H359+H361+H363+H365+H367+H371+H373+H375+H377+H379+H381+H383+H385+H387+H390+H392+H395+H399+H402+H369</f>
        <v>0</v>
      </c>
      <c r="I343" s="5">
        <f t="shared" si="20"/>
        <v>39341.991119999999</v>
      </c>
      <c r="J343" s="5">
        <f>J344+J347+J349+J351+J353+J355+J359+J361+J363+J365+J367+J371+J373+J375+J377+J379+J381+J383+J385+J387+J390+J392+J395+J399+J402+J369</f>
        <v>0</v>
      </c>
      <c r="K343" s="5">
        <f t="shared" si="18"/>
        <v>39341.991119999999</v>
      </c>
      <c r="L343" s="5">
        <f>L344+L347+L349+L351+L353+L355+L359+L361+L363+L365+L367+L371+L373+L375+L377+L379+L381+L383+L385+L387+L390+L392+L395+L399+L402+L369</f>
        <v>0</v>
      </c>
      <c r="M343" s="5">
        <f t="shared" si="19"/>
        <v>39341.991119999999</v>
      </c>
      <c r="N343" s="5">
        <f>N344+N347+N349+N351+N353+N355+N359+N361+N363+N365+N367+N371+N373+N375+N377+N379+N381+N383+N385+N387+N390+N392+N395+N399+N402+N369+N357</f>
        <v>2.6</v>
      </c>
      <c r="O343" s="5">
        <f t="shared" si="17"/>
        <v>39344.591119999997</v>
      </c>
    </row>
    <row r="344" spans="1:15" ht="38.25">
      <c r="A344" s="3" t="s">
        <v>30</v>
      </c>
      <c r="B344" s="2" t="s">
        <v>8</v>
      </c>
      <c r="C344" s="2" t="s">
        <v>19</v>
      </c>
      <c r="D344" s="2">
        <v>13</v>
      </c>
      <c r="E344" s="1" t="s">
        <v>204</v>
      </c>
      <c r="F344" s="2"/>
      <c r="G344" s="5">
        <v>3683.6098499999998</v>
      </c>
      <c r="H344" s="5">
        <f>H345+H346</f>
        <v>0</v>
      </c>
      <c r="I344" s="5">
        <f t="shared" si="20"/>
        <v>3683.6098499999998</v>
      </c>
      <c r="J344" s="5">
        <f>J345+J346</f>
        <v>0</v>
      </c>
      <c r="K344" s="5">
        <f t="shared" si="18"/>
        <v>3683.6098499999998</v>
      </c>
      <c r="L344" s="5">
        <f>L345+L346</f>
        <v>0</v>
      </c>
      <c r="M344" s="5">
        <f t="shared" si="19"/>
        <v>3683.6098499999998</v>
      </c>
      <c r="N344" s="5">
        <f>N345+N346</f>
        <v>0</v>
      </c>
      <c r="O344" s="5">
        <f t="shared" si="17"/>
        <v>3683.6098499999998</v>
      </c>
    </row>
    <row r="345" spans="1:15" ht="76.5">
      <c r="A345" s="3" t="s">
        <v>61</v>
      </c>
      <c r="B345" s="2" t="s">
        <v>8</v>
      </c>
      <c r="C345" s="2" t="s">
        <v>19</v>
      </c>
      <c r="D345" s="2">
        <v>13</v>
      </c>
      <c r="E345" s="1" t="s">
        <v>204</v>
      </c>
      <c r="F345" s="2">
        <v>100</v>
      </c>
      <c r="G345" s="5">
        <v>3682.2248499999996</v>
      </c>
      <c r="H345" s="5"/>
      <c r="I345" s="5">
        <f t="shared" si="20"/>
        <v>3682.2248499999996</v>
      </c>
      <c r="J345" s="5"/>
      <c r="K345" s="5">
        <f t="shared" si="18"/>
        <v>3682.2248499999996</v>
      </c>
      <c r="L345" s="5"/>
      <c r="M345" s="5">
        <f t="shared" si="19"/>
        <v>3682.2248499999996</v>
      </c>
      <c r="N345" s="5"/>
      <c r="O345" s="5">
        <f t="shared" si="17"/>
        <v>3682.2248499999996</v>
      </c>
    </row>
    <row r="346" spans="1:15" ht="15.75">
      <c r="A346" s="3" t="s">
        <v>40</v>
      </c>
      <c r="B346" s="2" t="s">
        <v>8</v>
      </c>
      <c r="C346" s="2" t="s">
        <v>19</v>
      </c>
      <c r="D346" s="2">
        <v>13</v>
      </c>
      <c r="E346" s="1" t="s">
        <v>204</v>
      </c>
      <c r="F346" s="2">
        <v>800</v>
      </c>
      <c r="G346" s="5">
        <v>1.3849999999999998</v>
      </c>
      <c r="H346" s="5"/>
      <c r="I346" s="5">
        <f t="shared" si="20"/>
        <v>1.3849999999999998</v>
      </c>
      <c r="J346" s="5"/>
      <c r="K346" s="5">
        <f t="shared" si="18"/>
        <v>1.3849999999999998</v>
      </c>
      <c r="L346" s="5"/>
      <c r="M346" s="5">
        <f t="shared" si="19"/>
        <v>1.3849999999999998</v>
      </c>
      <c r="N346" s="5"/>
      <c r="O346" s="5">
        <f t="shared" si="17"/>
        <v>1.3849999999999998</v>
      </c>
    </row>
    <row r="347" spans="1:15" ht="25.5">
      <c r="A347" s="3" t="s">
        <v>214</v>
      </c>
      <c r="B347" s="2" t="s">
        <v>8</v>
      </c>
      <c r="C347" s="2" t="s">
        <v>19</v>
      </c>
      <c r="D347" s="2">
        <v>13</v>
      </c>
      <c r="E347" s="1" t="s">
        <v>215</v>
      </c>
      <c r="F347" s="2"/>
      <c r="G347" s="5">
        <v>26.05</v>
      </c>
      <c r="H347" s="5">
        <f>H348</f>
        <v>0</v>
      </c>
      <c r="I347" s="5">
        <f t="shared" si="20"/>
        <v>26.05</v>
      </c>
      <c r="J347" s="5">
        <f>J348</f>
        <v>0</v>
      </c>
      <c r="K347" s="5">
        <f t="shared" si="18"/>
        <v>26.05</v>
      </c>
      <c r="L347" s="5">
        <f>L348</f>
        <v>0</v>
      </c>
      <c r="M347" s="5">
        <f t="shared" si="19"/>
        <v>26.05</v>
      </c>
      <c r="N347" s="5">
        <f>N348</f>
        <v>0</v>
      </c>
      <c r="O347" s="5">
        <f t="shared" si="17"/>
        <v>26.05</v>
      </c>
    </row>
    <row r="348" spans="1:15" ht="38.25">
      <c r="A348" s="3" t="s">
        <v>31</v>
      </c>
      <c r="B348" s="2" t="s">
        <v>8</v>
      </c>
      <c r="C348" s="2" t="s">
        <v>19</v>
      </c>
      <c r="D348" s="2">
        <v>13</v>
      </c>
      <c r="E348" s="1" t="s">
        <v>215</v>
      </c>
      <c r="F348" s="2">
        <v>200</v>
      </c>
      <c r="G348" s="5">
        <v>26.05</v>
      </c>
      <c r="H348" s="5"/>
      <c r="I348" s="5">
        <f t="shared" si="20"/>
        <v>26.05</v>
      </c>
      <c r="J348" s="5"/>
      <c r="K348" s="5">
        <f t="shared" si="18"/>
        <v>26.05</v>
      </c>
      <c r="L348" s="5"/>
      <c r="M348" s="5">
        <f t="shared" si="19"/>
        <v>26.05</v>
      </c>
      <c r="N348" s="5"/>
      <c r="O348" s="5">
        <f t="shared" si="17"/>
        <v>26.05</v>
      </c>
    </row>
    <row r="349" spans="1:15" ht="25.5">
      <c r="A349" s="3" t="s">
        <v>43</v>
      </c>
      <c r="B349" s="2" t="s">
        <v>8</v>
      </c>
      <c r="C349" s="2" t="s">
        <v>23</v>
      </c>
      <c r="D349" s="2" t="s">
        <v>20</v>
      </c>
      <c r="E349" s="1" t="s">
        <v>257</v>
      </c>
      <c r="F349" s="2"/>
      <c r="G349" s="5">
        <v>6390.0255400000005</v>
      </c>
      <c r="H349" s="5">
        <f>H350</f>
        <v>0</v>
      </c>
      <c r="I349" s="5">
        <f t="shared" si="20"/>
        <v>6390.0255400000005</v>
      </c>
      <c r="J349" s="5">
        <f>J350</f>
        <v>0</v>
      </c>
      <c r="K349" s="5">
        <f t="shared" si="18"/>
        <v>6390.0255400000005</v>
      </c>
      <c r="L349" s="5">
        <f>L350</f>
        <v>0</v>
      </c>
      <c r="M349" s="5">
        <f t="shared" si="19"/>
        <v>6390.0255400000005</v>
      </c>
      <c r="N349" s="5">
        <f>N350</f>
        <v>0</v>
      </c>
      <c r="O349" s="5">
        <f t="shared" si="17"/>
        <v>6390.0255400000005</v>
      </c>
    </row>
    <row r="350" spans="1:15" ht="38.25">
      <c r="A350" s="3" t="s">
        <v>44</v>
      </c>
      <c r="B350" s="2" t="s">
        <v>8</v>
      </c>
      <c r="C350" s="2" t="s">
        <v>23</v>
      </c>
      <c r="D350" s="2" t="s">
        <v>20</v>
      </c>
      <c r="E350" s="1" t="s">
        <v>257</v>
      </c>
      <c r="F350" s="2">
        <v>600</v>
      </c>
      <c r="G350" s="5">
        <v>6390.0255400000005</v>
      </c>
      <c r="H350" s="5"/>
      <c r="I350" s="5">
        <f t="shared" si="20"/>
        <v>6390.0255400000005</v>
      </c>
      <c r="J350" s="5"/>
      <c r="K350" s="5">
        <f t="shared" si="18"/>
        <v>6390.0255400000005</v>
      </c>
      <c r="L350" s="5"/>
      <c r="M350" s="5">
        <f t="shared" si="19"/>
        <v>6390.0255400000005</v>
      </c>
      <c r="N350" s="5"/>
      <c r="O350" s="5">
        <f t="shared" si="17"/>
        <v>6390.0255400000005</v>
      </c>
    </row>
    <row r="351" spans="1:15" ht="76.5">
      <c r="A351" s="3" t="s">
        <v>45</v>
      </c>
      <c r="B351" s="2" t="s">
        <v>8</v>
      </c>
      <c r="C351" s="2" t="s">
        <v>23</v>
      </c>
      <c r="D351" s="2" t="s">
        <v>20</v>
      </c>
      <c r="E351" s="6" t="s">
        <v>258</v>
      </c>
      <c r="F351" s="2"/>
      <c r="G351" s="5">
        <v>112.004</v>
      </c>
      <c r="H351" s="5">
        <f>H352</f>
        <v>0</v>
      </c>
      <c r="I351" s="5">
        <f t="shared" si="20"/>
        <v>112.004</v>
      </c>
      <c r="J351" s="5">
        <f>J352</f>
        <v>0</v>
      </c>
      <c r="K351" s="5">
        <f t="shared" si="18"/>
        <v>112.004</v>
      </c>
      <c r="L351" s="5">
        <f>L352</f>
        <v>0</v>
      </c>
      <c r="M351" s="5">
        <f t="shared" si="19"/>
        <v>112.004</v>
      </c>
      <c r="N351" s="5">
        <f>N352</f>
        <v>0</v>
      </c>
      <c r="O351" s="5">
        <f t="shared" ref="O351:O412" si="21">M351+N351</f>
        <v>112.004</v>
      </c>
    </row>
    <row r="352" spans="1:15" ht="38.25">
      <c r="A352" s="3" t="s">
        <v>44</v>
      </c>
      <c r="B352" s="2" t="s">
        <v>8</v>
      </c>
      <c r="C352" s="2" t="s">
        <v>23</v>
      </c>
      <c r="D352" s="2" t="s">
        <v>20</v>
      </c>
      <c r="E352" s="6" t="s">
        <v>258</v>
      </c>
      <c r="F352" s="2">
        <v>600</v>
      </c>
      <c r="G352" s="5">
        <v>112.004</v>
      </c>
      <c r="H352" s="5"/>
      <c r="I352" s="5">
        <f t="shared" si="20"/>
        <v>112.004</v>
      </c>
      <c r="J352" s="5"/>
      <c r="K352" s="5">
        <f t="shared" si="18"/>
        <v>112.004</v>
      </c>
      <c r="L352" s="5"/>
      <c r="M352" s="5">
        <f t="shared" si="19"/>
        <v>112.004</v>
      </c>
      <c r="N352" s="5"/>
      <c r="O352" s="5">
        <f t="shared" si="21"/>
        <v>112.004</v>
      </c>
    </row>
    <row r="353" spans="1:15" ht="89.25">
      <c r="A353" s="3" t="s">
        <v>195</v>
      </c>
      <c r="B353" s="2" t="s">
        <v>8</v>
      </c>
      <c r="C353" s="2" t="s">
        <v>23</v>
      </c>
      <c r="D353" s="2" t="s">
        <v>20</v>
      </c>
      <c r="E353" s="6" t="s">
        <v>259</v>
      </c>
      <c r="F353" s="2"/>
      <c r="G353" s="5">
        <v>2128.0720000000001</v>
      </c>
      <c r="H353" s="5">
        <f>H354</f>
        <v>0</v>
      </c>
      <c r="I353" s="5">
        <f t="shared" si="20"/>
        <v>2128.0720000000001</v>
      </c>
      <c r="J353" s="5">
        <f>J354</f>
        <v>0</v>
      </c>
      <c r="K353" s="5">
        <f t="shared" ref="K353:K412" si="22">I353+J353</f>
        <v>2128.0720000000001</v>
      </c>
      <c r="L353" s="5">
        <f>L354</f>
        <v>0</v>
      </c>
      <c r="M353" s="5">
        <f t="shared" ref="M353:M412" si="23">K353+L353</f>
        <v>2128.0720000000001</v>
      </c>
      <c r="N353" s="5">
        <f>N354</f>
        <v>0</v>
      </c>
      <c r="O353" s="5">
        <f t="shared" si="21"/>
        <v>2128.0720000000001</v>
      </c>
    </row>
    <row r="354" spans="1:15" ht="38.25">
      <c r="A354" s="3" t="s">
        <v>44</v>
      </c>
      <c r="B354" s="2" t="s">
        <v>8</v>
      </c>
      <c r="C354" s="2" t="s">
        <v>23</v>
      </c>
      <c r="D354" s="2" t="s">
        <v>20</v>
      </c>
      <c r="E354" s="6" t="s">
        <v>259</v>
      </c>
      <c r="F354" s="2">
        <v>600</v>
      </c>
      <c r="G354" s="5">
        <v>2128.0720000000001</v>
      </c>
      <c r="H354" s="5"/>
      <c r="I354" s="5">
        <f t="shared" si="20"/>
        <v>2128.0720000000001</v>
      </c>
      <c r="J354" s="5"/>
      <c r="K354" s="5">
        <f t="shared" si="22"/>
        <v>2128.0720000000001</v>
      </c>
      <c r="L354" s="5"/>
      <c r="M354" s="5">
        <f t="shared" si="23"/>
        <v>2128.0720000000001</v>
      </c>
      <c r="N354" s="5"/>
      <c r="O354" s="5">
        <f t="shared" si="21"/>
        <v>2128.0720000000001</v>
      </c>
    </row>
    <row r="355" spans="1:15" ht="114.75">
      <c r="A355" s="3" t="s">
        <v>144</v>
      </c>
      <c r="B355" s="2" t="s">
        <v>8</v>
      </c>
      <c r="C355" s="2" t="s">
        <v>23</v>
      </c>
      <c r="D355" s="2" t="s">
        <v>20</v>
      </c>
      <c r="E355" s="1" t="s">
        <v>260</v>
      </c>
      <c r="F355" s="2"/>
      <c r="G355" s="5">
        <v>0</v>
      </c>
      <c r="H355" s="5">
        <f>H356</f>
        <v>0</v>
      </c>
      <c r="I355" s="5">
        <f t="shared" si="20"/>
        <v>0</v>
      </c>
      <c r="J355" s="5">
        <f>J356</f>
        <v>0</v>
      </c>
      <c r="K355" s="5">
        <f t="shared" si="22"/>
        <v>0</v>
      </c>
      <c r="L355" s="5">
        <f>L356</f>
        <v>0</v>
      </c>
      <c r="M355" s="5">
        <f t="shared" si="23"/>
        <v>0</v>
      </c>
      <c r="N355" s="5">
        <f>N356</f>
        <v>0</v>
      </c>
      <c r="O355" s="5">
        <f t="shared" si="21"/>
        <v>0</v>
      </c>
    </row>
    <row r="356" spans="1:15" ht="38.25">
      <c r="A356" s="3" t="s">
        <v>44</v>
      </c>
      <c r="B356" s="2" t="s">
        <v>8</v>
      </c>
      <c r="C356" s="2" t="s">
        <v>23</v>
      </c>
      <c r="D356" s="2" t="s">
        <v>20</v>
      </c>
      <c r="E356" s="1" t="s">
        <v>260</v>
      </c>
      <c r="F356" s="2">
        <v>600</v>
      </c>
      <c r="G356" s="5">
        <v>0</v>
      </c>
      <c r="H356" s="5"/>
      <c r="I356" s="5">
        <f t="shared" si="20"/>
        <v>0</v>
      </c>
      <c r="J356" s="5"/>
      <c r="K356" s="5">
        <f t="shared" si="22"/>
        <v>0</v>
      </c>
      <c r="L356" s="5"/>
      <c r="M356" s="5">
        <f t="shared" si="23"/>
        <v>0</v>
      </c>
      <c r="N356" s="5"/>
      <c r="O356" s="5">
        <f t="shared" si="21"/>
        <v>0</v>
      </c>
    </row>
    <row r="357" spans="1:15" ht="76.5">
      <c r="A357" s="3" t="s">
        <v>114</v>
      </c>
      <c r="B357" s="2" t="s">
        <v>8</v>
      </c>
      <c r="C357" s="2" t="s">
        <v>23</v>
      </c>
      <c r="D357" s="2" t="s">
        <v>22</v>
      </c>
      <c r="E357" s="1" t="s">
        <v>228</v>
      </c>
      <c r="F357" s="2"/>
      <c r="G357" s="5"/>
      <c r="H357" s="5"/>
      <c r="I357" s="5"/>
      <c r="J357" s="5"/>
      <c r="K357" s="5"/>
      <c r="L357" s="5"/>
      <c r="M357" s="5">
        <f t="shared" si="23"/>
        <v>0</v>
      </c>
      <c r="N357" s="5">
        <f>N358</f>
        <v>2.6</v>
      </c>
      <c r="O357" s="5">
        <f t="shared" si="21"/>
        <v>2.6</v>
      </c>
    </row>
    <row r="358" spans="1:15" ht="38.25">
      <c r="A358" s="3" t="s">
        <v>31</v>
      </c>
      <c r="B358" s="2" t="s">
        <v>8</v>
      </c>
      <c r="C358" s="2" t="s">
        <v>23</v>
      </c>
      <c r="D358" s="2" t="s">
        <v>22</v>
      </c>
      <c r="E358" s="1" t="s">
        <v>228</v>
      </c>
      <c r="F358" s="2">
        <v>200</v>
      </c>
      <c r="G358" s="5"/>
      <c r="H358" s="5"/>
      <c r="I358" s="5"/>
      <c r="J358" s="5"/>
      <c r="K358" s="5"/>
      <c r="L358" s="5"/>
      <c r="M358" s="5">
        <f t="shared" si="23"/>
        <v>0</v>
      </c>
      <c r="N358" s="5">
        <v>2.6</v>
      </c>
      <c r="O358" s="5">
        <f t="shared" si="21"/>
        <v>2.6</v>
      </c>
    </row>
    <row r="359" spans="1:15" ht="25.5">
      <c r="A359" s="3" t="s">
        <v>46</v>
      </c>
      <c r="B359" s="2" t="s">
        <v>8</v>
      </c>
      <c r="C359" s="2" t="s">
        <v>24</v>
      </c>
      <c r="D359" s="2" t="s">
        <v>19</v>
      </c>
      <c r="E359" s="1" t="s">
        <v>48</v>
      </c>
      <c r="F359" s="2"/>
      <c r="G359" s="5">
        <v>11314.90552</v>
      </c>
      <c r="H359" s="5">
        <f>H360</f>
        <v>0</v>
      </c>
      <c r="I359" s="5">
        <f t="shared" si="20"/>
        <v>11314.90552</v>
      </c>
      <c r="J359" s="5">
        <f>J360</f>
        <v>0</v>
      </c>
      <c r="K359" s="5">
        <f t="shared" si="22"/>
        <v>11314.90552</v>
      </c>
      <c r="L359" s="5">
        <f>L360</f>
        <v>0</v>
      </c>
      <c r="M359" s="5">
        <f t="shared" si="23"/>
        <v>11314.90552</v>
      </c>
      <c r="N359" s="5">
        <f>N360</f>
        <v>0</v>
      </c>
      <c r="O359" s="5">
        <f t="shared" si="21"/>
        <v>11314.90552</v>
      </c>
    </row>
    <row r="360" spans="1:15" ht="38.25">
      <c r="A360" s="3" t="s">
        <v>44</v>
      </c>
      <c r="B360" s="2" t="s">
        <v>8</v>
      </c>
      <c r="C360" s="2" t="s">
        <v>24</v>
      </c>
      <c r="D360" s="2" t="s">
        <v>19</v>
      </c>
      <c r="E360" s="1" t="s">
        <v>48</v>
      </c>
      <c r="F360" s="2">
        <v>600</v>
      </c>
      <c r="G360" s="5">
        <v>11314.90552</v>
      </c>
      <c r="H360" s="5"/>
      <c r="I360" s="5">
        <f t="shared" si="20"/>
        <v>11314.90552</v>
      </c>
      <c r="J360" s="5"/>
      <c r="K360" s="5">
        <f t="shared" si="22"/>
        <v>11314.90552</v>
      </c>
      <c r="L360" s="5"/>
      <c r="M360" s="5">
        <f t="shared" si="23"/>
        <v>11314.90552</v>
      </c>
      <c r="N360" s="5"/>
      <c r="O360" s="5">
        <f t="shared" si="21"/>
        <v>11314.90552</v>
      </c>
    </row>
    <row r="361" spans="1:15" ht="63.75">
      <c r="A361" s="3" t="s">
        <v>47</v>
      </c>
      <c r="B361" s="2" t="s">
        <v>8</v>
      </c>
      <c r="C361" s="2" t="s">
        <v>24</v>
      </c>
      <c r="D361" s="2" t="s">
        <v>19</v>
      </c>
      <c r="E361" s="6" t="s">
        <v>183</v>
      </c>
      <c r="F361" s="2"/>
      <c r="G361" s="5">
        <v>131.04655</v>
      </c>
      <c r="H361" s="5">
        <f>H362</f>
        <v>0</v>
      </c>
      <c r="I361" s="5">
        <f t="shared" si="20"/>
        <v>131.04655</v>
      </c>
      <c r="J361" s="5">
        <f>J362</f>
        <v>0</v>
      </c>
      <c r="K361" s="5">
        <f t="shared" si="22"/>
        <v>131.04655</v>
      </c>
      <c r="L361" s="5">
        <f>L362</f>
        <v>0</v>
      </c>
      <c r="M361" s="5">
        <f t="shared" si="23"/>
        <v>131.04655</v>
      </c>
      <c r="N361" s="5">
        <f>N362</f>
        <v>0</v>
      </c>
      <c r="O361" s="5">
        <f t="shared" si="21"/>
        <v>131.04655</v>
      </c>
    </row>
    <row r="362" spans="1:15" ht="38.25">
      <c r="A362" s="3" t="s">
        <v>44</v>
      </c>
      <c r="B362" s="2" t="s">
        <v>8</v>
      </c>
      <c r="C362" s="2" t="s">
        <v>24</v>
      </c>
      <c r="D362" s="2" t="s">
        <v>19</v>
      </c>
      <c r="E362" s="6" t="s">
        <v>183</v>
      </c>
      <c r="F362" s="2">
        <v>600</v>
      </c>
      <c r="G362" s="5">
        <v>131.04655</v>
      </c>
      <c r="H362" s="5"/>
      <c r="I362" s="5">
        <f t="shared" si="20"/>
        <v>131.04655</v>
      </c>
      <c r="J362" s="5"/>
      <c r="K362" s="5">
        <f t="shared" si="22"/>
        <v>131.04655</v>
      </c>
      <c r="L362" s="5"/>
      <c r="M362" s="5">
        <f t="shared" si="23"/>
        <v>131.04655</v>
      </c>
      <c r="N362" s="5"/>
      <c r="O362" s="5">
        <f t="shared" si="21"/>
        <v>131.04655</v>
      </c>
    </row>
    <row r="363" spans="1:15" ht="76.5">
      <c r="A363" s="3" t="s">
        <v>49</v>
      </c>
      <c r="B363" s="2" t="s">
        <v>8</v>
      </c>
      <c r="C363" s="2" t="s">
        <v>24</v>
      </c>
      <c r="D363" s="2" t="s">
        <v>19</v>
      </c>
      <c r="E363" s="6" t="s">
        <v>50</v>
      </c>
      <c r="F363" s="2"/>
      <c r="G363" s="5">
        <v>2489.8645100000003</v>
      </c>
      <c r="H363" s="5">
        <f>H364</f>
        <v>0</v>
      </c>
      <c r="I363" s="5">
        <f t="shared" si="20"/>
        <v>2489.8645100000003</v>
      </c>
      <c r="J363" s="5">
        <f>J364</f>
        <v>0</v>
      </c>
      <c r="K363" s="5">
        <f t="shared" si="22"/>
        <v>2489.8645100000003</v>
      </c>
      <c r="L363" s="5">
        <f>L364</f>
        <v>0</v>
      </c>
      <c r="M363" s="5">
        <f t="shared" si="23"/>
        <v>2489.8645100000003</v>
      </c>
      <c r="N363" s="5">
        <f>N364</f>
        <v>0</v>
      </c>
      <c r="O363" s="5">
        <f t="shared" si="21"/>
        <v>2489.8645100000003</v>
      </c>
    </row>
    <row r="364" spans="1:15" ht="38.25">
      <c r="A364" s="3" t="s">
        <v>44</v>
      </c>
      <c r="B364" s="2" t="s">
        <v>8</v>
      </c>
      <c r="C364" s="2" t="s">
        <v>24</v>
      </c>
      <c r="D364" s="2" t="s">
        <v>19</v>
      </c>
      <c r="E364" s="6" t="s">
        <v>50</v>
      </c>
      <c r="F364" s="2">
        <v>600</v>
      </c>
      <c r="G364" s="5">
        <v>2489.8645100000003</v>
      </c>
      <c r="H364" s="5"/>
      <c r="I364" s="5">
        <f t="shared" si="20"/>
        <v>2489.8645100000003</v>
      </c>
      <c r="J364" s="5"/>
      <c r="K364" s="5">
        <f t="shared" si="22"/>
        <v>2489.8645100000003</v>
      </c>
      <c r="L364" s="5"/>
      <c r="M364" s="5">
        <f t="shared" si="23"/>
        <v>2489.8645100000003</v>
      </c>
      <c r="N364" s="5"/>
      <c r="O364" s="5">
        <f t="shared" si="21"/>
        <v>2489.8645100000003</v>
      </c>
    </row>
    <row r="365" spans="1:15" ht="89.25">
      <c r="A365" s="3" t="s">
        <v>51</v>
      </c>
      <c r="B365" s="2" t="s">
        <v>8</v>
      </c>
      <c r="C365" s="2" t="s">
        <v>24</v>
      </c>
      <c r="D365" s="2" t="s">
        <v>19</v>
      </c>
      <c r="E365" s="1" t="s">
        <v>261</v>
      </c>
      <c r="F365" s="2"/>
      <c r="G365" s="5">
        <v>0</v>
      </c>
      <c r="H365" s="5">
        <f>H366</f>
        <v>0</v>
      </c>
      <c r="I365" s="5">
        <f t="shared" si="20"/>
        <v>0</v>
      </c>
      <c r="J365" s="5">
        <f>J366</f>
        <v>0</v>
      </c>
      <c r="K365" s="5">
        <f t="shared" si="22"/>
        <v>0</v>
      </c>
      <c r="L365" s="5">
        <f>L366</f>
        <v>0</v>
      </c>
      <c r="M365" s="5">
        <f t="shared" si="23"/>
        <v>0</v>
      </c>
      <c r="N365" s="5">
        <f>N366</f>
        <v>0</v>
      </c>
      <c r="O365" s="5">
        <f t="shared" si="21"/>
        <v>0</v>
      </c>
    </row>
    <row r="366" spans="1:15" ht="38.25">
      <c r="A366" s="3" t="s">
        <v>44</v>
      </c>
      <c r="B366" s="2" t="s">
        <v>8</v>
      </c>
      <c r="C366" s="2" t="s">
        <v>24</v>
      </c>
      <c r="D366" s="2" t="s">
        <v>19</v>
      </c>
      <c r="E366" s="1" t="s">
        <v>261</v>
      </c>
      <c r="F366" s="2">
        <v>600</v>
      </c>
      <c r="G366" s="5">
        <v>0</v>
      </c>
      <c r="H366" s="5"/>
      <c r="I366" s="5">
        <f t="shared" si="20"/>
        <v>0</v>
      </c>
      <c r="J366" s="5"/>
      <c r="K366" s="5">
        <f t="shared" si="22"/>
        <v>0</v>
      </c>
      <c r="L366" s="5"/>
      <c r="M366" s="5">
        <f t="shared" si="23"/>
        <v>0</v>
      </c>
      <c r="N366" s="5"/>
      <c r="O366" s="5">
        <f t="shared" si="21"/>
        <v>0</v>
      </c>
    </row>
    <row r="367" spans="1:15" ht="15.75">
      <c r="A367" s="3" t="s">
        <v>153</v>
      </c>
      <c r="B367" s="2" t="s">
        <v>8</v>
      </c>
      <c r="C367" s="2" t="s">
        <v>24</v>
      </c>
      <c r="D367" s="2" t="s">
        <v>19</v>
      </c>
      <c r="E367" s="1" t="s">
        <v>154</v>
      </c>
      <c r="F367" s="2"/>
      <c r="G367" s="5">
        <v>2000.4981799999998</v>
      </c>
      <c r="H367" s="5">
        <f>H368</f>
        <v>0</v>
      </c>
      <c r="I367" s="5">
        <f t="shared" si="20"/>
        <v>2000.4981799999998</v>
      </c>
      <c r="J367" s="5">
        <f>J368</f>
        <v>0</v>
      </c>
      <c r="K367" s="5">
        <f t="shared" si="22"/>
        <v>2000.4981799999998</v>
      </c>
      <c r="L367" s="5">
        <f>L368</f>
        <v>0</v>
      </c>
      <c r="M367" s="5">
        <f t="shared" si="23"/>
        <v>2000.4981799999998</v>
      </c>
      <c r="N367" s="5">
        <f>N368</f>
        <v>0</v>
      </c>
      <c r="O367" s="5">
        <f t="shared" si="21"/>
        <v>2000.4981799999998</v>
      </c>
    </row>
    <row r="368" spans="1:15" ht="38.25">
      <c r="A368" s="3" t="s">
        <v>44</v>
      </c>
      <c r="B368" s="2" t="s">
        <v>8</v>
      </c>
      <c r="C368" s="2" t="s">
        <v>24</v>
      </c>
      <c r="D368" s="2" t="s">
        <v>19</v>
      </c>
      <c r="E368" s="1" t="s">
        <v>154</v>
      </c>
      <c r="F368" s="2">
        <v>600</v>
      </c>
      <c r="G368" s="5">
        <v>2000.4981799999998</v>
      </c>
      <c r="H368" s="5"/>
      <c r="I368" s="5">
        <f t="shared" si="20"/>
        <v>2000.4981799999998</v>
      </c>
      <c r="J368" s="5"/>
      <c r="K368" s="5">
        <f t="shared" si="22"/>
        <v>2000.4981799999998</v>
      </c>
      <c r="L368" s="5"/>
      <c r="M368" s="5">
        <f t="shared" si="23"/>
        <v>2000.4981799999998</v>
      </c>
      <c r="N368" s="5"/>
      <c r="O368" s="5">
        <f t="shared" si="21"/>
        <v>2000.4981799999998</v>
      </c>
    </row>
    <row r="369" spans="1:15" ht="63.75">
      <c r="A369" s="3" t="s">
        <v>53</v>
      </c>
      <c r="B369" s="2" t="s">
        <v>8</v>
      </c>
      <c r="C369" s="2" t="s">
        <v>24</v>
      </c>
      <c r="D369" s="2" t="s">
        <v>19</v>
      </c>
      <c r="E369" s="6" t="s">
        <v>282</v>
      </c>
      <c r="F369" s="2"/>
      <c r="G369" s="5">
        <v>15.273239999999999</v>
      </c>
      <c r="H369" s="5">
        <f>H370</f>
        <v>0</v>
      </c>
      <c r="I369" s="5">
        <f t="shared" si="20"/>
        <v>15.273239999999999</v>
      </c>
      <c r="J369" s="5">
        <f>J370</f>
        <v>0</v>
      </c>
      <c r="K369" s="5">
        <f t="shared" si="22"/>
        <v>15.273239999999999</v>
      </c>
      <c r="L369" s="5">
        <f>L370</f>
        <v>0</v>
      </c>
      <c r="M369" s="5">
        <f t="shared" si="23"/>
        <v>15.273239999999999</v>
      </c>
      <c r="N369" s="5">
        <f>N370</f>
        <v>0</v>
      </c>
      <c r="O369" s="5">
        <f t="shared" si="21"/>
        <v>15.273239999999999</v>
      </c>
    </row>
    <row r="370" spans="1:15" ht="38.25">
      <c r="A370" s="3" t="s">
        <v>44</v>
      </c>
      <c r="B370" s="2" t="s">
        <v>8</v>
      </c>
      <c r="C370" s="2" t="s">
        <v>24</v>
      </c>
      <c r="D370" s="2" t="s">
        <v>19</v>
      </c>
      <c r="E370" s="1" t="s">
        <v>282</v>
      </c>
      <c r="F370" s="2">
        <v>600</v>
      </c>
      <c r="G370" s="5">
        <v>15.273239999999999</v>
      </c>
      <c r="H370" s="5"/>
      <c r="I370" s="5">
        <f t="shared" si="20"/>
        <v>15.273239999999999</v>
      </c>
      <c r="J370" s="5"/>
      <c r="K370" s="5">
        <f t="shared" si="22"/>
        <v>15.273239999999999</v>
      </c>
      <c r="L370" s="5"/>
      <c r="M370" s="5">
        <f t="shared" si="23"/>
        <v>15.273239999999999</v>
      </c>
      <c r="N370" s="5"/>
      <c r="O370" s="5">
        <f t="shared" si="21"/>
        <v>15.273239999999999</v>
      </c>
    </row>
    <row r="371" spans="1:15" ht="76.5">
      <c r="A371" s="3" t="s">
        <v>49</v>
      </c>
      <c r="B371" s="2" t="s">
        <v>8</v>
      </c>
      <c r="C371" s="2" t="s">
        <v>24</v>
      </c>
      <c r="D371" s="2" t="s">
        <v>19</v>
      </c>
      <c r="E371" s="1" t="s">
        <v>160</v>
      </c>
      <c r="F371" s="2"/>
      <c r="G371" s="5">
        <v>290.19157999999999</v>
      </c>
      <c r="H371" s="5">
        <f>H372</f>
        <v>0</v>
      </c>
      <c r="I371" s="5">
        <f t="shared" si="20"/>
        <v>290.19157999999999</v>
      </c>
      <c r="J371" s="5">
        <f>J372</f>
        <v>0</v>
      </c>
      <c r="K371" s="5">
        <f t="shared" si="22"/>
        <v>290.19157999999999</v>
      </c>
      <c r="L371" s="5">
        <f>L372</f>
        <v>0</v>
      </c>
      <c r="M371" s="5">
        <f t="shared" si="23"/>
        <v>290.19157999999999</v>
      </c>
      <c r="N371" s="5">
        <f>N372</f>
        <v>0</v>
      </c>
      <c r="O371" s="5">
        <f t="shared" si="21"/>
        <v>290.19157999999999</v>
      </c>
    </row>
    <row r="372" spans="1:15" ht="38.25">
      <c r="A372" s="3" t="s">
        <v>44</v>
      </c>
      <c r="B372" s="2" t="s">
        <v>8</v>
      </c>
      <c r="C372" s="2" t="s">
        <v>24</v>
      </c>
      <c r="D372" s="2" t="s">
        <v>19</v>
      </c>
      <c r="E372" s="1" t="s">
        <v>160</v>
      </c>
      <c r="F372" s="2">
        <v>600</v>
      </c>
      <c r="G372" s="5">
        <v>290.19157999999999</v>
      </c>
      <c r="H372" s="5"/>
      <c r="I372" s="5">
        <f t="shared" si="20"/>
        <v>290.19157999999999</v>
      </c>
      <c r="J372" s="5"/>
      <c r="K372" s="5">
        <f t="shared" si="22"/>
        <v>290.19157999999999</v>
      </c>
      <c r="L372" s="5"/>
      <c r="M372" s="5">
        <f t="shared" si="23"/>
        <v>290.19157999999999</v>
      </c>
      <c r="N372" s="5"/>
      <c r="O372" s="5">
        <f t="shared" si="21"/>
        <v>290.19157999999999</v>
      </c>
    </row>
    <row r="373" spans="1:15" ht="89.25">
      <c r="A373" s="3" t="s">
        <v>51</v>
      </c>
      <c r="B373" s="2" t="s">
        <v>8</v>
      </c>
      <c r="C373" s="2" t="s">
        <v>24</v>
      </c>
      <c r="D373" s="2" t="s">
        <v>19</v>
      </c>
      <c r="E373" s="1" t="s">
        <v>162</v>
      </c>
      <c r="F373" s="2"/>
      <c r="G373" s="5">
        <v>0</v>
      </c>
      <c r="H373" s="5">
        <f>H374</f>
        <v>0</v>
      </c>
      <c r="I373" s="5">
        <f t="shared" si="20"/>
        <v>0</v>
      </c>
      <c r="J373" s="5">
        <f>J374</f>
        <v>0</v>
      </c>
      <c r="K373" s="5">
        <f t="shared" si="22"/>
        <v>0</v>
      </c>
      <c r="L373" s="5">
        <f>L374</f>
        <v>0</v>
      </c>
      <c r="M373" s="5">
        <f t="shared" si="23"/>
        <v>0</v>
      </c>
      <c r="N373" s="5">
        <f>N374</f>
        <v>0</v>
      </c>
      <c r="O373" s="5">
        <f t="shared" si="21"/>
        <v>0</v>
      </c>
    </row>
    <row r="374" spans="1:15" ht="38.25">
      <c r="A374" s="3" t="s">
        <v>44</v>
      </c>
      <c r="B374" s="2" t="s">
        <v>8</v>
      </c>
      <c r="C374" s="2" t="s">
        <v>24</v>
      </c>
      <c r="D374" s="2" t="s">
        <v>19</v>
      </c>
      <c r="E374" s="1" t="s">
        <v>162</v>
      </c>
      <c r="F374" s="2">
        <v>600</v>
      </c>
      <c r="G374" s="5">
        <v>0</v>
      </c>
      <c r="H374" s="5"/>
      <c r="I374" s="5">
        <f t="shared" si="20"/>
        <v>0</v>
      </c>
      <c r="J374" s="5"/>
      <c r="K374" s="5">
        <f t="shared" si="22"/>
        <v>0</v>
      </c>
      <c r="L374" s="5"/>
      <c r="M374" s="5">
        <f t="shared" si="23"/>
        <v>0</v>
      </c>
      <c r="N374" s="5"/>
      <c r="O374" s="5">
        <f t="shared" si="21"/>
        <v>0</v>
      </c>
    </row>
    <row r="375" spans="1:15" ht="38.25">
      <c r="A375" s="3" t="s">
        <v>52</v>
      </c>
      <c r="B375" s="2" t="s">
        <v>8</v>
      </c>
      <c r="C375" s="2" t="s">
        <v>24</v>
      </c>
      <c r="D375" s="2" t="s">
        <v>19</v>
      </c>
      <c r="E375" s="1" t="s">
        <v>54</v>
      </c>
      <c r="F375" s="2"/>
      <c r="G375" s="5">
        <v>4021.6776199999995</v>
      </c>
      <c r="H375" s="5">
        <f>H376</f>
        <v>0</v>
      </c>
      <c r="I375" s="5">
        <f t="shared" si="20"/>
        <v>4021.6776199999995</v>
      </c>
      <c r="J375" s="5">
        <f>J376</f>
        <v>0</v>
      </c>
      <c r="K375" s="5">
        <f t="shared" si="22"/>
        <v>4021.6776199999995</v>
      </c>
      <c r="L375" s="5">
        <f>L376</f>
        <v>0</v>
      </c>
      <c r="M375" s="5">
        <f t="shared" si="23"/>
        <v>4021.6776199999995</v>
      </c>
      <c r="N375" s="5">
        <f>N376</f>
        <v>0</v>
      </c>
      <c r="O375" s="5">
        <f t="shared" si="21"/>
        <v>4021.6776199999995</v>
      </c>
    </row>
    <row r="376" spans="1:15" ht="38.25">
      <c r="A376" s="3" t="s">
        <v>44</v>
      </c>
      <c r="B376" s="2" t="s">
        <v>8</v>
      </c>
      <c r="C376" s="2" t="s">
        <v>24</v>
      </c>
      <c r="D376" s="2" t="s">
        <v>19</v>
      </c>
      <c r="E376" s="1" t="s">
        <v>54</v>
      </c>
      <c r="F376" s="2">
        <v>600</v>
      </c>
      <c r="G376" s="5">
        <v>4021.6776199999995</v>
      </c>
      <c r="H376" s="5"/>
      <c r="I376" s="5">
        <f t="shared" si="20"/>
        <v>4021.6776199999995</v>
      </c>
      <c r="J376" s="5"/>
      <c r="K376" s="5">
        <f t="shared" si="22"/>
        <v>4021.6776199999995</v>
      </c>
      <c r="L376" s="5"/>
      <c r="M376" s="5">
        <f t="shared" si="23"/>
        <v>4021.6776199999995</v>
      </c>
      <c r="N376" s="5"/>
      <c r="O376" s="5">
        <f t="shared" si="21"/>
        <v>4021.6776199999995</v>
      </c>
    </row>
    <row r="377" spans="1:15" ht="38.25">
      <c r="A377" s="3" t="s">
        <v>262</v>
      </c>
      <c r="B377" s="2" t="s">
        <v>8</v>
      </c>
      <c r="C377" s="2" t="s">
        <v>24</v>
      </c>
      <c r="D377" s="2" t="s">
        <v>19</v>
      </c>
      <c r="E377" s="6" t="s">
        <v>170</v>
      </c>
      <c r="F377" s="2"/>
      <c r="G377" s="5">
        <v>225.66499999999999</v>
      </c>
      <c r="H377" s="5">
        <f>H378</f>
        <v>0</v>
      </c>
      <c r="I377" s="5">
        <f t="shared" si="20"/>
        <v>225.66499999999999</v>
      </c>
      <c r="J377" s="5">
        <f>J378</f>
        <v>0</v>
      </c>
      <c r="K377" s="5">
        <f t="shared" si="22"/>
        <v>225.66499999999999</v>
      </c>
      <c r="L377" s="5">
        <f>L378</f>
        <v>0</v>
      </c>
      <c r="M377" s="5">
        <f t="shared" si="23"/>
        <v>225.66499999999999</v>
      </c>
      <c r="N377" s="5">
        <f>N378</f>
        <v>0</v>
      </c>
      <c r="O377" s="5">
        <f t="shared" si="21"/>
        <v>225.66499999999999</v>
      </c>
    </row>
    <row r="378" spans="1:15" ht="38.25">
      <c r="A378" s="3" t="s">
        <v>44</v>
      </c>
      <c r="B378" s="2" t="s">
        <v>8</v>
      </c>
      <c r="C378" s="2" t="s">
        <v>24</v>
      </c>
      <c r="D378" s="2" t="s">
        <v>19</v>
      </c>
      <c r="E378" s="6" t="s">
        <v>170</v>
      </c>
      <c r="F378" s="2">
        <v>600</v>
      </c>
      <c r="G378" s="5">
        <v>225.66499999999999</v>
      </c>
      <c r="H378" s="5"/>
      <c r="I378" s="5">
        <f t="shared" si="20"/>
        <v>225.66499999999999</v>
      </c>
      <c r="J378" s="5"/>
      <c r="K378" s="5">
        <f t="shared" si="22"/>
        <v>225.66499999999999</v>
      </c>
      <c r="L378" s="5"/>
      <c r="M378" s="5">
        <f t="shared" si="23"/>
        <v>225.66499999999999</v>
      </c>
      <c r="N378" s="5"/>
      <c r="O378" s="5">
        <f t="shared" si="21"/>
        <v>225.66499999999999</v>
      </c>
    </row>
    <row r="379" spans="1:15" ht="63.75">
      <c r="A379" s="3" t="s">
        <v>201</v>
      </c>
      <c r="B379" s="2" t="s">
        <v>8</v>
      </c>
      <c r="C379" s="2" t="s">
        <v>24</v>
      </c>
      <c r="D379" s="2" t="s">
        <v>19</v>
      </c>
      <c r="E379" s="6" t="s">
        <v>198</v>
      </c>
      <c r="F379" s="2"/>
      <c r="G379" s="5">
        <v>122.75310999999999</v>
      </c>
      <c r="H379" s="5">
        <f>H380</f>
        <v>0</v>
      </c>
      <c r="I379" s="5">
        <f t="shared" si="20"/>
        <v>122.75310999999999</v>
      </c>
      <c r="J379" s="5">
        <f>J380</f>
        <v>0</v>
      </c>
      <c r="K379" s="5">
        <f t="shared" si="22"/>
        <v>122.75310999999999</v>
      </c>
      <c r="L379" s="5">
        <f>L380</f>
        <v>0</v>
      </c>
      <c r="M379" s="5">
        <f t="shared" si="23"/>
        <v>122.75310999999999</v>
      </c>
      <c r="N379" s="5">
        <f>N380</f>
        <v>0</v>
      </c>
      <c r="O379" s="5">
        <f t="shared" si="21"/>
        <v>122.75310999999999</v>
      </c>
    </row>
    <row r="380" spans="1:15" ht="38.25">
      <c r="A380" s="3" t="s">
        <v>44</v>
      </c>
      <c r="B380" s="2" t="s">
        <v>8</v>
      </c>
      <c r="C380" s="2" t="s">
        <v>24</v>
      </c>
      <c r="D380" s="2" t="s">
        <v>19</v>
      </c>
      <c r="E380" s="6" t="s">
        <v>198</v>
      </c>
      <c r="F380" s="2">
        <v>600</v>
      </c>
      <c r="G380" s="5">
        <v>122.75310999999999</v>
      </c>
      <c r="H380" s="5"/>
      <c r="I380" s="5">
        <f t="shared" si="20"/>
        <v>122.75310999999999</v>
      </c>
      <c r="J380" s="5"/>
      <c r="K380" s="5">
        <f t="shared" si="22"/>
        <v>122.75310999999999</v>
      </c>
      <c r="L380" s="5"/>
      <c r="M380" s="5">
        <f t="shared" si="23"/>
        <v>122.75310999999999</v>
      </c>
      <c r="N380" s="5"/>
      <c r="O380" s="5">
        <f t="shared" si="21"/>
        <v>122.75310999999999</v>
      </c>
    </row>
    <row r="381" spans="1:15" ht="63.75">
      <c r="A381" s="3" t="s">
        <v>53</v>
      </c>
      <c r="B381" s="2" t="s">
        <v>8</v>
      </c>
      <c r="C381" s="2" t="s">
        <v>24</v>
      </c>
      <c r="D381" s="2" t="s">
        <v>19</v>
      </c>
      <c r="E381" s="6" t="s">
        <v>184</v>
      </c>
      <c r="F381" s="2"/>
      <c r="G381" s="5">
        <v>76.366209999999995</v>
      </c>
      <c r="H381" s="5">
        <f>H382</f>
        <v>0</v>
      </c>
      <c r="I381" s="5">
        <f t="shared" si="20"/>
        <v>76.366209999999995</v>
      </c>
      <c r="J381" s="5">
        <f>J382</f>
        <v>0</v>
      </c>
      <c r="K381" s="5">
        <f t="shared" si="22"/>
        <v>76.366209999999995</v>
      </c>
      <c r="L381" s="5">
        <f>L382</f>
        <v>0</v>
      </c>
      <c r="M381" s="5">
        <f t="shared" si="23"/>
        <v>76.366209999999995</v>
      </c>
      <c r="N381" s="5">
        <f>N382</f>
        <v>0</v>
      </c>
      <c r="O381" s="5">
        <f t="shared" si="21"/>
        <v>76.366209999999995</v>
      </c>
    </row>
    <row r="382" spans="1:15" ht="38.25">
      <c r="A382" s="3" t="s">
        <v>44</v>
      </c>
      <c r="B382" s="2" t="s">
        <v>8</v>
      </c>
      <c r="C382" s="2" t="s">
        <v>24</v>
      </c>
      <c r="D382" s="2" t="s">
        <v>19</v>
      </c>
      <c r="E382" s="6" t="s">
        <v>184</v>
      </c>
      <c r="F382" s="2">
        <v>600</v>
      </c>
      <c r="G382" s="5">
        <v>76.366209999999995</v>
      </c>
      <c r="H382" s="5"/>
      <c r="I382" s="5">
        <f t="shared" si="20"/>
        <v>76.366209999999995</v>
      </c>
      <c r="J382" s="5"/>
      <c r="K382" s="5">
        <f t="shared" si="22"/>
        <v>76.366209999999995</v>
      </c>
      <c r="L382" s="5"/>
      <c r="M382" s="5">
        <f t="shared" si="23"/>
        <v>76.366209999999995</v>
      </c>
      <c r="N382" s="5"/>
      <c r="O382" s="5">
        <f t="shared" si="21"/>
        <v>76.366209999999995</v>
      </c>
    </row>
    <row r="383" spans="1:15" ht="76.5">
      <c r="A383" s="3" t="s">
        <v>49</v>
      </c>
      <c r="B383" s="2" t="s">
        <v>8</v>
      </c>
      <c r="C383" s="2" t="s">
        <v>24</v>
      </c>
      <c r="D383" s="2" t="s">
        <v>19</v>
      </c>
      <c r="E383" s="1" t="s">
        <v>55</v>
      </c>
      <c r="F383" s="2"/>
      <c r="G383" s="5">
        <v>1450.9579100000001</v>
      </c>
      <c r="H383" s="5">
        <f>H384</f>
        <v>0</v>
      </c>
      <c r="I383" s="5">
        <f t="shared" si="20"/>
        <v>1450.9579100000001</v>
      </c>
      <c r="J383" s="5">
        <f>J384</f>
        <v>0</v>
      </c>
      <c r="K383" s="5">
        <f t="shared" si="22"/>
        <v>1450.9579100000001</v>
      </c>
      <c r="L383" s="5">
        <f>L384</f>
        <v>0</v>
      </c>
      <c r="M383" s="5">
        <f t="shared" si="23"/>
        <v>1450.9579100000001</v>
      </c>
      <c r="N383" s="5">
        <f>N384</f>
        <v>0</v>
      </c>
      <c r="O383" s="5">
        <f t="shared" si="21"/>
        <v>1450.9579100000001</v>
      </c>
    </row>
    <row r="384" spans="1:15" ht="38.25">
      <c r="A384" s="3" t="s">
        <v>44</v>
      </c>
      <c r="B384" s="2" t="s">
        <v>8</v>
      </c>
      <c r="C384" s="2" t="s">
        <v>24</v>
      </c>
      <c r="D384" s="2" t="s">
        <v>19</v>
      </c>
      <c r="E384" s="1" t="s">
        <v>55</v>
      </c>
      <c r="F384" s="2">
        <v>600</v>
      </c>
      <c r="G384" s="5">
        <v>1450.9579100000001</v>
      </c>
      <c r="H384" s="5"/>
      <c r="I384" s="5">
        <f t="shared" si="20"/>
        <v>1450.9579100000001</v>
      </c>
      <c r="J384" s="5"/>
      <c r="K384" s="5">
        <f t="shared" si="22"/>
        <v>1450.9579100000001</v>
      </c>
      <c r="L384" s="5"/>
      <c r="M384" s="5">
        <f t="shared" si="23"/>
        <v>1450.9579100000001</v>
      </c>
      <c r="N384" s="5"/>
      <c r="O384" s="5">
        <f t="shared" si="21"/>
        <v>1450.9579100000001</v>
      </c>
    </row>
    <row r="385" spans="1:15" ht="89.25">
      <c r="A385" s="3" t="s">
        <v>51</v>
      </c>
      <c r="B385" s="2" t="s">
        <v>8</v>
      </c>
      <c r="C385" s="2" t="s">
        <v>24</v>
      </c>
      <c r="D385" s="2" t="s">
        <v>19</v>
      </c>
      <c r="E385" s="1" t="s">
        <v>56</v>
      </c>
      <c r="F385" s="2"/>
      <c r="G385" s="5">
        <v>387.78</v>
      </c>
      <c r="H385" s="5">
        <f>H386</f>
        <v>0</v>
      </c>
      <c r="I385" s="5">
        <f t="shared" si="20"/>
        <v>387.78</v>
      </c>
      <c r="J385" s="5">
        <f>J386</f>
        <v>0</v>
      </c>
      <c r="K385" s="5">
        <f t="shared" si="22"/>
        <v>387.78</v>
      </c>
      <c r="L385" s="5">
        <f>L386</f>
        <v>0</v>
      </c>
      <c r="M385" s="5">
        <f t="shared" si="23"/>
        <v>387.78</v>
      </c>
      <c r="N385" s="5">
        <f>N386</f>
        <v>0</v>
      </c>
      <c r="O385" s="5">
        <f t="shared" si="21"/>
        <v>387.78</v>
      </c>
    </row>
    <row r="386" spans="1:15" ht="38.25">
      <c r="A386" s="3" t="s">
        <v>44</v>
      </c>
      <c r="B386" s="2" t="s">
        <v>8</v>
      </c>
      <c r="C386" s="2" t="s">
        <v>24</v>
      </c>
      <c r="D386" s="2" t="s">
        <v>19</v>
      </c>
      <c r="E386" s="1" t="s">
        <v>56</v>
      </c>
      <c r="F386" s="2">
        <v>600</v>
      </c>
      <c r="G386" s="5">
        <v>387.78</v>
      </c>
      <c r="H386" s="5"/>
      <c r="I386" s="5">
        <f t="shared" si="20"/>
        <v>387.78</v>
      </c>
      <c r="J386" s="5"/>
      <c r="K386" s="5">
        <f t="shared" si="22"/>
        <v>387.78</v>
      </c>
      <c r="L386" s="5"/>
      <c r="M386" s="5">
        <f t="shared" si="23"/>
        <v>387.78</v>
      </c>
      <c r="N386" s="5"/>
      <c r="O386" s="5">
        <f t="shared" si="21"/>
        <v>387.78</v>
      </c>
    </row>
    <row r="387" spans="1:15" ht="38.25">
      <c r="A387" s="3" t="s">
        <v>57</v>
      </c>
      <c r="B387" s="2" t="s">
        <v>8</v>
      </c>
      <c r="C387" s="2" t="s">
        <v>24</v>
      </c>
      <c r="D387" s="2" t="s">
        <v>19</v>
      </c>
      <c r="E387" s="1" t="s">
        <v>58</v>
      </c>
      <c r="F387" s="2"/>
      <c r="G387" s="5">
        <v>1045.4715699999999</v>
      </c>
      <c r="H387" s="5">
        <f>H388+H389</f>
        <v>0</v>
      </c>
      <c r="I387" s="5">
        <f t="shared" si="20"/>
        <v>1045.4715699999999</v>
      </c>
      <c r="J387" s="5">
        <f>J388+J389</f>
        <v>0</v>
      </c>
      <c r="K387" s="5">
        <f t="shared" si="22"/>
        <v>1045.4715699999999</v>
      </c>
      <c r="L387" s="5">
        <f>L388+L389</f>
        <v>0</v>
      </c>
      <c r="M387" s="5">
        <f t="shared" si="23"/>
        <v>1045.4715699999999</v>
      </c>
      <c r="N387" s="5">
        <f>N388+N389</f>
        <v>0</v>
      </c>
      <c r="O387" s="5">
        <f t="shared" si="21"/>
        <v>1045.4715699999999</v>
      </c>
    </row>
    <row r="388" spans="1:15" ht="38.25">
      <c r="A388" s="3" t="s">
        <v>31</v>
      </c>
      <c r="B388" s="2" t="s">
        <v>8</v>
      </c>
      <c r="C388" s="2" t="s">
        <v>24</v>
      </c>
      <c r="D388" s="2" t="s">
        <v>19</v>
      </c>
      <c r="E388" s="1" t="s">
        <v>58</v>
      </c>
      <c r="F388" s="2">
        <v>200</v>
      </c>
      <c r="G388" s="5">
        <v>1002.37789</v>
      </c>
      <c r="H388" s="5"/>
      <c r="I388" s="5">
        <f t="shared" si="20"/>
        <v>1002.37789</v>
      </c>
      <c r="J388" s="5"/>
      <c r="K388" s="5">
        <f t="shared" si="22"/>
        <v>1002.37789</v>
      </c>
      <c r="L388" s="5"/>
      <c r="M388" s="5">
        <f t="shared" si="23"/>
        <v>1002.37789</v>
      </c>
      <c r="N388" s="5"/>
      <c r="O388" s="5">
        <f t="shared" si="21"/>
        <v>1002.37789</v>
      </c>
    </row>
    <row r="389" spans="1:15" ht="38.25">
      <c r="A389" s="3" t="s">
        <v>44</v>
      </c>
      <c r="B389" s="2" t="s">
        <v>8</v>
      </c>
      <c r="C389" s="2" t="s">
        <v>24</v>
      </c>
      <c r="D389" s="2" t="s">
        <v>19</v>
      </c>
      <c r="E389" s="1" t="s">
        <v>58</v>
      </c>
      <c r="F389" s="2">
        <v>600</v>
      </c>
      <c r="G389" s="5">
        <v>43.093679999999999</v>
      </c>
      <c r="H389" s="5"/>
      <c r="I389" s="5">
        <f t="shared" si="20"/>
        <v>43.093679999999999</v>
      </c>
      <c r="J389" s="5"/>
      <c r="K389" s="5">
        <f t="shared" si="22"/>
        <v>43.093679999999999</v>
      </c>
      <c r="L389" s="5"/>
      <c r="M389" s="5">
        <f t="shared" si="23"/>
        <v>43.093679999999999</v>
      </c>
      <c r="N389" s="5"/>
      <c r="O389" s="5">
        <f t="shared" si="21"/>
        <v>43.093679999999999</v>
      </c>
    </row>
    <row r="390" spans="1:15" ht="31.5" customHeight="1">
      <c r="A390" s="3" t="s">
        <v>173</v>
      </c>
      <c r="B390" s="2" t="s">
        <v>8</v>
      </c>
      <c r="C390" s="2" t="s">
        <v>24</v>
      </c>
      <c r="D390" s="2" t="s">
        <v>21</v>
      </c>
      <c r="E390" s="1" t="s">
        <v>263</v>
      </c>
      <c r="F390" s="2"/>
      <c r="G390" s="5">
        <v>152.4</v>
      </c>
      <c r="H390" s="5">
        <f>H391</f>
        <v>0</v>
      </c>
      <c r="I390" s="5">
        <f t="shared" si="20"/>
        <v>152.4</v>
      </c>
      <c r="J390" s="5">
        <f>J391</f>
        <v>0</v>
      </c>
      <c r="K390" s="5">
        <f t="shared" si="22"/>
        <v>152.4</v>
      </c>
      <c r="L390" s="5">
        <f>L391</f>
        <v>0</v>
      </c>
      <c r="M390" s="5">
        <f t="shared" si="23"/>
        <v>152.4</v>
      </c>
      <c r="N390" s="5">
        <f>N391</f>
        <v>0</v>
      </c>
      <c r="O390" s="5">
        <f t="shared" si="21"/>
        <v>152.4</v>
      </c>
    </row>
    <row r="391" spans="1:15" ht="38.25">
      <c r="A391" s="3" t="s">
        <v>44</v>
      </c>
      <c r="B391" s="2" t="s">
        <v>8</v>
      </c>
      <c r="C391" s="2" t="s">
        <v>24</v>
      </c>
      <c r="D391" s="2" t="s">
        <v>21</v>
      </c>
      <c r="E391" s="1" t="s">
        <v>263</v>
      </c>
      <c r="F391" s="2">
        <v>600</v>
      </c>
      <c r="G391" s="5">
        <v>152.4</v>
      </c>
      <c r="H391" s="5"/>
      <c r="I391" s="5">
        <f t="shared" si="20"/>
        <v>152.4</v>
      </c>
      <c r="J391" s="5"/>
      <c r="K391" s="5">
        <f t="shared" si="22"/>
        <v>152.4</v>
      </c>
      <c r="L391" s="5"/>
      <c r="M391" s="5">
        <f t="shared" si="23"/>
        <v>152.4</v>
      </c>
      <c r="N391" s="5"/>
      <c r="O391" s="5">
        <f t="shared" si="21"/>
        <v>152.4</v>
      </c>
    </row>
    <row r="392" spans="1:15" ht="43.5" customHeight="1">
      <c r="A392" s="3" t="s">
        <v>60</v>
      </c>
      <c r="B392" s="2" t="s">
        <v>8</v>
      </c>
      <c r="C392" s="2">
        <v>11</v>
      </c>
      <c r="D392" s="2" t="s">
        <v>25</v>
      </c>
      <c r="E392" s="1" t="s">
        <v>264</v>
      </c>
      <c r="F392" s="2"/>
      <c r="G392" s="5">
        <v>422</v>
      </c>
      <c r="H392" s="5">
        <f>H393+H394</f>
        <v>0</v>
      </c>
      <c r="I392" s="5">
        <f t="shared" si="20"/>
        <v>422</v>
      </c>
      <c r="J392" s="5">
        <f>J393+J394</f>
        <v>0</v>
      </c>
      <c r="K392" s="5">
        <f t="shared" si="22"/>
        <v>422</v>
      </c>
      <c r="L392" s="5">
        <f>L393+L394</f>
        <v>0</v>
      </c>
      <c r="M392" s="5">
        <f t="shared" si="23"/>
        <v>422</v>
      </c>
      <c r="N392" s="5">
        <f>N393+N394</f>
        <v>0</v>
      </c>
      <c r="O392" s="5">
        <f t="shared" si="21"/>
        <v>422</v>
      </c>
    </row>
    <row r="393" spans="1:15" ht="76.5">
      <c r="A393" s="3" t="s">
        <v>61</v>
      </c>
      <c r="B393" s="2" t="s">
        <v>8</v>
      </c>
      <c r="C393" s="2">
        <v>11</v>
      </c>
      <c r="D393" s="2" t="s">
        <v>25</v>
      </c>
      <c r="E393" s="1" t="s">
        <v>264</v>
      </c>
      <c r="F393" s="2">
        <v>100</v>
      </c>
      <c r="G393" s="5">
        <v>270</v>
      </c>
      <c r="H393" s="5"/>
      <c r="I393" s="5">
        <f t="shared" si="20"/>
        <v>270</v>
      </c>
      <c r="J393" s="5"/>
      <c r="K393" s="5">
        <f t="shared" si="22"/>
        <v>270</v>
      </c>
      <c r="L393" s="5"/>
      <c r="M393" s="5">
        <f t="shared" si="23"/>
        <v>270</v>
      </c>
      <c r="N393" s="5"/>
      <c r="O393" s="5">
        <f t="shared" si="21"/>
        <v>270</v>
      </c>
    </row>
    <row r="394" spans="1:15" ht="38.25">
      <c r="A394" s="3" t="s">
        <v>31</v>
      </c>
      <c r="B394" s="2" t="s">
        <v>8</v>
      </c>
      <c r="C394" s="2">
        <v>11</v>
      </c>
      <c r="D394" s="2" t="s">
        <v>25</v>
      </c>
      <c r="E394" s="1" t="s">
        <v>264</v>
      </c>
      <c r="F394" s="2">
        <v>200</v>
      </c>
      <c r="G394" s="5">
        <v>152</v>
      </c>
      <c r="H394" s="5"/>
      <c r="I394" s="5">
        <f t="shared" si="20"/>
        <v>152</v>
      </c>
      <c r="J394" s="5"/>
      <c r="K394" s="5">
        <f t="shared" si="22"/>
        <v>152</v>
      </c>
      <c r="L394" s="5"/>
      <c r="M394" s="5">
        <f t="shared" si="23"/>
        <v>152</v>
      </c>
      <c r="N394" s="5"/>
      <c r="O394" s="5">
        <f t="shared" si="21"/>
        <v>152</v>
      </c>
    </row>
    <row r="395" spans="1:15" ht="38.25">
      <c r="A395" s="3" t="s">
        <v>265</v>
      </c>
      <c r="B395" s="2" t="s">
        <v>8</v>
      </c>
      <c r="C395" s="2">
        <v>11</v>
      </c>
      <c r="D395" s="2" t="s">
        <v>25</v>
      </c>
      <c r="E395" s="1" t="s">
        <v>266</v>
      </c>
      <c r="F395" s="2"/>
      <c r="G395" s="5">
        <v>723</v>
      </c>
      <c r="H395" s="5">
        <f>H396+H397</f>
        <v>0</v>
      </c>
      <c r="I395" s="5">
        <f t="shared" si="20"/>
        <v>723</v>
      </c>
      <c r="J395" s="5">
        <f>J396+J397</f>
        <v>0</v>
      </c>
      <c r="K395" s="5">
        <f t="shared" si="22"/>
        <v>723</v>
      </c>
      <c r="L395" s="5">
        <f>L396+L397</f>
        <v>0</v>
      </c>
      <c r="M395" s="5">
        <f t="shared" si="23"/>
        <v>723</v>
      </c>
      <c r="N395" s="5">
        <f>N396+N397+N398</f>
        <v>0</v>
      </c>
      <c r="O395" s="5">
        <f t="shared" si="21"/>
        <v>723</v>
      </c>
    </row>
    <row r="396" spans="1:15" ht="76.5">
      <c r="A396" s="3" t="s">
        <v>61</v>
      </c>
      <c r="B396" s="2" t="s">
        <v>8</v>
      </c>
      <c r="C396" s="2">
        <v>11</v>
      </c>
      <c r="D396" s="2" t="s">
        <v>25</v>
      </c>
      <c r="E396" s="1" t="s">
        <v>266</v>
      </c>
      <c r="F396" s="2">
        <v>100</v>
      </c>
      <c r="G396" s="5">
        <v>507</v>
      </c>
      <c r="H396" s="5"/>
      <c r="I396" s="5">
        <f t="shared" si="20"/>
        <v>507</v>
      </c>
      <c r="J396" s="5"/>
      <c r="K396" s="5">
        <f t="shared" si="22"/>
        <v>507</v>
      </c>
      <c r="L396" s="5"/>
      <c r="M396" s="5">
        <f t="shared" si="23"/>
        <v>507</v>
      </c>
      <c r="N396" s="5"/>
      <c r="O396" s="5">
        <f t="shared" si="21"/>
        <v>507</v>
      </c>
    </row>
    <row r="397" spans="1:15" ht="38.25">
      <c r="A397" s="3" t="s">
        <v>31</v>
      </c>
      <c r="B397" s="2" t="s">
        <v>8</v>
      </c>
      <c r="C397" s="2">
        <v>11</v>
      </c>
      <c r="D397" s="2" t="s">
        <v>25</v>
      </c>
      <c r="E397" s="1" t="s">
        <v>266</v>
      </c>
      <c r="F397" s="2">
        <v>200</v>
      </c>
      <c r="G397" s="5">
        <v>216</v>
      </c>
      <c r="H397" s="5"/>
      <c r="I397" s="5">
        <f t="shared" si="20"/>
        <v>216</v>
      </c>
      <c r="J397" s="5"/>
      <c r="K397" s="5">
        <f t="shared" si="22"/>
        <v>216</v>
      </c>
      <c r="L397" s="5"/>
      <c r="M397" s="5">
        <f t="shared" si="23"/>
        <v>216</v>
      </c>
      <c r="N397" s="5">
        <v>-8</v>
      </c>
      <c r="O397" s="5">
        <f t="shared" si="21"/>
        <v>208</v>
      </c>
    </row>
    <row r="398" spans="1:15" ht="15.75">
      <c r="A398" s="3" t="s">
        <v>40</v>
      </c>
      <c r="B398" s="2" t="s">
        <v>8</v>
      </c>
      <c r="C398" s="2">
        <v>11</v>
      </c>
      <c r="D398" s="2" t="s">
        <v>25</v>
      </c>
      <c r="E398" s="1" t="s">
        <v>266</v>
      </c>
      <c r="F398" s="2">
        <v>800</v>
      </c>
      <c r="G398" s="5"/>
      <c r="H398" s="5"/>
      <c r="I398" s="5"/>
      <c r="J398" s="5"/>
      <c r="K398" s="5"/>
      <c r="L398" s="5"/>
      <c r="M398" s="5">
        <v>0</v>
      </c>
      <c r="N398" s="5">
        <v>8</v>
      </c>
      <c r="O398" s="5">
        <f t="shared" si="21"/>
        <v>8</v>
      </c>
    </row>
    <row r="399" spans="1:15" ht="25.5">
      <c r="A399" s="3" t="s">
        <v>146</v>
      </c>
      <c r="B399" s="2" t="s">
        <v>8</v>
      </c>
      <c r="C399" s="2">
        <v>11</v>
      </c>
      <c r="D399" s="2" t="s">
        <v>25</v>
      </c>
      <c r="E399" s="1" t="s">
        <v>267</v>
      </c>
      <c r="F399" s="2"/>
      <c r="G399" s="5">
        <v>198</v>
      </c>
      <c r="H399" s="5">
        <f>H400+H401</f>
        <v>0</v>
      </c>
      <c r="I399" s="5">
        <f t="shared" si="20"/>
        <v>198</v>
      </c>
      <c r="J399" s="5">
        <f>J400+J401</f>
        <v>0</v>
      </c>
      <c r="K399" s="5">
        <f t="shared" si="22"/>
        <v>198</v>
      </c>
      <c r="L399" s="5">
        <f>L400+L401</f>
        <v>0</v>
      </c>
      <c r="M399" s="5">
        <f t="shared" si="23"/>
        <v>198</v>
      </c>
      <c r="N399" s="5">
        <f>N400+N401</f>
        <v>0</v>
      </c>
      <c r="O399" s="5">
        <f t="shared" si="21"/>
        <v>198</v>
      </c>
    </row>
    <row r="400" spans="1:15" ht="76.5">
      <c r="A400" s="3" t="s">
        <v>61</v>
      </c>
      <c r="B400" s="2" t="s">
        <v>8</v>
      </c>
      <c r="C400" s="2">
        <v>11</v>
      </c>
      <c r="D400" s="2" t="s">
        <v>25</v>
      </c>
      <c r="E400" s="1" t="s">
        <v>267</v>
      </c>
      <c r="F400" s="2">
        <v>100</v>
      </c>
      <c r="G400" s="5">
        <v>164</v>
      </c>
      <c r="H400" s="5"/>
      <c r="I400" s="5">
        <f t="shared" si="20"/>
        <v>164</v>
      </c>
      <c r="J400" s="5"/>
      <c r="K400" s="5">
        <f t="shared" si="22"/>
        <v>164</v>
      </c>
      <c r="L400" s="5"/>
      <c r="M400" s="5">
        <f t="shared" si="23"/>
        <v>164</v>
      </c>
      <c r="N400" s="5"/>
      <c r="O400" s="5">
        <f t="shared" si="21"/>
        <v>164</v>
      </c>
    </row>
    <row r="401" spans="1:15" ht="38.25">
      <c r="A401" s="3" t="s">
        <v>31</v>
      </c>
      <c r="B401" s="2" t="s">
        <v>8</v>
      </c>
      <c r="C401" s="2">
        <v>11</v>
      </c>
      <c r="D401" s="2" t="s">
        <v>25</v>
      </c>
      <c r="E401" s="1" t="s">
        <v>267</v>
      </c>
      <c r="F401" s="2">
        <v>200</v>
      </c>
      <c r="G401" s="5">
        <v>34</v>
      </c>
      <c r="H401" s="5"/>
      <c r="I401" s="5">
        <f t="shared" si="20"/>
        <v>34</v>
      </c>
      <c r="J401" s="5"/>
      <c r="K401" s="5">
        <f t="shared" si="22"/>
        <v>34</v>
      </c>
      <c r="L401" s="5"/>
      <c r="M401" s="5">
        <f t="shared" si="23"/>
        <v>34</v>
      </c>
      <c r="N401" s="5"/>
      <c r="O401" s="5">
        <f t="shared" si="21"/>
        <v>34</v>
      </c>
    </row>
    <row r="402" spans="1:15" ht="38.25">
      <c r="A402" s="3" t="s">
        <v>268</v>
      </c>
      <c r="B402" s="2" t="s">
        <v>8</v>
      </c>
      <c r="C402" s="2">
        <v>12</v>
      </c>
      <c r="D402" s="2" t="s">
        <v>19</v>
      </c>
      <c r="E402" s="1" t="s">
        <v>59</v>
      </c>
      <c r="F402" s="2"/>
      <c r="G402" s="5">
        <v>1934.3787300000001</v>
      </c>
      <c r="H402" s="5">
        <f>H403</f>
        <v>0</v>
      </c>
      <c r="I402" s="5">
        <f t="shared" ref="I402:I412" si="24">G402+H402</f>
        <v>1934.3787300000001</v>
      </c>
      <c r="J402" s="5">
        <f>J403</f>
        <v>0</v>
      </c>
      <c r="K402" s="5">
        <f t="shared" si="22"/>
        <v>1934.3787300000001</v>
      </c>
      <c r="L402" s="5">
        <f>L403</f>
        <v>0</v>
      </c>
      <c r="M402" s="5">
        <f t="shared" si="23"/>
        <v>1934.3787300000001</v>
      </c>
      <c r="N402" s="5">
        <f>N403</f>
        <v>0</v>
      </c>
      <c r="O402" s="5">
        <f t="shared" si="21"/>
        <v>1934.3787300000001</v>
      </c>
    </row>
    <row r="403" spans="1:15" ht="38.25">
      <c r="A403" s="3" t="s">
        <v>44</v>
      </c>
      <c r="B403" s="2" t="s">
        <v>8</v>
      </c>
      <c r="C403" s="2">
        <v>12</v>
      </c>
      <c r="D403" s="2" t="s">
        <v>19</v>
      </c>
      <c r="E403" s="1" t="s">
        <v>59</v>
      </c>
      <c r="F403" s="2">
        <v>600</v>
      </c>
      <c r="G403" s="5">
        <v>1934.3787300000001</v>
      </c>
      <c r="H403" s="5"/>
      <c r="I403" s="5">
        <f t="shared" si="24"/>
        <v>1934.3787300000001</v>
      </c>
      <c r="J403" s="5"/>
      <c r="K403" s="5">
        <f t="shared" si="22"/>
        <v>1934.3787300000001</v>
      </c>
      <c r="L403" s="5"/>
      <c r="M403" s="5">
        <f t="shared" si="23"/>
        <v>1934.3787300000001</v>
      </c>
      <c r="N403" s="5"/>
      <c r="O403" s="5">
        <f t="shared" si="21"/>
        <v>1934.3787300000001</v>
      </c>
    </row>
    <row r="404" spans="1:15" ht="38.25">
      <c r="A404" s="15" t="s">
        <v>179</v>
      </c>
      <c r="B404" s="9" t="s">
        <v>178</v>
      </c>
      <c r="C404" s="9"/>
      <c r="D404" s="9"/>
      <c r="E404" s="2"/>
      <c r="F404" s="2"/>
      <c r="G404" s="5">
        <v>1502.7581400000001</v>
      </c>
      <c r="H404" s="5">
        <f>H405</f>
        <v>0</v>
      </c>
      <c r="I404" s="5">
        <f t="shared" si="24"/>
        <v>1502.7581400000001</v>
      </c>
      <c r="J404" s="5">
        <f>J405</f>
        <v>0</v>
      </c>
      <c r="K404" s="5">
        <f t="shared" si="22"/>
        <v>1502.7581400000001</v>
      </c>
      <c r="L404" s="5">
        <f>L405</f>
        <v>0</v>
      </c>
      <c r="M404" s="5">
        <f t="shared" si="23"/>
        <v>1502.7581400000001</v>
      </c>
      <c r="N404" s="5">
        <f>N405</f>
        <v>0</v>
      </c>
      <c r="O404" s="5">
        <f t="shared" si="21"/>
        <v>1502.7581400000001</v>
      </c>
    </row>
    <row r="405" spans="1:15" ht="38.25">
      <c r="A405" s="11" t="s">
        <v>12</v>
      </c>
      <c r="B405" s="2" t="s">
        <v>178</v>
      </c>
      <c r="C405" s="2"/>
      <c r="D405" s="2"/>
      <c r="E405" s="2"/>
      <c r="F405" s="2"/>
      <c r="G405" s="5">
        <v>1502.7581400000001</v>
      </c>
      <c r="H405" s="5">
        <f>H406+H408</f>
        <v>0</v>
      </c>
      <c r="I405" s="5">
        <f t="shared" si="24"/>
        <v>1502.7581400000001</v>
      </c>
      <c r="J405" s="5">
        <f>J406+J408</f>
        <v>0</v>
      </c>
      <c r="K405" s="5">
        <f t="shared" si="22"/>
        <v>1502.7581400000001</v>
      </c>
      <c r="L405" s="5">
        <f>L406+L408</f>
        <v>0</v>
      </c>
      <c r="M405" s="5">
        <f t="shared" si="23"/>
        <v>1502.7581400000001</v>
      </c>
      <c r="N405" s="5">
        <f>N406+N408</f>
        <v>0</v>
      </c>
      <c r="O405" s="5">
        <f t="shared" si="21"/>
        <v>1502.7581400000001</v>
      </c>
    </row>
    <row r="406" spans="1:15" ht="38.25">
      <c r="A406" s="3" t="s">
        <v>269</v>
      </c>
      <c r="B406" s="2" t="s">
        <v>178</v>
      </c>
      <c r="C406" s="2" t="s">
        <v>19</v>
      </c>
      <c r="D406" s="2" t="s">
        <v>28</v>
      </c>
      <c r="E406" s="1" t="s">
        <v>166</v>
      </c>
      <c r="F406" s="2"/>
      <c r="G406" s="5">
        <v>945.61698000000001</v>
      </c>
      <c r="H406" s="5">
        <f>H407</f>
        <v>0</v>
      </c>
      <c r="I406" s="5">
        <f t="shared" si="24"/>
        <v>945.61698000000001</v>
      </c>
      <c r="J406" s="5">
        <f>J407</f>
        <v>0</v>
      </c>
      <c r="K406" s="5">
        <f t="shared" si="22"/>
        <v>945.61698000000001</v>
      </c>
      <c r="L406" s="5">
        <f>L407</f>
        <v>0</v>
      </c>
      <c r="M406" s="5">
        <f t="shared" si="23"/>
        <v>945.61698000000001</v>
      </c>
      <c r="N406" s="5">
        <f>N407</f>
        <v>0</v>
      </c>
      <c r="O406" s="5">
        <f t="shared" si="21"/>
        <v>945.61698000000001</v>
      </c>
    </row>
    <row r="407" spans="1:15" ht="76.5">
      <c r="A407" s="11" t="s">
        <v>61</v>
      </c>
      <c r="B407" s="2" t="s">
        <v>178</v>
      </c>
      <c r="C407" s="2" t="s">
        <v>19</v>
      </c>
      <c r="D407" s="2" t="s">
        <v>28</v>
      </c>
      <c r="E407" s="1" t="s">
        <v>166</v>
      </c>
      <c r="F407" s="2">
        <v>100</v>
      </c>
      <c r="G407" s="5">
        <v>945.61698000000001</v>
      </c>
      <c r="H407" s="5"/>
      <c r="I407" s="5">
        <f t="shared" si="24"/>
        <v>945.61698000000001</v>
      </c>
      <c r="J407" s="5"/>
      <c r="K407" s="5">
        <f t="shared" si="22"/>
        <v>945.61698000000001</v>
      </c>
      <c r="L407" s="5"/>
      <c r="M407" s="5">
        <f t="shared" si="23"/>
        <v>945.61698000000001</v>
      </c>
      <c r="N407" s="5"/>
      <c r="O407" s="5">
        <f t="shared" si="21"/>
        <v>945.61698000000001</v>
      </c>
    </row>
    <row r="408" spans="1:15" ht="42.75" customHeight="1">
      <c r="A408" s="3" t="s">
        <v>270</v>
      </c>
      <c r="B408" s="2" t="s">
        <v>178</v>
      </c>
      <c r="C408" s="2" t="s">
        <v>19</v>
      </c>
      <c r="D408" s="2" t="s">
        <v>28</v>
      </c>
      <c r="E408" s="1" t="s">
        <v>167</v>
      </c>
      <c r="F408" s="2"/>
      <c r="G408" s="5">
        <v>557.14116000000001</v>
      </c>
      <c r="H408" s="5">
        <f>H409</f>
        <v>0</v>
      </c>
      <c r="I408" s="5">
        <f t="shared" si="24"/>
        <v>557.14116000000001</v>
      </c>
      <c r="J408" s="5">
        <f>J409</f>
        <v>0</v>
      </c>
      <c r="K408" s="5">
        <f t="shared" si="22"/>
        <v>557.14116000000001</v>
      </c>
      <c r="L408" s="5">
        <f>L409</f>
        <v>0</v>
      </c>
      <c r="M408" s="5">
        <f t="shared" si="23"/>
        <v>557.14116000000001</v>
      </c>
      <c r="N408" s="5">
        <f>N409</f>
        <v>0</v>
      </c>
      <c r="O408" s="5">
        <f t="shared" si="21"/>
        <v>557.14116000000001</v>
      </c>
    </row>
    <row r="409" spans="1:15" ht="76.5">
      <c r="A409" s="11" t="s">
        <v>61</v>
      </c>
      <c r="B409" s="2" t="s">
        <v>178</v>
      </c>
      <c r="C409" s="2" t="s">
        <v>19</v>
      </c>
      <c r="D409" s="2" t="s">
        <v>28</v>
      </c>
      <c r="E409" s="1" t="s">
        <v>167</v>
      </c>
      <c r="F409" s="2">
        <v>100</v>
      </c>
      <c r="G409" s="5">
        <v>557.14116000000001</v>
      </c>
      <c r="H409" s="5"/>
      <c r="I409" s="5">
        <f t="shared" si="24"/>
        <v>557.14116000000001</v>
      </c>
      <c r="J409" s="5"/>
      <c r="K409" s="5">
        <f t="shared" si="22"/>
        <v>557.14116000000001</v>
      </c>
      <c r="L409" s="5"/>
      <c r="M409" s="5">
        <f t="shared" si="23"/>
        <v>557.14116000000001</v>
      </c>
      <c r="N409" s="5"/>
      <c r="O409" s="5">
        <f t="shared" si="21"/>
        <v>557.14116000000001</v>
      </c>
    </row>
    <row r="410" spans="1:15" ht="25.5">
      <c r="A410" s="8" t="s">
        <v>14</v>
      </c>
      <c r="B410" s="9"/>
      <c r="C410" s="9"/>
      <c r="D410" s="9"/>
      <c r="E410" s="9"/>
      <c r="F410" s="9"/>
      <c r="G410" s="5">
        <v>673895.54573000001</v>
      </c>
      <c r="H410" s="5">
        <f>H27+H187+H199+H226+H335+H342+H404</f>
        <v>40968.355819999997</v>
      </c>
      <c r="I410" s="5">
        <f t="shared" si="24"/>
        <v>714863.90155000007</v>
      </c>
      <c r="J410" s="5">
        <f>J27+J187+J199+J226+J335+J342+J404</f>
        <v>5554.4618499999997</v>
      </c>
      <c r="K410" s="5">
        <f t="shared" si="22"/>
        <v>720418.36340000003</v>
      </c>
      <c r="L410" s="5">
        <f>L27+L187+L199+L226+L335+L342+L404</f>
        <v>45884.719290000008</v>
      </c>
      <c r="M410" s="5">
        <f t="shared" si="23"/>
        <v>766303.08269000007</v>
      </c>
      <c r="N410" s="5">
        <f>N27+N187+N199+N226+N335+N342+N404</f>
        <v>63.349999999999959</v>
      </c>
      <c r="O410" s="5">
        <f t="shared" si="21"/>
        <v>766366.43269000005</v>
      </c>
    </row>
    <row r="411" spans="1:15" ht="25.5">
      <c r="A411" s="8" t="s">
        <v>7</v>
      </c>
      <c r="B411" s="9"/>
      <c r="C411" s="9"/>
      <c r="D411" s="9"/>
      <c r="E411" s="9"/>
      <c r="F411" s="9"/>
      <c r="G411" s="5">
        <v>417654.61501999997</v>
      </c>
      <c r="H411" s="5">
        <f>H28+H188+H200+H227+H336+H343+H405</f>
        <v>40968.355819999997</v>
      </c>
      <c r="I411" s="5">
        <f t="shared" si="24"/>
        <v>458622.97083999997</v>
      </c>
      <c r="J411" s="5">
        <f>J28+J188+J200+J227+J336+J343+J405</f>
        <v>5554.4618499999997</v>
      </c>
      <c r="K411" s="5">
        <f t="shared" si="22"/>
        <v>464177.43268999999</v>
      </c>
      <c r="L411" s="5">
        <f>L28+L188+L200+L227+L336+L343+L405</f>
        <v>45884.719290000008</v>
      </c>
      <c r="M411" s="5">
        <f t="shared" si="23"/>
        <v>510062.15197999997</v>
      </c>
      <c r="N411" s="5">
        <f>N28+N188+N200+N227+N336+N343+N405</f>
        <v>63.349999999999959</v>
      </c>
      <c r="O411" s="5">
        <f t="shared" si="21"/>
        <v>510125.50197999994</v>
      </c>
    </row>
    <row r="412" spans="1:15" ht="38.25">
      <c r="A412" s="8" t="s">
        <v>13</v>
      </c>
      <c r="B412" s="9"/>
      <c r="C412" s="9"/>
      <c r="D412" s="9"/>
      <c r="E412" s="9"/>
      <c r="F412" s="9"/>
      <c r="G412" s="5">
        <v>256240.93070999999</v>
      </c>
      <c r="H412" s="5">
        <f>H29+H228</f>
        <v>0</v>
      </c>
      <c r="I412" s="5">
        <f t="shared" si="24"/>
        <v>256240.93070999999</v>
      </c>
      <c r="J412" s="5">
        <f>J29+J228</f>
        <v>0</v>
      </c>
      <c r="K412" s="5">
        <f t="shared" si="22"/>
        <v>256240.93070999999</v>
      </c>
      <c r="L412" s="5">
        <f>L29+L228</f>
        <v>0</v>
      </c>
      <c r="M412" s="5">
        <f t="shared" si="23"/>
        <v>256240.93070999999</v>
      </c>
      <c r="N412" s="5">
        <f>N29+N228</f>
        <v>0</v>
      </c>
      <c r="O412" s="5">
        <f t="shared" si="21"/>
        <v>256240.93070999999</v>
      </c>
    </row>
    <row r="413" spans="1:15" ht="31.5" customHeight="1"/>
  </sheetData>
  <mergeCells count="39">
    <mergeCell ref="F25:F26"/>
    <mergeCell ref="A25:A26"/>
    <mergeCell ref="E25:E26"/>
    <mergeCell ref="C25:C26"/>
    <mergeCell ref="A22:O22"/>
    <mergeCell ref="A23:O23"/>
    <mergeCell ref="A24:O24"/>
    <mergeCell ref="J25:J26"/>
    <mergeCell ref="K25:K26"/>
    <mergeCell ref="L25:L26"/>
    <mergeCell ref="D25:D26"/>
    <mergeCell ref="H25:H26"/>
    <mergeCell ref="G25:G26"/>
    <mergeCell ref="N25:N26"/>
    <mergeCell ref="O25:O26"/>
    <mergeCell ref="A1:F1"/>
    <mergeCell ref="A2:F2"/>
    <mergeCell ref="A3:F3"/>
    <mergeCell ref="A5:F5"/>
    <mergeCell ref="A4:F4"/>
    <mergeCell ref="A6:F6"/>
    <mergeCell ref="A11:F11"/>
    <mergeCell ref="A10:F10"/>
    <mergeCell ref="A9:F9"/>
    <mergeCell ref="A8:F8"/>
    <mergeCell ref="A7:F7"/>
    <mergeCell ref="M25:M26"/>
    <mergeCell ref="I25:I26"/>
    <mergeCell ref="B25:B26"/>
    <mergeCell ref="A12:O12"/>
    <mergeCell ref="A13:O13"/>
    <mergeCell ref="A14:O14"/>
    <mergeCell ref="A15:O15"/>
    <mergeCell ref="A16:O16"/>
    <mergeCell ref="A17:O17"/>
    <mergeCell ref="A18:O18"/>
    <mergeCell ref="A19:O19"/>
    <mergeCell ref="A20:O20"/>
    <mergeCell ref="A21:O21"/>
  </mergeCells>
  <phoneticPr fontId="0" type="noConversion"/>
  <pageMargins left="0.70866141732283472" right="0" top="0.59055118110236227" bottom="0.39370078740157483" header="0" footer="0"/>
  <pageSetup paperSize="9" fitToHeight="25" orientation="portrait" r:id="rId1"/>
  <headerFooter scaleWithDoc="0" alignWithMargins="0">
    <oddFooter>&amp;R</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Лист1!Область_печати</vt:lpstr>
    </vt:vector>
  </TitlesOfParts>
  <Company>фин. отдел г.Тейкова</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ОЕМ Пользователь</dc:creator>
  <cp:lastModifiedBy>1</cp:lastModifiedBy>
  <cp:lastPrinted>2023-03-16T13:29:38Z</cp:lastPrinted>
  <dcterms:created xsi:type="dcterms:W3CDTF">2003-11-25T12:37:58Z</dcterms:created>
  <dcterms:modified xsi:type="dcterms:W3CDTF">2023-03-27T06:37:05Z</dcterms:modified>
</cp:coreProperties>
</file>