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Лист1!$A$2:$H$493</definedName>
  </definedNames>
  <calcPr calcId="125725"/>
</workbook>
</file>

<file path=xl/calcChain.xml><?xml version="1.0" encoding="utf-8"?>
<calcChain xmlns="http://schemas.openxmlformats.org/spreadsheetml/2006/main">
  <c r="G268" i="1"/>
  <c r="G267"/>
  <c r="H267" s="1"/>
  <c r="F267"/>
  <c r="F268"/>
  <c r="F464"/>
  <c r="H464" s="1"/>
  <c r="F465"/>
  <c r="H465" s="1"/>
  <c r="G461"/>
  <c r="G240"/>
  <c r="G239" s="1"/>
  <c r="G52"/>
  <c r="H52" s="1"/>
  <c r="F52"/>
  <c r="F53"/>
  <c r="H53" s="1"/>
  <c r="G287"/>
  <c r="F288"/>
  <c r="H288" s="1"/>
  <c r="G282"/>
  <c r="F283"/>
  <c r="H283" s="1"/>
  <c r="F284"/>
  <c r="H284" s="1"/>
  <c r="G86"/>
  <c r="H86" s="1"/>
  <c r="F86"/>
  <c r="F87"/>
  <c r="H87" s="1"/>
  <c r="H56"/>
  <c r="G55"/>
  <c r="G54" s="1"/>
  <c r="H54" s="1"/>
  <c r="G491"/>
  <c r="G490" s="1"/>
  <c r="G487"/>
  <c r="G485"/>
  <c r="G483"/>
  <c r="G480"/>
  <c r="G478"/>
  <c r="G474"/>
  <c r="G470"/>
  <c r="G468"/>
  <c r="G466"/>
  <c r="G459"/>
  <c r="G457"/>
  <c r="G454"/>
  <c r="G452"/>
  <c r="G448"/>
  <c r="G446"/>
  <c r="G443"/>
  <c r="G441"/>
  <c r="G439"/>
  <c r="G436"/>
  <c r="G432"/>
  <c r="G431" s="1"/>
  <c r="G428"/>
  <c r="G427" s="1"/>
  <c r="G425"/>
  <c r="G424" s="1"/>
  <c r="G422"/>
  <c r="G421" s="1"/>
  <c r="G418"/>
  <c r="G417" s="1"/>
  <c r="G415"/>
  <c r="G414" s="1"/>
  <c r="G412"/>
  <c r="G409"/>
  <c r="G408" s="1"/>
  <c r="G403"/>
  <c r="G402" s="1"/>
  <c r="G399"/>
  <c r="G398" s="1"/>
  <c r="G397" s="1"/>
  <c r="G394"/>
  <c r="G393" s="1"/>
  <c r="G390"/>
  <c r="G389" s="1"/>
  <c r="G384"/>
  <c r="G379"/>
  <c r="G378" s="1"/>
  <c r="G377" s="1"/>
  <c r="G374"/>
  <c r="G371"/>
  <c r="G370" s="1"/>
  <c r="G367"/>
  <c r="G366" s="1"/>
  <c r="G363"/>
  <c r="G361"/>
  <c r="G359"/>
  <c r="G357"/>
  <c r="G355"/>
  <c r="G353"/>
  <c r="G351"/>
  <c r="G349"/>
  <c r="G347"/>
  <c r="G345"/>
  <c r="G343"/>
  <c r="G340"/>
  <c r="G337"/>
  <c r="G336" s="1"/>
  <c r="G334"/>
  <c r="G333"/>
  <c r="G331"/>
  <c r="G330" s="1"/>
  <c r="G327"/>
  <c r="G326" s="1"/>
  <c r="G323"/>
  <c r="G322"/>
  <c r="G321" s="1"/>
  <c r="G312"/>
  <c r="G308"/>
  <c r="G306"/>
  <c r="G303"/>
  <c r="G302" s="1"/>
  <c r="G300"/>
  <c r="G298"/>
  <c r="G296"/>
  <c r="G292"/>
  <c r="G291" s="1"/>
  <c r="G285"/>
  <c r="G280"/>
  <c r="G277"/>
  <c r="G273"/>
  <c r="G272" s="1"/>
  <c r="G270"/>
  <c r="G269" s="1"/>
  <c r="G265"/>
  <c r="G262"/>
  <c r="G261" s="1"/>
  <c r="G256"/>
  <c r="G255" s="1"/>
  <c r="G251"/>
  <c r="G250" s="1"/>
  <c r="G247"/>
  <c r="G246" s="1"/>
  <c r="G242"/>
  <c r="G241" s="1"/>
  <c r="G236"/>
  <c r="G235" s="1"/>
  <c r="G232"/>
  <c r="G228"/>
  <c r="G226"/>
  <c r="G224"/>
  <c r="G222"/>
  <c r="G218"/>
  <c r="G217" s="1"/>
  <c r="G213"/>
  <c r="G212" s="1"/>
  <c r="G209"/>
  <c r="G208" s="1"/>
  <c r="G206"/>
  <c r="G204"/>
  <c r="G202"/>
  <c r="G200"/>
  <c r="G198"/>
  <c r="G194"/>
  <c r="G193" s="1"/>
  <c r="G191"/>
  <c r="G189"/>
  <c r="G187"/>
  <c r="G183"/>
  <c r="G182" s="1"/>
  <c r="G180"/>
  <c r="G178"/>
  <c r="G176"/>
  <c r="G171"/>
  <c r="G170" s="1"/>
  <c r="G169" s="1"/>
  <c r="G167"/>
  <c r="G166" s="1"/>
  <c r="G163"/>
  <c r="G162" s="1"/>
  <c r="G160"/>
  <c r="G156"/>
  <c r="G155" s="1"/>
  <c r="G152"/>
  <c r="G147"/>
  <c r="G146" s="1"/>
  <c r="G144"/>
  <c r="G143" s="1"/>
  <c r="G140"/>
  <c r="G139" s="1"/>
  <c r="G138" s="1"/>
  <c r="G135"/>
  <c r="G134" s="1"/>
  <c r="G133" s="1"/>
  <c r="G130"/>
  <c r="G129" s="1"/>
  <c r="G127"/>
  <c r="G126" s="1"/>
  <c r="G124"/>
  <c r="G118"/>
  <c r="G117" s="1"/>
  <c r="G116" s="1"/>
  <c r="G114"/>
  <c r="G113" s="1"/>
  <c r="G111"/>
  <c r="G110" s="1"/>
  <c r="G107"/>
  <c r="G106" s="1"/>
  <c r="G103"/>
  <c r="G101"/>
  <c r="G99"/>
  <c r="G96"/>
  <c r="G94"/>
  <c r="G92"/>
  <c r="G90"/>
  <c r="G84"/>
  <c r="G80"/>
  <c r="G79" s="1"/>
  <c r="G77"/>
  <c r="G75"/>
  <c r="G73"/>
  <c r="G71"/>
  <c r="G69"/>
  <c r="G67"/>
  <c r="G65"/>
  <c r="G63"/>
  <c r="G61"/>
  <c r="G59"/>
  <c r="G50"/>
  <c r="G48"/>
  <c r="G46"/>
  <c r="G44"/>
  <c r="G42"/>
  <c r="G40"/>
  <c r="G38"/>
  <c r="G36"/>
  <c r="G32"/>
  <c r="G29"/>
  <c r="G27"/>
  <c r="G25"/>
  <c r="G23"/>
  <c r="G21"/>
  <c r="G18" s="1"/>
  <c r="G19"/>
  <c r="E344"/>
  <c r="H268" l="1"/>
  <c r="G264"/>
  <c r="G438"/>
  <c r="G35"/>
  <c r="G58"/>
  <c r="G83"/>
  <c r="G34"/>
  <c r="H55"/>
  <c r="G451"/>
  <c r="G435"/>
  <c r="G420"/>
  <c r="G392"/>
  <c r="G383"/>
  <c r="G373"/>
  <c r="G339"/>
  <c r="G305"/>
  <c r="G295"/>
  <c r="G290"/>
  <c r="G276"/>
  <c r="G245"/>
  <c r="G244" s="1"/>
  <c r="G221"/>
  <c r="G220" s="1"/>
  <c r="G216"/>
  <c r="G186"/>
  <c r="G185" s="1"/>
  <c r="G175"/>
  <c r="G174" s="1"/>
  <c r="G159"/>
  <c r="G151"/>
  <c r="G89"/>
  <c r="G88" s="1"/>
  <c r="G238"/>
  <c r="G365"/>
  <c r="G489"/>
  <c r="G165"/>
  <c r="G211"/>
  <c r="G325"/>
  <c r="G401"/>
  <c r="G234"/>
  <c r="G105"/>
  <c r="G142"/>
  <c r="G154"/>
  <c r="G376"/>
  <c r="G388"/>
  <c r="G430"/>
  <c r="G31"/>
  <c r="G123"/>
  <c r="G231"/>
  <c r="G311"/>
  <c r="G411"/>
  <c r="G197"/>
  <c r="E364"/>
  <c r="E362"/>
  <c r="F362" s="1"/>
  <c r="H362" s="1"/>
  <c r="E360"/>
  <c r="F360" s="1"/>
  <c r="H360" s="1"/>
  <c r="E358"/>
  <c r="E356"/>
  <c r="F356" s="1"/>
  <c r="H356" s="1"/>
  <c r="E354"/>
  <c r="F354" s="1"/>
  <c r="H354" s="1"/>
  <c r="E352"/>
  <c r="F352" s="1"/>
  <c r="H352" s="1"/>
  <c r="E350"/>
  <c r="F350" s="1"/>
  <c r="H350" s="1"/>
  <c r="E363"/>
  <c r="F363" s="1"/>
  <c r="H363" s="1"/>
  <c r="F358"/>
  <c r="H358" s="1"/>
  <c r="E348"/>
  <c r="F348" s="1"/>
  <c r="H348" s="1"/>
  <c r="E346"/>
  <c r="F346" s="1"/>
  <c r="H346" s="1"/>
  <c r="E361"/>
  <c r="F361" s="1"/>
  <c r="H361" s="1"/>
  <c r="E347"/>
  <c r="F347" s="1"/>
  <c r="H347" s="1"/>
  <c r="E355" l="1"/>
  <c r="F355" s="1"/>
  <c r="H355" s="1"/>
  <c r="G57"/>
  <c r="G450"/>
  <c r="G434"/>
  <c r="G382"/>
  <c r="G369"/>
  <c r="G329"/>
  <c r="G294"/>
  <c r="G275"/>
  <c r="G260"/>
  <c r="G158"/>
  <c r="G150"/>
  <c r="G230"/>
  <c r="G310"/>
  <c r="G17"/>
  <c r="G396"/>
  <c r="G407"/>
  <c r="G196"/>
  <c r="G122"/>
  <c r="E349"/>
  <c r="F349" s="1"/>
  <c r="H349" s="1"/>
  <c r="F364"/>
  <c r="H364" s="1"/>
  <c r="E359"/>
  <c r="F359" s="1"/>
  <c r="H359" s="1"/>
  <c r="E357"/>
  <c r="F357" s="1"/>
  <c r="H357" s="1"/>
  <c r="E353"/>
  <c r="F353" s="1"/>
  <c r="H353" s="1"/>
  <c r="E351"/>
  <c r="F351" s="1"/>
  <c r="H351" s="1"/>
  <c r="E345"/>
  <c r="E240"/>
  <c r="E243"/>
  <c r="E289"/>
  <c r="E279"/>
  <c r="G381" l="1"/>
  <c r="G137"/>
  <c r="G16"/>
  <c r="G406"/>
  <c r="G173"/>
  <c r="G259"/>
  <c r="F345"/>
  <c r="H345" s="1"/>
  <c r="F289"/>
  <c r="H289" s="1"/>
  <c r="E287"/>
  <c r="F287" s="1"/>
  <c r="H287" s="1"/>
  <c r="F51"/>
  <c r="H51" s="1"/>
  <c r="E50"/>
  <c r="F50" s="1"/>
  <c r="H50" s="1"/>
  <c r="F243"/>
  <c r="H243" s="1"/>
  <c r="E242"/>
  <c r="E241" s="1"/>
  <c r="F241" s="1"/>
  <c r="H241" s="1"/>
  <c r="F309"/>
  <c r="H309" s="1"/>
  <c r="E308"/>
  <c r="F308" s="1"/>
  <c r="H308" s="1"/>
  <c r="F307"/>
  <c r="H307" s="1"/>
  <c r="E306"/>
  <c r="F306" s="1"/>
  <c r="H306" s="1"/>
  <c r="E147"/>
  <c r="F149"/>
  <c r="H149" s="1"/>
  <c r="F33"/>
  <c r="H33" s="1"/>
  <c r="E32"/>
  <c r="E31" s="1"/>
  <c r="F31" s="1"/>
  <c r="H31" s="1"/>
  <c r="F32" l="1"/>
  <c r="H32" s="1"/>
  <c r="E305"/>
  <c r="F305" s="1"/>
  <c r="H305" s="1"/>
  <c r="G493"/>
  <c r="F242"/>
  <c r="H242" s="1"/>
  <c r="F65"/>
  <c r="H65" s="1"/>
  <c r="F66"/>
  <c r="H66" s="1"/>
  <c r="E65"/>
  <c r="E282" l="1"/>
  <c r="E280"/>
  <c r="E303" l="1"/>
  <c r="E302" s="1"/>
  <c r="E491"/>
  <c r="E490" s="1"/>
  <c r="E489" s="1"/>
  <c r="E487"/>
  <c r="E485"/>
  <c r="E483"/>
  <c r="E480"/>
  <c r="E478"/>
  <c r="E474"/>
  <c r="E470"/>
  <c r="E468"/>
  <c r="E466"/>
  <c r="E461"/>
  <c r="E459"/>
  <c r="E457"/>
  <c r="E454"/>
  <c r="E452"/>
  <c r="E448"/>
  <c r="E446"/>
  <c r="E443"/>
  <c r="E441"/>
  <c r="E439"/>
  <c r="E436"/>
  <c r="E435" s="1"/>
  <c r="E432"/>
  <c r="E431" s="1"/>
  <c r="E430" s="1"/>
  <c r="E428"/>
  <c r="E427" s="1"/>
  <c r="E425"/>
  <c r="E424" s="1"/>
  <c r="E422"/>
  <c r="E421" s="1"/>
  <c r="E418"/>
  <c r="E417" s="1"/>
  <c r="E415"/>
  <c r="E414" s="1"/>
  <c r="E412"/>
  <c r="E411" s="1"/>
  <c r="E409"/>
  <c r="E408" s="1"/>
  <c r="E403"/>
  <c r="E402" s="1"/>
  <c r="E401" s="1"/>
  <c r="E399"/>
  <c r="E398" s="1"/>
  <c r="E397" s="1"/>
  <c r="E394"/>
  <c r="E393" s="1"/>
  <c r="E392" s="1"/>
  <c r="E390"/>
  <c r="E389" s="1"/>
  <c r="E388" s="1"/>
  <c r="E384"/>
  <c r="E383" s="1"/>
  <c r="E382" s="1"/>
  <c r="E379"/>
  <c r="E378" s="1"/>
  <c r="E377" s="1"/>
  <c r="E376" s="1"/>
  <c r="E374"/>
  <c r="E373" s="1"/>
  <c r="E371"/>
  <c r="E370" s="1"/>
  <c r="E367"/>
  <c r="E366" s="1"/>
  <c r="E365" s="1"/>
  <c r="E343"/>
  <c r="E340"/>
  <c r="E337"/>
  <c r="E336" s="1"/>
  <c r="E334"/>
  <c r="E333" s="1"/>
  <c r="E331"/>
  <c r="E330" s="1"/>
  <c r="E327"/>
  <c r="E326" s="1"/>
  <c r="E325" s="1"/>
  <c r="E323"/>
  <c r="E322" s="1"/>
  <c r="E321" s="1"/>
  <c r="E312"/>
  <c r="E311" s="1"/>
  <c r="E310" s="1"/>
  <c r="E300"/>
  <c r="E298"/>
  <c r="E296"/>
  <c r="E292"/>
  <c r="E291" s="1"/>
  <c r="E290" s="1"/>
  <c r="E285"/>
  <c r="E277"/>
  <c r="E273"/>
  <c r="E272" s="1"/>
  <c r="E270"/>
  <c r="E269" s="1"/>
  <c r="E265"/>
  <c r="E264" s="1"/>
  <c r="E262"/>
  <c r="E261" s="1"/>
  <c r="E256"/>
  <c r="E255" s="1"/>
  <c r="E251"/>
  <c r="E250" s="1"/>
  <c r="E247"/>
  <c r="E246" s="1"/>
  <c r="E239"/>
  <c r="E238" s="1"/>
  <c r="E234" s="1"/>
  <c r="E236"/>
  <c r="E235" s="1"/>
  <c r="E232"/>
  <c r="E231" s="1"/>
  <c r="E230" s="1"/>
  <c r="E228"/>
  <c r="E226"/>
  <c r="E224"/>
  <c r="E222"/>
  <c r="E218"/>
  <c r="E217" s="1"/>
  <c r="E216" s="1"/>
  <c r="E213"/>
  <c r="E212" s="1"/>
  <c r="E211" s="1"/>
  <c r="E209"/>
  <c r="E208" s="1"/>
  <c r="E206"/>
  <c r="E204"/>
  <c r="E202"/>
  <c r="E200"/>
  <c r="E198"/>
  <c r="E194"/>
  <c r="E193" s="1"/>
  <c r="E191"/>
  <c r="E189"/>
  <c r="E187"/>
  <c r="E183"/>
  <c r="E182" s="1"/>
  <c r="E180"/>
  <c r="E178"/>
  <c r="E176"/>
  <c r="E171"/>
  <c r="E170" s="1"/>
  <c r="E169" s="1"/>
  <c r="E167"/>
  <c r="E166" s="1"/>
  <c r="E165" s="1"/>
  <c r="E163"/>
  <c r="E162" s="1"/>
  <c r="E160"/>
  <c r="E159" s="1"/>
  <c r="E156"/>
  <c r="E155" s="1"/>
  <c r="E154" s="1"/>
  <c r="E152"/>
  <c r="E151" s="1"/>
  <c r="E150" s="1"/>
  <c r="E146"/>
  <c r="E144"/>
  <c r="E143" s="1"/>
  <c r="E140"/>
  <c r="E139" s="1"/>
  <c r="E138" s="1"/>
  <c r="E135"/>
  <c r="E134" s="1"/>
  <c r="E133" s="1"/>
  <c r="E130"/>
  <c r="E129" s="1"/>
  <c r="E127"/>
  <c r="E126" s="1"/>
  <c r="E124"/>
  <c r="E123" s="1"/>
  <c r="E118"/>
  <c r="E117" s="1"/>
  <c r="E116" s="1"/>
  <c r="E114"/>
  <c r="E113" s="1"/>
  <c r="E111"/>
  <c r="E110" s="1"/>
  <c r="E107"/>
  <c r="E106" s="1"/>
  <c r="E103"/>
  <c r="E101"/>
  <c r="E99"/>
  <c r="E96"/>
  <c r="E94"/>
  <c r="E92"/>
  <c r="E90"/>
  <c r="E84"/>
  <c r="E83" s="1"/>
  <c r="E80"/>
  <c r="E79" s="1"/>
  <c r="E77"/>
  <c r="E75"/>
  <c r="E73"/>
  <c r="E71"/>
  <c r="E69"/>
  <c r="E67"/>
  <c r="E63"/>
  <c r="E61"/>
  <c r="E59"/>
  <c r="E48"/>
  <c r="E46"/>
  <c r="E44"/>
  <c r="E42"/>
  <c r="E40"/>
  <c r="E38"/>
  <c r="E36"/>
  <c r="E29"/>
  <c r="E27"/>
  <c r="E25"/>
  <c r="E23"/>
  <c r="E21"/>
  <c r="E19"/>
  <c r="E35" l="1"/>
  <c r="E34" s="1"/>
  <c r="E58"/>
  <c r="E339"/>
  <c r="E329" s="1"/>
  <c r="E276"/>
  <c r="E122"/>
  <c r="E396"/>
  <c r="E420"/>
  <c r="E369"/>
  <c r="E407"/>
  <c r="E406" s="1"/>
  <c r="E451"/>
  <c r="E450" s="1"/>
  <c r="E18"/>
  <c r="E17" s="1"/>
  <c r="E175"/>
  <c r="E174" s="1"/>
  <c r="E186"/>
  <c r="E185" s="1"/>
  <c r="E197"/>
  <c r="E196" s="1"/>
  <c r="E275"/>
  <c r="E438"/>
  <c r="E434" s="1"/>
  <c r="E295"/>
  <c r="E294" s="1"/>
  <c r="E221"/>
  <c r="E220" s="1"/>
  <c r="E142"/>
  <c r="E89"/>
  <c r="E88" s="1"/>
  <c r="E57"/>
  <c r="E105"/>
  <c r="E158"/>
  <c r="E260"/>
  <c r="E381"/>
  <c r="E245"/>
  <c r="E244" s="1"/>
  <c r="E173" l="1"/>
  <c r="E259"/>
  <c r="E137"/>
  <c r="E16"/>
  <c r="E493" l="1"/>
  <c r="F17" l="1"/>
  <c r="H17" s="1"/>
  <c r="F18"/>
  <c r="H18" s="1"/>
  <c r="F19"/>
  <c r="H19" s="1"/>
  <c r="F20"/>
  <c r="H20" s="1"/>
  <c r="F21"/>
  <c r="H21" s="1"/>
  <c r="F22"/>
  <c r="H22" s="1"/>
  <c r="F23"/>
  <c r="H23" s="1"/>
  <c r="F24"/>
  <c r="H24" s="1"/>
  <c r="F25"/>
  <c r="H25" s="1"/>
  <c r="F26"/>
  <c r="H26" s="1"/>
  <c r="F27"/>
  <c r="H27" s="1"/>
  <c r="F28"/>
  <c r="H28" s="1"/>
  <c r="F29"/>
  <c r="H29" s="1"/>
  <c r="F30"/>
  <c r="H30" s="1"/>
  <c r="F34"/>
  <c r="H34" s="1"/>
  <c r="F35"/>
  <c r="H35" s="1"/>
  <c r="F36"/>
  <c r="H36" s="1"/>
  <c r="F37"/>
  <c r="H37" s="1"/>
  <c r="F38"/>
  <c r="H38" s="1"/>
  <c r="F39"/>
  <c r="H39" s="1"/>
  <c r="F40"/>
  <c r="H40" s="1"/>
  <c r="F41"/>
  <c r="H41" s="1"/>
  <c r="F42"/>
  <c r="H42" s="1"/>
  <c r="F43"/>
  <c r="H43" s="1"/>
  <c r="F44"/>
  <c r="H44" s="1"/>
  <c r="F45"/>
  <c r="H45" s="1"/>
  <c r="F46"/>
  <c r="H46" s="1"/>
  <c r="F47"/>
  <c r="H47" s="1"/>
  <c r="F48"/>
  <c r="H48" s="1"/>
  <c r="F49"/>
  <c r="H49" s="1"/>
  <c r="F57"/>
  <c r="H57" s="1"/>
  <c r="F58"/>
  <c r="H58" s="1"/>
  <c r="F59"/>
  <c r="H59" s="1"/>
  <c r="F60"/>
  <c r="H60" s="1"/>
  <c r="F61"/>
  <c r="H61" s="1"/>
  <c r="F62"/>
  <c r="H62" s="1"/>
  <c r="F63"/>
  <c r="H63" s="1"/>
  <c r="F64"/>
  <c r="H64" s="1"/>
  <c r="F67"/>
  <c r="H67" s="1"/>
  <c r="F68"/>
  <c r="H68" s="1"/>
  <c r="F69"/>
  <c r="H69" s="1"/>
  <c r="F70"/>
  <c r="H70" s="1"/>
  <c r="F71"/>
  <c r="H71" s="1"/>
  <c r="F72"/>
  <c r="H72" s="1"/>
  <c r="F73"/>
  <c r="H73" s="1"/>
  <c r="F74"/>
  <c r="H74" s="1"/>
  <c r="F75"/>
  <c r="H75" s="1"/>
  <c r="F76"/>
  <c r="H76" s="1"/>
  <c r="F77"/>
  <c r="H77" s="1"/>
  <c r="F78"/>
  <c r="H78" s="1"/>
  <c r="F79"/>
  <c r="H79" s="1"/>
  <c r="F80"/>
  <c r="H80" s="1"/>
  <c r="F81"/>
  <c r="H81" s="1"/>
  <c r="F82"/>
  <c r="H82" s="1"/>
  <c r="F83"/>
  <c r="H83" s="1"/>
  <c r="F84"/>
  <c r="H84" s="1"/>
  <c r="F85"/>
  <c r="H85" s="1"/>
  <c r="F88"/>
  <c r="H88" s="1"/>
  <c r="F89"/>
  <c r="H89" s="1"/>
  <c r="F90"/>
  <c r="H90" s="1"/>
  <c r="F91"/>
  <c r="H91" s="1"/>
  <c r="F92"/>
  <c r="H92" s="1"/>
  <c r="F93"/>
  <c r="H93" s="1"/>
  <c r="F94"/>
  <c r="H94" s="1"/>
  <c r="F95"/>
  <c r="H95" s="1"/>
  <c r="F96"/>
  <c r="H96" s="1"/>
  <c r="F97"/>
  <c r="H97" s="1"/>
  <c r="F98"/>
  <c r="H98" s="1"/>
  <c r="F99"/>
  <c r="H99" s="1"/>
  <c r="F100"/>
  <c r="H100" s="1"/>
  <c r="F101"/>
  <c r="H101" s="1"/>
  <c r="F102"/>
  <c r="H102" s="1"/>
  <c r="F103"/>
  <c r="H103" s="1"/>
  <c r="F104"/>
  <c r="H104" s="1"/>
  <c r="F105"/>
  <c r="H105" s="1"/>
  <c r="F106"/>
  <c r="H106" s="1"/>
  <c r="F107"/>
  <c r="H107" s="1"/>
  <c r="F108"/>
  <c r="H108" s="1"/>
  <c r="F109"/>
  <c r="H109" s="1"/>
  <c r="F110"/>
  <c r="H110" s="1"/>
  <c r="F111"/>
  <c r="H111" s="1"/>
  <c r="F112"/>
  <c r="H112" s="1"/>
  <c r="F113"/>
  <c r="H113" s="1"/>
  <c r="F114"/>
  <c r="H114" s="1"/>
  <c r="F115"/>
  <c r="H115" s="1"/>
  <c r="F116"/>
  <c r="H116" s="1"/>
  <c r="F117"/>
  <c r="H117" s="1"/>
  <c r="F118"/>
  <c r="H118" s="1"/>
  <c r="F119"/>
  <c r="H119" s="1"/>
  <c r="F120"/>
  <c r="H120" s="1"/>
  <c r="F121"/>
  <c r="H121" s="1"/>
  <c r="F122"/>
  <c r="H122" s="1"/>
  <c r="F123"/>
  <c r="H123" s="1"/>
  <c r="F124"/>
  <c r="H124" s="1"/>
  <c r="F125"/>
  <c r="H125" s="1"/>
  <c r="F126"/>
  <c r="H126" s="1"/>
  <c r="F127"/>
  <c r="H127" s="1"/>
  <c r="F128"/>
  <c r="H128" s="1"/>
  <c r="F129"/>
  <c r="H129" s="1"/>
  <c r="F130"/>
  <c r="H130" s="1"/>
  <c r="F131"/>
  <c r="H131" s="1"/>
  <c r="F132"/>
  <c r="H132" s="1"/>
  <c r="F133"/>
  <c r="H133" s="1"/>
  <c r="F134"/>
  <c r="H134" s="1"/>
  <c r="F135"/>
  <c r="H135" s="1"/>
  <c r="F136"/>
  <c r="H136" s="1"/>
  <c r="F137"/>
  <c r="H137" s="1"/>
  <c r="F138"/>
  <c r="H138" s="1"/>
  <c r="F139"/>
  <c r="H139" s="1"/>
  <c r="F140"/>
  <c r="H140" s="1"/>
  <c r="F141"/>
  <c r="H141" s="1"/>
  <c r="F142"/>
  <c r="H142" s="1"/>
  <c r="F143"/>
  <c r="H143" s="1"/>
  <c r="F144"/>
  <c r="H144" s="1"/>
  <c r="F145"/>
  <c r="H145" s="1"/>
  <c r="F146"/>
  <c r="H146" s="1"/>
  <c r="F147"/>
  <c r="H147" s="1"/>
  <c r="F148"/>
  <c r="H148" s="1"/>
  <c r="F150"/>
  <c r="H150" s="1"/>
  <c r="F151"/>
  <c r="H151" s="1"/>
  <c r="F152"/>
  <c r="H152" s="1"/>
  <c r="F153"/>
  <c r="H153" s="1"/>
  <c r="F154"/>
  <c r="H154" s="1"/>
  <c r="F155"/>
  <c r="H155" s="1"/>
  <c r="F156"/>
  <c r="H156" s="1"/>
  <c r="F157"/>
  <c r="H157" s="1"/>
  <c r="F158"/>
  <c r="H158" s="1"/>
  <c r="F159"/>
  <c r="H159" s="1"/>
  <c r="F160"/>
  <c r="H160" s="1"/>
  <c r="F161"/>
  <c r="H161" s="1"/>
  <c r="F162"/>
  <c r="H162" s="1"/>
  <c r="F163"/>
  <c r="H163" s="1"/>
  <c r="F164"/>
  <c r="H164" s="1"/>
  <c r="F165"/>
  <c r="H165" s="1"/>
  <c r="F166"/>
  <c r="H166" s="1"/>
  <c r="F167"/>
  <c r="H167" s="1"/>
  <c r="F168"/>
  <c r="H168" s="1"/>
  <c r="F169"/>
  <c r="H169" s="1"/>
  <c r="F170"/>
  <c r="H170" s="1"/>
  <c r="F171"/>
  <c r="H171" s="1"/>
  <c r="F172"/>
  <c r="H172" s="1"/>
  <c r="F173"/>
  <c r="H173" s="1"/>
  <c r="F174"/>
  <c r="H174" s="1"/>
  <c r="F175"/>
  <c r="H175" s="1"/>
  <c r="F176"/>
  <c r="H176" s="1"/>
  <c r="F177"/>
  <c r="H177" s="1"/>
  <c r="F178"/>
  <c r="H178" s="1"/>
  <c r="F179"/>
  <c r="H179" s="1"/>
  <c r="F180"/>
  <c r="H180" s="1"/>
  <c r="F181"/>
  <c r="H181" s="1"/>
  <c r="F182"/>
  <c r="H182" s="1"/>
  <c r="F183"/>
  <c r="H183" s="1"/>
  <c r="F184"/>
  <c r="H184" s="1"/>
  <c r="F185"/>
  <c r="H185" s="1"/>
  <c r="F186"/>
  <c r="H186" s="1"/>
  <c r="F187"/>
  <c r="H187" s="1"/>
  <c r="F188"/>
  <c r="H188" s="1"/>
  <c r="F189"/>
  <c r="H189" s="1"/>
  <c r="F190"/>
  <c r="H190" s="1"/>
  <c r="F191"/>
  <c r="H191" s="1"/>
  <c r="F192"/>
  <c r="H192" s="1"/>
  <c r="F193"/>
  <c r="H193" s="1"/>
  <c r="F194"/>
  <c r="H194" s="1"/>
  <c r="F195"/>
  <c r="H195" s="1"/>
  <c r="F196"/>
  <c r="H196" s="1"/>
  <c r="F197"/>
  <c r="H197" s="1"/>
  <c r="F198"/>
  <c r="H198" s="1"/>
  <c r="F199"/>
  <c r="H199" s="1"/>
  <c r="F200"/>
  <c r="H200" s="1"/>
  <c r="F201"/>
  <c r="H201" s="1"/>
  <c r="F202"/>
  <c r="H202" s="1"/>
  <c r="F203"/>
  <c r="H203" s="1"/>
  <c r="F204"/>
  <c r="H204" s="1"/>
  <c r="F205"/>
  <c r="H205" s="1"/>
  <c r="F206"/>
  <c r="H206" s="1"/>
  <c r="F207"/>
  <c r="H207" s="1"/>
  <c r="F208"/>
  <c r="H208" s="1"/>
  <c r="F209"/>
  <c r="H209" s="1"/>
  <c r="F210"/>
  <c r="H210" s="1"/>
  <c r="F211"/>
  <c r="H211" s="1"/>
  <c r="F212"/>
  <c r="H212" s="1"/>
  <c r="F213"/>
  <c r="H213" s="1"/>
  <c r="F214"/>
  <c r="H214" s="1"/>
  <c r="F215"/>
  <c r="H215" s="1"/>
  <c r="F216"/>
  <c r="H216" s="1"/>
  <c r="F217"/>
  <c r="H217" s="1"/>
  <c r="F218"/>
  <c r="H218" s="1"/>
  <c r="F219"/>
  <c r="H219" s="1"/>
  <c r="F220"/>
  <c r="H220" s="1"/>
  <c r="F221"/>
  <c r="H221" s="1"/>
  <c r="F222"/>
  <c r="H222" s="1"/>
  <c r="F223"/>
  <c r="H223" s="1"/>
  <c r="F224"/>
  <c r="H224" s="1"/>
  <c r="F225"/>
  <c r="H225" s="1"/>
  <c r="F226"/>
  <c r="H226" s="1"/>
  <c r="F227"/>
  <c r="H227" s="1"/>
  <c r="F228"/>
  <c r="H228" s="1"/>
  <c r="F229"/>
  <c r="H229" s="1"/>
  <c r="F230"/>
  <c r="H230" s="1"/>
  <c r="F231"/>
  <c r="H231" s="1"/>
  <c r="F232"/>
  <c r="H232" s="1"/>
  <c r="F233"/>
  <c r="H233" s="1"/>
  <c r="F234"/>
  <c r="H234" s="1"/>
  <c r="F235"/>
  <c r="H235" s="1"/>
  <c r="F236"/>
  <c r="H236" s="1"/>
  <c r="F237"/>
  <c r="H237" s="1"/>
  <c r="F238"/>
  <c r="H238" s="1"/>
  <c r="F239"/>
  <c r="H239" s="1"/>
  <c r="F240"/>
  <c r="H240" s="1"/>
  <c r="F244"/>
  <c r="H244" s="1"/>
  <c r="F245"/>
  <c r="H245" s="1"/>
  <c r="F246"/>
  <c r="H246" s="1"/>
  <c r="F247"/>
  <c r="H247" s="1"/>
  <c r="F248"/>
  <c r="H248" s="1"/>
  <c r="F249"/>
  <c r="H249" s="1"/>
  <c r="F250"/>
  <c r="H250" s="1"/>
  <c r="F251"/>
  <c r="H251" s="1"/>
  <c r="F252"/>
  <c r="H252" s="1"/>
  <c r="F253"/>
  <c r="H253" s="1"/>
  <c r="F254"/>
  <c r="H254" s="1"/>
  <c r="F255"/>
  <c r="H255" s="1"/>
  <c r="F256"/>
  <c r="H256" s="1"/>
  <c r="F257"/>
  <c r="H257" s="1"/>
  <c r="F258"/>
  <c r="H258" s="1"/>
  <c r="F259"/>
  <c r="H259" s="1"/>
  <c r="F260"/>
  <c r="H260" s="1"/>
  <c r="F261"/>
  <c r="H261" s="1"/>
  <c r="F262"/>
  <c r="H262" s="1"/>
  <c r="F263"/>
  <c r="H263" s="1"/>
  <c r="F264"/>
  <c r="H264" s="1"/>
  <c r="F265"/>
  <c r="H265" s="1"/>
  <c r="F266"/>
  <c r="H266" s="1"/>
  <c r="F269"/>
  <c r="H269" s="1"/>
  <c r="F270"/>
  <c r="H270" s="1"/>
  <c r="F271"/>
  <c r="H271" s="1"/>
  <c r="F272"/>
  <c r="H272" s="1"/>
  <c r="F273"/>
  <c r="H273" s="1"/>
  <c r="F274"/>
  <c r="H274" s="1"/>
  <c r="F275"/>
  <c r="H275" s="1"/>
  <c r="F276"/>
  <c r="H276" s="1"/>
  <c r="F277"/>
  <c r="H277" s="1"/>
  <c r="F278"/>
  <c r="H278" s="1"/>
  <c r="F279"/>
  <c r="H279" s="1"/>
  <c r="F280"/>
  <c r="H280" s="1"/>
  <c r="F281"/>
  <c r="H281" s="1"/>
  <c r="F282"/>
  <c r="H282" s="1"/>
  <c r="F285"/>
  <c r="H285" s="1"/>
  <c r="F286"/>
  <c r="H286" s="1"/>
  <c r="F290"/>
  <c r="H290" s="1"/>
  <c r="F291"/>
  <c r="H291" s="1"/>
  <c r="F292"/>
  <c r="H292" s="1"/>
  <c r="F293"/>
  <c r="H293" s="1"/>
  <c r="F294"/>
  <c r="H294" s="1"/>
  <c r="F295"/>
  <c r="H295" s="1"/>
  <c r="F296"/>
  <c r="H296" s="1"/>
  <c r="F297"/>
  <c r="H297" s="1"/>
  <c r="F298"/>
  <c r="H298" s="1"/>
  <c r="F299"/>
  <c r="H299" s="1"/>
  <c r="F300"/>
  <c r="H300" s="1"/>
  <c r="F301"/>
  <c r="H301" s="1"/>
  <c r="F302"/>
  <c r="H302" s="1"/>
  <c r="F303"/>
  <c r="H303" s="1"/>
  <c r="F304"/>
  <c r="H304" s="1"/>
  <c r="F310"/>
  <c r="H310" s="1"/>
  <c r="F311"/>
  <c r="H311" s="1"/>
  <c r="F312"/>
  <c r="H312" s="1"/>
  <c r="F313"/>
  <c r="H313" s="1"/>
  <c r="F314"/>
  <c r="H314" s="1"/>
  <c r="F315"/>
  <c r="H315" s="1"/>
  <c r="F316"/>
  <c r="H316" s="1"/>
  <c r="F317"/>
  <c r="H317" s="1"/>
  <c r="F318"/>
  <c r="H318" s="1"/>
  <c r="F319"/>
  <c r="H319" s="1"/>
  <c r="F320"/>
  <c r="H320" s="1"/>
  <c r="F321"/>
  <c r="H321" s="1"/>
  <c r="F322"/>
  <c r="H322" s="1"/>
  <c r="F323"/>
  <c r="H323" s="1"/>
  <c r="F324"/>
  <c r="H324" s="1"/>
  <c r="F325"/>
  <c r="H325" s="1"/>
  <c r="F326"/>
  <c r="H326" s="1"/>
  <c r="F327"/>
  <c r="H327" s="1"/>
  <c r="F328"/>
  <c r="H328" s="1"/>
  <c r="F329"/>
  <c r="H329" s="1"/>
  <c r="F330"/>
  <c r="H330" s="1"/>
  <c r="F331"/>
  <c r="H331" s="1"/>
  <c r="F332"/>
  <c r="H332" s="1"/>
  <c r="F333"/>
  <c r="H333" s="1"/>
  <c r="F334"/>
  <c r="H334" s="1"/>
  <c r="F335"/>
  <c r="H335" s="1"/>
  <c r="F336"/>
  <c r="H336" s="1"/>
  <c r="F337"/>
  <c r="H337" s="1"/>
  <c r="F338"/>
  <c r="H338" s="1"/>
  <c r="F339"/>
  <c r="H339" s="1"/>
  <c r="F340"/>
  <c r="H340" s="1"/>
  <c r="F341"/>
  <c r="H341" s="1"/>
  <c r="F342"/>
  <c r="H342" s="1"/>
  <c r="F343"/>
  <c r="H343" s="1"/>
  <c r="F344"/>
  <c r="H344" s="1"/>
  <c r="F365"/>
  <c r="H365" s="1"/>
  <c r="F366"/>
  <c r="H366" s="1"/>
  <c r="F367"/>
  <c r="H367" s="1"/>
  <c r="F368"/>
  <c r="H368" s="1"/>
  <c r="F369"/>
  <c r="H369" s="1"/>
  <c r="F370"/>
  <c r="H370" s="1"/>
  <c r="F371"/>
  <c r="H371" s="1"/>
  <c r="F372"/>
  <c r="H372" s="1"/>
  <c r="F373"/>
  <c r="H373" s="1"/>
  <c r="F374"/>
  <c r="H374" s="1"/>
  <c r="F375"/>
  <c r="H375" s="1"/>
  <c r="F376"/>
  <c r="H376" s="1"/>
  <c r="F377"/>
  <c r="H377" s="1"/>
  <c r="F378"/>
  <c r="H378" s="1"/>
  <c r="F379"/>
  <c r="H379" s="1"/>
  <c r="F380"/>
  <c r="H380" s="1"/>
  <c r="F381"/>
  <c r="H381" s="1"/>
  <c r="F382"/>
  <c r="H382" s="1"/>
  <c r="F383"/>
  <c r="H383" s="1"/>
  <c r="F384"/>
  <c r="H384" s="1"/>
  <c r="F385"/>
  <c r="H385" s="1"/>
  <c r="F386"/>
  <c r="H386" s="1"/>
  <c r="F387"/>
  <c r="H387" s="1"/>
  <c r="F388"/>
  <c r="H388" s="1"/>
  <c r="F389"/>
  <c r="H389" s="1"/>
  <c r="F390"/>
  <c r="H390" s="1"/>
  <c r="F391"/>
  <c r="H391" s="1"/>
  <c r="F392"/>
  <c r="H392" s="1"/>
  <c r="F393"/>
  <c r="H393" s="1"/>
  <c r="F394"/>
  <c r="H394" s="1"/>
  <c r="F395"/>
  <c r="H395" s="1"/>
  <c r="F396"/>
  <c r="H396" s="1"/>
  <c r="F397"/>
  <c r="H397" s="1"/>
  <c r="F398"/>
  <c r="H398" s="1"/>
  <c r="F399"/>
  <c r="H399" s="1"/>
  <c r="F400"/>
  <c r="H400" s="1"/>
  <c r="F401"/>
  <c r="H401" s="1"/>
  <c r="F402"/>
  <c r="H402" s="1"/>
  <c r="F403"/>
  <c r="H403" s="1"/>
  <c r="F404"/>
  <c r="H404" s="1"/>
  <c r="F405"/>
  <c r="H405" s="1"/>
  <c r="F406"/>
  <c r="H406" s="1"/>
  <c r="F407"/>
  <c r="H407" s="1"/>
  <c r="F408"/>
  <c r="H408" s="1"/>
  <c r="F409"/>
  <c r="H409" s="1"/>
  <c r="F410"/>
  <c r="H410" s="1"/>
  <c r="F411"/>
  <c r="H411" s="1"/>
  <c r="F412"/>
  <c r="H412" s="1"/>
  <c r="F413"/>
  <c r="H413" s="1"/>
  <c r="F414"/>
  <c r="H414" s="1"/>
  <c r="F415"/>
  <c r="H415" s="1"/>
  <c r="F416"/>
  <c r="H416" s="1"/>
  <c r="F417"/>
  <c r="H417" s="1"/>
  <c r="F418"/>
  <c r="H418" s="1"/>
  <c r="F419"/>
  <c r="H419" s="1"/>
  <c r="F420"/>
  <c r="H420" s="1"/>
  <c r="F421"/>
  <c r="H421" s="1"/>
  <c r="F422"/>
  <c r="H422" s="1"/>
  <c r="F423"/>
  <c r="H423" s="1"/>
  <c r="F424"/>
  <c r="H424" s="1"/>
  <c r="F425"/>
  <c r="H425" s="1"/>
  <c r="F426"/>
  <c r="H426" s="1"/>
  <c r="F427"/>
  <c r="H427" s="1"/>
  <c r="F428"/>
  <c r="H428" s="1"/>
  <c r="F429"/>
  <c r="H429" s="1"/>
  <c r="F430"/>
  <c r="H430" s="1"/>
  <c r="F431"/>
  <c r="H431" s="1"/>
  <c r="F432"/>
  <c r="H432" s="1"/>
  <c r="F433"/>
  <c r="H433" s="1"/>
  <c r="F434"/>
  <c r="H434" s="1"/>
  <c r="F435"/>
  <c r="H435" s="1"/>
  <c r="F436"/>
  <c r="H436" s="1"/>
  <c r="F437"/>
  <c r="H437" s="1"/>
  <c r="F438"/>
  <c r="H438" s="1"/>
  <c r="F439"/>
  <c r="H439" s="1"/>
  <c r="F440"/>
  <c r="H440" s="1"/>
  <c r="F441"/>
  <c r="H441" s="1"/>
  <c r="F442"/>
  <c r="H442" s="1"/>
  <c r="F443"/>
  <c r="H443" s="1"/>
  <c r="F444"/>
  <c r="H444" s="1"/>
  <c r="F445"/>
  <c r="H445" s="1"/>
  <c r="F446"/>
  <c r="H446" s="1"/>
  <c r="F447"/>
  <c r="H447" s="1"/>
  <c r="F448"/>
  <c r="H448" s="1"/>
  <c r="F449"/>
  <c r="H449" s="1"/>
  <c r="F450"/>
  <c r="H450" s="1"/>
  <c r="F451"/>
  <c r="H451" s="1"/>
  <c r="F452"/>
  <c r="H452" s="1"/>
  <c r="F453"/>
  <c r="H453" s="1"/>
  <c r="F454"/>
  <c r="H454" s="1"/>
  <c r="F455"/>
  <c r="H455" s="1"/>
  <c r="F456"/>
  <c r="H456" s="1"/>
  <c r="F457"/>
  <c r="H457" s="1"/>
  <c r="F458"/>
  <c r="H458" s="1"/>
  <c r="F459"/>
  <c r="H459" s="1"/>
  <c r="F460"/>
  <c r="H460" s="1"/>
  <c r="F461"/>
  <c r="H461" s="1"/>
  <c r="F462"/>
  <c r="H462" s="1"/>
  <c r="F463"/>
  <c r="H463" s="1"/>
  <c r="F466"/>
  <c r="H466" s="1"/>
  <c r="F467"/>
  <c r="H467" s="1"/>
  <c r="F468"/>
  <c r="H468" s="1"/>
  <c r="F469"/>
  <c r="H469" s="1"/>
  <c r="F470"/>
  <c r="H470" s="1"/>
  <c r="F471"/>
  <c r="H471" s="1"/>
  <c r="F472"/>
  <c r="H472" s="1"/>
  <c r="F473"/>
  <c r="H473" s="1"/>
  <c r="F474"/>
  <c r="H474" s="1"/>
  <c r="F475"/>
  <c r="H475" s="1"/>
  <c r="F476"/>
  <c r="H476" s="1"/>
  <c r="F477"/>
  <c r="H477" s="1"/>
  <c r="F478"/>
  <c r="H478" s="1"/>
  <c r="F479"/>
  <c r="H479" s="1"/>
  <c r="F480"/>
  <c r="H480" s="1"/>
  <c r="F481"/>
  <c r="H481" s="1"/>
  <c r="F482"/>
  <c r="H482" s="1"/>
  <c r="F483"/>
  <c r="H483" s="1"/>
  <c r="F484"/>
  <c r="H484" s="1"/>
  <c r="F485"/>
  <c r="H485" s="1"/>
  <c r="F486"/>
  <c r="H486" s="1"/>
  <c r="F487"/>
  <c r="H487" s="1"/>
  <c r="F488"/>
  <c r="H488" s="1"/>
  <c r="F489"/>
  <c r="H489" s="1"/>
  <c r="F490"/>
  <c r="H490" s="1"/>
  <c r="F491"/>
  <c r="H491" s="1"/>
  <c r="F492"/>
  <c r="H492" s="1"/>
  <c r="F493"/>
  <c r="H493" s="1"/>
  <c r="F16"/>
  <c r="H16" s="1"/>
</calcChain>
</file>

<file path=xl/sharedStrings.xml><?xml version="1.0" encoding="utf-8"?>
<sst xmlns="http://schemas.openxmlformats.org/spreadsheetml/2006/main" count="975" uniqueCount="595">
  <si>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</si>
  <si>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</si>
  <si>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</si>
  <si>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</si>
  <si>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</si>
  <si>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</si>
  <si>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</si>
  <si>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</si>
  <si>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</si>
  <si>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</si>
  <si>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</si>
  <si>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</si>
  <si>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</si>
  <si>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</si>
  <si>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</si>
  <si>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</si>
  <si>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</si>
  <si>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</si>
  <si>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</si>
  <si>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</si>
  <si>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</si>
  <si>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</si>
  <si>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</si>
  <si>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</si>
  <si>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</si>
  <si>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</si>
  <si>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</si>
  <si>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</si>
  <si>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</si>
  <si>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</si>
  <si>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</si>
  <si>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</si>
  <si>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</si>
  <si>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</si>
  <si>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</si>
  <si>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</si>
  <si>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</si>
  <si>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</si>
  <si>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</si>
  <si>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</si>
  <si>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</si>
  <si>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</si>
  <si>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</si>
  <si>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</si>
  <si>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</si>
  <si>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</si>
  <si>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</si>
  <si>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</si>
  <si>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</si>
  <si>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</si>
  <si>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</si>
  <si>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</si>
  <si>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</si>
  <si>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</si>
  <si>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</si>
  <si>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</si>
  <si>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</si>
  <si>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</si>
  <si>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</si>
  <si>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</si>
  <si>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</si>
  <si>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</si>
  <si>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</si>
  <si>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</si>
  <si>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</si>
  <si>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</si>
  <si>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</si>
  <si>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</si>
  <si>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</si>
  <si>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</si>
  <si>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</si>
  <si>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</si>
  <si>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</si>
  <si>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</si>
  <si>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</si>
  <si>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</si>
  <si>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</si>
  <si>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</si>
  <si>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</si>
  <si>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</si>
  <si>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</si>
  <si>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</si>
  <si>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</si>
  <si>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</si>
  <si>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</si>
  <si>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</si>
  <si>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</si>
  <si>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</si>
  <si>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</si>
  <si>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</si>
  <si>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</si>
  <si>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</si>
  <si>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</si>
  <si>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</si>
  <si>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</si>
  <si>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</si>
  <si>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</si>
  <si>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</si>
  <si>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</si>
  <si>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</si>
  <si>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</si>
  <si>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</si>
  <si>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</si>
  <si>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</si>
  <si>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</si>
  <si>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</si>
  <si>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</si>
  <si>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</si>
  <si>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</si>
  <si>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</si>
  <si>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</si>
  <si>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</si>
  <si>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</si>
  <si>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</si>
  <si>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</si>
  <si>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</si>
  <si>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</si>
  <si>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</si>
  <si>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</si>
  <si>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</si>
  <si>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</si>
  <si>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</si>
  <si>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</si>
  <si>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</si>
  <si>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</si>
  <si>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</si>
  <si>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</si>
  <si>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</si>
  <si>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</si>
  <si>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</si>
  <si>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</si>
  <si>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</si>
  <si>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</si>
  <si>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</si>
  <si>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</si>
  <si>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</si>
  <si>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</si>
  <si>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</si>
  <si>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</si>
  <si>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</si>
  <si>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</si>
  <si>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</si>
  <si>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</si>
  <si>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</si>
  <si>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</si>
  <si>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</si>
  <si>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</si>
  <si>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</si>
  <si>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</si>
  <si>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</si>
  <si>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</si>
  <si>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</si>
  <si>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</si>
  <si>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</si>
  <si>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</si>
  <si>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</si>
  <si>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</si>
  <si>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</si>
  <si>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</si>
  <si>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</si>
  <si>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</si>
  <si>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</si>
  <si>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</si>
  <si>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</si>
  <si>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</si>
  <si>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</si>
  <si>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</si>
  <si>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</si>
  <si>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</si>
  <si>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</si>
  <si>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</si>
  <si>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</si>
  <si>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</si>
  <si>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</si>
  <si>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</si>
  <si>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</si>
  <si>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</si>
  <si>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</si>
  <si>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</si>
  <si>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</si>
  <si>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</si>
  <si>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</si>
  <si>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</si>
  <si>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</si>
  <si>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</si>
  <si>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</si>
  <si>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</si>
  <si>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</si>
  <si>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</si>
  <si>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</si>
  <si>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</si>
  <si>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</si>
  <si>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</si>
  <si>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</si>
  <si>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</si>
  <si>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</si>
  <si>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</si>
  <si>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</si>
  <si>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</si>
  <si>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</si>
  <si>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</si>
  <si>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</si>
  <si>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</si>
  <si>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</si>
  <si>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</si>
  <si>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</si>
  <si>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</si>
  <si>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</si>
  <si>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</si>
  <si>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</si>
  <si>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</si>
  <si>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</si>
  <si>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</si>
  <si>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</si>
  <si>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</si>
  <si>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</si>
  <si>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</si>
  <si>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</si>
  <si>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</si>
  <si>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</si>
  <si>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</si>
  <si>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</si>
  <si>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</si>
  <si>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</si>
  <si>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</si>
  <si>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</si>
  <si>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</si>
  <si>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</si>
  <si>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</si>
  <si>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</si>
  <si>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</si>
  <si>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</si>
  <si>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</si>
  <si>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</si>
  <si>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</si>
  <si>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</si>
  <si>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</si>
  <si>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</si>
  <si>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</si>
  <si>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</si>
  <si>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</si>
  <si>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</si>
  <si>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</si>
  <si>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</si>
  <si>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</si>
  <si>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</si>
  <si>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</si>
  <si>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</si>
  <si>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</si>
  <si>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</si>
  <si>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</si>
  <si>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</si>
  <si>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</si>
  <si>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</si>
  <si>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</si>
  <si>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</si>
  <si>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</si>
  <si>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</si>
  <si>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2023 год</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</si>
  <si>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</si>
  <si>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</si>
  <si>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</si>
  <si>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</si>
  <si>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</si>
  <si>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</si>
  <si>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</si>
  <si>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</si>
  <si>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</si>
  <si>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</si>
  <si>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</si>
  <si>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</si>
  <si>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</si>
  <si>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</si>
  <si>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</si>
  <si>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</si>
  <si>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</si>
  <si>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</si>
  <si>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</si>
  <si>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</si>
  <si>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</si>
  <si>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</si>
  <si>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</si>
  <si>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</si>
  <si>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</si>
  <si>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</si>
  <si>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</si>
  <si>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</si>
  <si>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</si>
  <si>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</si>
  <si>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</si>
  <si>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</si>
  <si>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</si>
  <si>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</si>
  <si>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</si>
  <si>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</si>
  <si>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</si>
  <si>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</si>
  <si>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</si>
  <si>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</si>
  <si>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</si>
  <si>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</si>
  <si>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</si>
  <si>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</si>
  <si>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</si>
  <si>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</si>
  <si>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</si>
  <si>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</si>
  <si>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</si>
  <si>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</si>
  <si>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</si>
  <si>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</si>
  <si>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</si>
  <si>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</si>
  <si>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</si>
  <si>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</si>
  <si>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</si>
  <si>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</si>
  <si>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</si>
  <si>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</si>
  <si>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</si>
  <si>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</si>
  <si>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</si>
  <si>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</si>
  <si>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</si>
  <si>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</si>
  <si>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</si>
  <si>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</si>
  <si>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</si>
  <si>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</si>
  <si>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</si>
  <si>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</si>
  <si>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</si>
  <si>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</si>
  <si>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</si>
  <si>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</si>
  <si>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</si>
  <si>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</si>
  <si>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</si>
  <si>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</si>
  <si>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</si>
  <si>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</si>
  <si>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</si>
  <si>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</si>
  <si>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</si>
  <si>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</si>
  <si>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</si>
  <si>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</si>
  <si>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</si>
  <si>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</si>
  <si>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</si>
  <si>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</si>
  <si>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</si>
  <si>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</si>
  <si>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</si>
  <si>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</si>
  <si>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</si>
  <si>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</si>
  <si>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</si>
  <si>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</si>
  <si>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</si>
  <si>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</si>
  <si>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</si>
  <si>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</si>
  <si>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</si>
  <si>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</si>
  <si>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</si>
  <si>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</si>
  <si>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</si>
  <si>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</si>
  <si>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</si>
  <si>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</si>
  <si>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</si>
  <si>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</si>
  <si>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</si>
  <si>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</si>
  <si>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</si>
  <si>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</si>
  <si>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</si>
  <si>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</si>
  <si>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</si>
  <si>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</si>
  <si>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</si>
  <si>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</si>
  <si>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</si>
  <si>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</si>
  <si>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</si>
  <si>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</si>
  <si>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</si>
  <si>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</si>
  <si>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</si>
  <si>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</si>
  <si>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</si>
  <si>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</si>
  <si>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</si>
  <si>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</si>
  <si>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</si>
  <si>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</si>
  <si>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</si>
  <si>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</si>
  <si>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</si>
  <si>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</si>
  <si>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</si>
  <si>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</si>
  <si>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</si>
  <si>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</si>
  <si>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</si>
  <si>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</si>
  <si>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</si>
  <si>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</si>
  <si>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</si>
  <si>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</si>
  <si>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</si>
  <si>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</si>
  <si>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</si>
  <si>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</si>
  <si>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</si>
  <si>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</si>
  <si>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</si>
  <si>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</si>
  <si>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</si>
  <si>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</si>
  <si>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</si>
  <si>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</si>
  <si>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</si>
  <si>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</si>
  <si>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</si>
  <si>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</si>
  <si>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</si>
  <si>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</si>
  <si>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</si>
  <si>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</si>
  <si>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</si>
  <si>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</si>
  <si>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</si>
  <si>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</si>
  <si>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</si>
  <si>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</si>
  <si>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</si>
  <si>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</si>
  <si>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</si>
  <si>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</si>
  <si>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</si>
  <si>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</si>
  <si>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</si>
  <si>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</si>
  <si>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</si>
  <si>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</si>
  <si>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</si>
  <si>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</si>
  <si>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</si>
  <si>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</si>
  <si>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</si>
  <si>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</si>
  <si>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</si>
  <si>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</si>
  <si>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</si>
  <si>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</si>
  <si>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</si>
  <si>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</si>
  <si>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</si>
  <si>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</si>
  <si>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</si>
  <si>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</si>
  <si>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</si>
  <si>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</si>
  <si>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</si>
  <si>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</si>
  <si>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</si>
  <si>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</si>
  <si>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</si>
  <si>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</si>
  <si>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</si>
  <si>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</si>
  <si>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</si>
  <si>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</si>
  <si>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</si>
  <si>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</si>
  <si>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</si>
  <si>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</si>
  <si>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</si>
  <si>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</si>
  <si>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</si>
  <si>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</si>
  <si>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</si>
  <si>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</si>
  <si>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</si>
  <si>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</si>
  <si>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</si>
  <si>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</si>
  <si>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</si>
  <si>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</si>
  <si>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</si>
  <si>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</si>
  <si>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</si>
  <si>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</si>
  <si>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</si>
  <si>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</si>
  <si>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</si>
  <si>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</si>
  <si>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</si>
  <si>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</si>
  <si>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</si>
  <si>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</si>
  <si>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</si>
  <si>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</si>
  <si>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</si>
  <si>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</si>
  <si>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</si>
  <si>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</si>
  <si>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</si>
  <si>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</si>
  <si>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</si>
  <si>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</si>
  <si>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</si>
  <si>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</si>
  <si>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</si>
  <si>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</si>
  <si>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</si>
  <si>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</si>
  <si>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</si>
  <si>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</si>
  <si>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</si>
  <si>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</si>
  <si>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</si>
  <si>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</si>
  <si>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</si>
  <si>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</si>
  <si>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</si>
  <si>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</si>
  <si>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</si>
  <si>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</si>
  <si>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</si>
  <si>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</si>
  <si>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</si>
  <si>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к решению городской Думы</t>
  </si>
  <si>
    <t xml:space="preserve">Приложение № 3  </t>
  </si>
  <si>
    <t xml:space="preserve">от 16.12.2022 № 127  </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</si>
  <si>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2023 год
 </t>
  </si>
  <si>
    <t>Изменения на 27.01.2023</t>
  </si>
  <si>
    <t>Укрепление материально-технической базы муниципальных образовательных организаций Ивановской области</t>
  </si>
  <si>
    <t>01 3 01 S1950</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</si>
  <si>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</si>
  <si>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</si>
  <si>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</si>
  <si>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01 1 02 00000</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</si>
  <si>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</si>
  <si>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</si>
  <si>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</si>
  <si>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05 4 03 00000</t>
  </si>
  <si>
    <t>05 4 03 L2990</t>
  </si>
  <si>
    <t>Реализация мероприятий федеральной целевой программы «Увековечение памяти погибших при защите Отечества на 2019 – 2024 годы»</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</si>
  <si>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</si>
  <si>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05 4 03 60090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</si>
  <si>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</si>
  <si>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</si>
  <si>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8 A1 00000</t>
  </si>
  <si>
    <t>Основное мероприятие «Создание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</si>
  <si>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</si>
  <si>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</si>
  <si>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</si>
  <si>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</si>
  <si>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</si>
  <si>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</si>
  <si>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8 F2 S5101</t>
  </si>
  <si>
    <t>05 8 F2 S5102</t>
  </si>
  <si>
    <t>05 8 F2 S5103</t>
  </si>
  <si>
    <t>05 8 F2 S5104</t>
  </si>
  <si>
    <t>05 8 F2 S5105</t>
  </si>
  <si>
    <t>05 8 F2 S5106</t>
  </si>
  <si>
    <t>05 8 F2 S5107</t>
  </si>
  <si>
    <t>05 8 F2 S5108</t>
  </si>
  <si>
    <t>05 8 F2 S5109</t>
  </si>
  <si>
    <t>05 8 F2 S5110</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</si>
  <si>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между ул. 2-я Комовская, д. 15 и ул. 1-я Комовская, д. 14)</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</si>
  <si>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г.Тейково, ул. Социалистическая, д. 3,5,7)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</si>
  <si>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1-я Комовская, д. 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</si>
  <si>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пос. Грозилово, д. 11а)</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</si>
  <si>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Футбольная, д. 1/8)</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</si>
  <si>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пос. Грозилово, д. 46,47)</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</si>
  <si>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многоквартирного дома, расположенного по адресу: Ивановская область, г. Тейково, ул. Строительная, д. 25)</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</si>
  <si>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Гвардейская, д. 7, 13)</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</si>
  <si>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многоквартирных домов, расположенных по адресу: Ивановская область, г. Тейково, ул. Советской Армии, д. 2а, 2)</t>
  </si>
  <si>
    <t>Реализация проектов развития территорий муниципальных образований Ивановской области, основанных на местных инициативах (инициативных проектов) (Благоустройство дворовой территории путем установки детской игровой площадки по адресу: Ивановская область, г.Тейково, ул. Советской Армии, д. 27)</t>
  </si>
  <si>
    <t>Основное мероприятие «Региональный проект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</si>
  <si>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</si>
  <si>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Развитие сети учреждений культурно-досугового типа (создание центров культурного развития в городах с числом жителей до 300 тысяч человек)</t>
  </si>
  <si>
    <t>01 2 EВ 51792</t>
  </si>
  <si>
    <t>01 2 EВ 00000</t>
  </si>
  <si>
    <t>01 3 E2 51710</t>
  </si>
  <si>
    <t>01 2 01 S1950</t>
  </si>
  <si>
    <t>Изменения на 13.02.2023</t>
  </si>
  <si>
    <t>Строительство артезианских глубинных скважин</t>
  </si>
  <si>
    <t>05 1 02 40230</t>
  </si>
  <si>
    <t xml:space="preserve">Приложение № 2  </t>
  </si>
  <si>
    <t>от 13.02.2023 №  9</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</si>
</sst>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7" fillId="33" borderId="0" xfId="0" applyFont="1" applyFill="1" applyBorder="1" applyAlignment="1">
      <alignment horizontal="center" vertical="top" wrapText="1"/>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H493"/>
  <sheetViews>
    <sheetView tabSelected="1" topLeftCell="A2" zoomScale="90" zoomScaleNormal="90" workbookViewId="0">
      <selection activeCell="A7" sqref="A7:H7"/>
    </sheetView>
  </sheetViews>
  <sheetFormatPr defaultRowHeight="56.45" customHeight="1"/>
  <cols>
    <col min="1" max="1" width="39.5703125" style="3" customWidth="1"/>
    <col min="2" max="2" width="15.7109375" style="3" customWidth="1"/>
    <col min="3" max="3" width="6" style="3" customWidth="1"/>
    <col min="4" max="4" width="15.140625" style="3" hidden="1" customWidth="1"/>
    <col min="5" max="5" width="14.28515625" style="3" hidden="1" customWidth="1"/>
    <col min="6" max="6" width="15.28515625" style="3" hidden="1" customWidth="1"/>
    <col min="7" max="7" width="14.7109375" style="3" hidden="1" customWidth="1"/>
    <col min="8" max="8" width="15.140625" style="3" customWidth="1"/>
    <col min="9" max="16384" width="9.140625" style="3"/>
  </cols>
  <sheetData>
    <row r="1" spans="1:8" ht="20.25" hidden="1" customHeight="1">
      <c r="A1" s="24"/>
      <c r="B1" s="24"/>
      <c r="C1" s="24"/>
    </row>
    <row r="2" spans="1:8" ht="20.25" customHeight="1">
      <c r="A2" s="24" t="s">
        <v>593</v>
      </c>
      <c r="B2" s="24"/>
      <c r="C2" s="24"/>
      <c r="D2" s="24"/>
      <c r="E2" s="24"/>
      <c r="F2" s="24"/>
      <c r="G2" s="24"/>
      <c r="H2" s="24"/>
    </row>
    <row r="3" spans="1:8" ht="20.25" customHeight="1">
      <c r="A3" s="24" t="s">
        <v>534</v>
      </c>
      <c r="B3" s="24"/>
      <c r="C3" s="24"/>
      <c r="D3" s="24"/>
      <c r="E3" s="24"/>
      <c r="F3" s="24"/>
      <c r="G3" s="24"/>
      <c r="H3" s="24"/>
    </row>
    <row r="4" spans="1:8" ht="20.25" customHeight="1">
      <c r="A4" s="24" t="s">
        <v>530</v>
      </c>
      <c r="B4" s="24"/>
      <c r="C4" s="24"/>
      <c r="D4" s="24"/>
      <c r="E4" s="24"/>
      <c r="F4" s="24"/>
      <c r="G4" s="24"/>
      <c r="H4" s="24"/>
    </row>
    <row r="5" spans="1:8" ht="20.25" customHeight="1">
      <c r="A5" s="24" t="s">
        <v>531</v>
      </c>
      <c r="B5" s="24"/>
      <c r="C5" s="24"/>
      <c r="D5" s="24"/>
      <c r="E5" s="24"/>
      <c r="F5" s="24"/>
      <c r="G5" s="24"/>
      <c r="H5" s="24"/>
    </row>
    <row r="6" spans="1:8" ht="20.25" customHeight="1">
      <c r="A6" s="24" t="s">
        <v>594</v>
      </c>
      <c r="B6" s="24"/>
      <c r="C6" s="24"/>
      <c r="D6" s="24"/>
      <c r="E6" s="24"/>
      <c r="F6" s="24"/>
      <c r="G6" s="24"/>
      <c r="H6" s="24"/>
    </row>
    <row r="7" spans="1:8" ht="20.25" customHeight="1">
      <c r="A7" s="24" t="s">
        <v>535</v>
      </c>
      <c r="B7" s="24"/>
      <c r="C7" s="24"/>
      <c r="D7" s="24"/>
      <c r="E7" s="24"/>
      <c r="F7" s="24"/>
      <c r="G7" s="24"/>
      <c r="H7" s="24"/>
    </row>
    <row r="8" spans="1:8" ht="20.25" customHeight="1">
      <c r="A8" s="24" t="s">
        <v>529</v>
      </c>
      <c r="B8" s="24"/>
      <c r="C8" s="24"/>
      <c r="D8" s="24"/>
      <c r="E8" s="24"/>
      <c r="F8" s="24"/>
      <c r="G8" s="24"/>
      <c r="H8" s="24"/>
    </row>
    <row r="9" spans="1:8" ht="20.25" customHeight="1">
      <c r="A9" s="24" t="s">
        <v>530</v>
      </c>
      <c r="B9" s="24"/>
      <c r="C9" s="24"/>
      <c r="D9" s="24"/>
      <c r="E9" s="24"/>
      <c r="F9" s="24"/>
      <c r="G9" s="24"/>
      <c r="H9" s="24"/>
    </row>
    <row r="10" spans="1:8" ht="20.25" customHeight="1">
      <c r="A10" s="24" t="s">
        <v>531</v>
      </c>
      <c r="B10" s="24"/>
      <c r="C10" s="24"/>
      <c r="D10" s="24"/>
      <c r="E10" s="24"/>
      <c r="F10" s="24"/>
      <c r="G10" s="24"/>
      <c r="H10" s="24"/>
    </row>
    <row r="11" spans="1:8" ht="20.25" customHeight="1">
      <c r="A11" s="24" t="s">
        <v>536</v>
      </c>
      <c r="B11" s="24"/>
      <c r="C11" s="24"/>
      <c r="D11" s="24"/>
      <c r="E11" s="24"/>
      <c r="F11" s="24"/>
      <c r="G11" s="24"/>
      <c r="H11" s="24"/>
    </row>
    <row r="12" spans="1:8" ht="181.5" customHeight="1">
      <c r="A12" s="22" t="s">
        <v>537</v>
      </c>
      <c r="B12" s="22"/>
      <c r="C12" s="22"/>
      <c r="D12" s="22"/>
      <c r="E12" s="22"/>
      <c r="F12" s="22"/>
      <c r="G12" s="22"/>
      <c r="H12" s="22"/>
    </row>
    <row r="13" spans="1:8" ht="20.25" customHeight="1">
      <c r="A13" s="23" t="s">
        <v>195</v>
      </c>
      <c r="B13" s="23"/>
      <c r="C13" s="23"/>
      <c r="D13" s="23"/>
      <c r="E13" s="23"/>
      <c r="F13" s="23"/>
      <c r="G13" s="23"/>
      <c r="H13" s="23"/>
    </row>
    <row r="14" spans="1:8" ht="21.75" customHeight="1">
      <c r="A14" s="25" t="s">
        <v>2</v>
      </c>
      <c r="B14" s="25" t="s">
        <v>0</v>
      </c>
      <c r="C14" s="25" t="s">
        <v>1</v>
      </c>
      <c r="D14" s="27" t="s">
        <v>258</v>
      </c>
      <c r="E14" s="25" t="s">
        <v>538</v>
      </c>
      <c r="F14" s="27" t="s">
        <v>258</v>
      </c>
      <c r="G14" s="25" t="s">
        <v>590</v>
      </c>
      <c r="H14" s="27" t="s">
        <v>258</v>
      </c>
    </row>
    <row r="15" spans="1:8" ht="88.5" customHeight="1">
      <c r="A15" s="26"/>
      <c r="B15" s="26"/>
      <c r="C15" s="26"/>
      <c r="D15" s="28"/>
      <c r="E15" s="26"/>
      <c r="F15" s="28"/>
      <c r="G15" s="26"/>
      <c r="H15" s="28"/>
    </row>
    <row r="16" spans="1:8" ht="78.75">
      <c r="A16" s="8" t="s">
        <v>317</v>
      </c>
      <c r="B16" s="9" t="s">
        <v>128</v>
      </c>
      <c r="C16" s="2"/>
      <c r="D16" s="5">
        <v>441445.39331999986</v>
      </c>
      <c r="E16" s="5">
        <f>E17+E34+E57+E88+E105+E116+E122+E133</f>
        <v>631.57894999999996</v>
      </c>
      <c r="F16" s="5">
        <f>D16+E16</f>
        <v>442076.97226999985</v>
      </c>
      <c r="G16" s="5">
        <f>G17+G34+G57+G88+G105+G116+G122+G133</f>
        <v>0</v>
      </c>
      <c r="H16" s="5">
        <f>F16+G16</f>
        <v>442076.97226999985</v>
      </c>
    </row>
    <row r="17" spans="1:8" ht="25.5">
      <c r="A17" s="10" t="s">
        <v>125</v>
      </c>
      <c r="B17" s="9" t="s">
        <v>129</v>
      </c>
      <c r="C17" s="2"/>
      <c r="D17" s="5">
        <v>201991.18164999998</v>
      </c>
      <c r="E17" s="5">
        <f>E18+E31</f>
        <v>631.57894999999996</v>
      </c>
      <c r="F17" s="5">
        <f t="shared" ref="F17:F94" si="0">D17+E17</f>
        <v>202622.76059999998</v>
      </c>
      <c r="G17" s="5">
        <f>G18+G31</f>
        <v>0</v>
      </c>
      <c r="H17" s="5">
        <f t="shared" ref="H17:H86" si="1">F17+G17</f>
        <v>202622.76059999998</v>
      </c>
    </row>
    <row r="18" spans="1:8" ht="38.25">
      <c r="A18" s="4" t="s">
        <v>127</v>
      </c>
      <c r="B18" s="2" t="s">
        <v>130</v>
      </c>
      <c r="C18" s="2"/>
      <c r="D18" s="5">
        <v>201991.18164999998</v>
      </c>
      <c r="E18" s="5">
        <f>E19+E21+E23+E25+E27+E29</f>
        <v>0</v>
      </c>
      <c r="F18" s="5">
        <f t="shared" si="0"/>
        <v>201991.18164999998</v>
      </c>
      <c r="G18" s="5">
        <f>G19+G21+G23+G25+G27+G29</f>
        <v>0</v>
      </c>
      <c r="H18" s="5">
        <f t="shared" si="1"/>
        <v>201991.18164999998</v>
      </c>
    </row>
    <row r="19" spans="1:8" ht="25.5">
      <c r="A19" s="4" t="s">
        <v>126</v>
      </c>
      <c r="B19" s="2" t="s">
        <v>131</v>
      </c>
      <c r="C19" s="2"/>
      <c r="D19" s="5">
        <v>71591.320649999994</v>
      </c>
      <c r="E19" s="5">
        <f>E20</f>
        <v>0</v>
      </c>
      <c r="F19" s="5">
        <f t="shared" si="0"/>
        <v>71591.320649999994</v>
      </c>
      <c r="G19" s="5">
        <f>G20</f>
        <v>0</v>
      </c>
      <c r="H19" s="5">
        <f t="shared" si="1"/>
        <v>71591.320649999994</v>
      </c>
    </row>
    <row r="20" spans="1:8" ht="38.25">
      <c r="A20" s="4" t="s">
        <v>37</v>
      </c>
      <c r="B20" s="2" t="s">
        <v>131</v>
      </c>
      <c r="C20" s="2">
        <v>600</v>
      </c>
      <c r="D20" s="5">
        <v>71591.320649999994</v>
      </c>
      <c r="E20" s="5">
        <v>0</v>
      </c>
      <c r="F20" s="5">
        <f t="shared" si="0"/>
        <v>71591.320649999994</v>
      </c>
      <c r="G20" s="5"/>
      <c r="H20" s="5">
        <f t="shared" si="1"/>
        <v>71591.320649999994</v>
      </c>
    </row>
    <row r="21" spans="1:8" ht="38.25">
      <c r="A21" s="4" t="s">
        <v>293</v>
      </c>
      <c r="B21" s="2" t="s">
        <v>132</v>
      </c>
      <c r="C21" s="2"/>
      <c r="D21" s="5">
        <v>510</v>
      </c>
      <c r="E21" s="5">
        <f>E22</f>
        <v>0</v>
      </c>
      <c r="F21" s="5">
        <f t="shared" si="0"/>
        <v>510</v>
      </c>
      <c r="G21" s="5">
        <f>G22</f>
        <v>0</v>
      </c>
      <c r="H21" s="5">
        <f t="shared" si="1"/>
        <v>510</v>
      </c>
    </row>
    <row r="22" spans="1:8" ht="38.25">
      <c r="A22" s="4" t="s">
        <v>37</v>
      </c>
      <c r="B22" s="2" t="s">
        <v>132</v>
      </c>
      <c r="C22" s="2">
        <v>600</v>
      </c>
      <c r="D22" s="5">
        <v>510</v>
      </c>
      <c r="E22" s="5">
        <v>0</v>
      </c>
      <c r="F22" s="5">
        <f t="shared" si="0"/>
        <v>510</v>
      </c>
      <c r="G22" s="5"/>
      <c r="H22" s="5">
        <f t="shared" si="1"/>
        <v>510</v>
      </c>
    </row>
    <row r="23" spans="1:8" ht="25.5">
      <c r="A23" s="4" t="s">
        <v>133</v>
      </c>
      <c r="B23" s="2" t="s">
        <v>134</v>
      </c>
      <c r="C23" s="2"/>
      <c r="D23" s="5">
        <v>200</v>
      </c>
      <c r="E23" s="5">
        <f>E24</f>
        <v>0</v>
      </c>
      <c r="F23" s="5">
        <f t="shared" si="0"/>
        <v>200</v>
      </c>
      <c r="G23" s="5">
        <f>G24</f>
        <v>0</v>
      </c>
      <c r="H23" s="5">
        <f t="shared" si="1"/>
        <v>200</v>
      </c>
    </row>
    <row r="24" spans="1:8" ht="38.25">
      <c r="A24" s="4" t="s">
        <v>37</v>
      </c>
      <c r="B24" s="2" t="s">
        <v>134</v>
      </c>
      <c r="C24" s="2">
        <v>600</v>
      </c>
      <c r="D24" s="5">
        <v>200</v>
      </c>
      <c r="E24" s="5">
        <v>0</v>
      </c>
      <c r="F24" s="5">
        <f t="shared" si="0"/>
        <v>200</v>
      </c>
      <c r="G24" s="5"/>
      <c r="H24" s="5">
        <f t="shared" si="1"/>
        <v>200</v>
      </c>
    </row>
    <row r="25" spans="1:8" ht="102">
      <c r="A25" s="11" t="s">
        <v>135</v>
      </c>
      <c r="B25" s="2" t="s">
        <v>136</v>
      </c>
      <c r="C25" s="2"/>
      <c r="D25" s="5">
        <v>700</v>
      </c>
      <c r="E25" s="5">
        <f>E26</f>
        <v>0</v>
      </c>
      <c r="F25" s="5">
        <f t="shared" si="0"/>
        <v>700</v>
      </c>
      <c r="G25" s="5">
        <f>G26</f>
        <v>0</v>
      </c>
      <c r="H25" s="5">
        <f t="shared" si="1"/>
        <v>700</v>
      </c>
    </row>
    <row r="26" spans="1:8" ht="38.25">
      <c r="A26" s="4" t="s">
        <v>37</v>
      </c>
      <c r="B26" s="2" t="s">
        <v>136</v>
      </c>
      <c r="C26" s="2">
        <v>600</v>
      </c>
      <c r="D26" s="5">
        <v>700</v>
      </c>
      <c r="E26" s="5"/>
      <c r="F26" s="5">
        <f t="shared" si="0"/>
        <v>700</v>
      </c>
      <c r="G26" s="5"/>
      <c r="H26" s="5">
        <f t="shared" si="1"/>
        <v>700</v>
      </c>
    </row>
    <row r="27" spans="1:8" ht="127.5">
      <c r="A27" s="11" t="s">
        <v>265</v>
      </c>
      <c r="B27" s="2" t="s">
        <v>137</v>
      </c>
      <c r="C27" s="2"/>
      <c r="D27" s="5">
        <v>123055.71099999998</v>
      </c>
      <c r="E27" s="5">
        <f>E28</f>
        <v>0</v>
      </c>
      <c r="F27" s="5">
        <f t="shared" si="0"/>
        <v>123055.71099999998</v>
      </c>
      <c r="G27" s="5">
        <f>G28</f>
        <v>0</v>
      </c>
      <c r="H27" s="5">
        <f t="shared" si="1"/>
        <v>123055.71099999998</v>
      </c>
    </row>
    <row r="28" spans="1:8" ht="38.25">
      <c r="A28" s="4" t="s">
        <v>37</v>
      </c>
      <c r="B28" s="2" t="s">
        <v>137</v>
      </c>
      <c r="C28" s="2">
        <v>600</v>
      </c>
      <c r="D28" s="5">
        <v>123055.71099999998</v>
      </c>
      <c r="E28" s="5">
        <v>0</v>
      </c>
      <c r="F28" s="5">
        <f t="shared" si="0"/>
        <v>123055.71099999998</v>
      </c>
      <c r="G28" s="5"/>
      <c r="H28" s="5">
        <f t="shared" si="1"/>
        <v>123055.71099999998</v>
      </c>
    </row>
    <row r="29" spans="1:8" ht="102" customHeight="1">
      <c r="A29" s="4" t="s">
        <v>242</v>
      </c>
      <c r="B29" s="2" t="s">
        <v>243</v>
      </c>
      <c r="C29" s="2"/>
      <c r="D29" s="5">
        <v>5934.1500000000005</v>
      </c>
      <c r="E29" s="5">
        <f>E30</f>
        <v>0</v>
      </c>
      <c r="F29" s="5">
        <f t="shared" si="0"/>
        <v>5934.1500000000005</v>
      </c>
      <c r="G29" s="5">
        <f>G30</f>
        <v>0</v>
      </c>
      <c r="H29" s="5">
        <f t="shared" si="1"/>
        <v>5934.1500000000005</v>
      </c>
    </row>
    <row r="30" spans="1:8" ht="38.25">
      <c r="A30" s="4" t="s">
        <v>37</v>
      </c>
      <c r="B30" s="2" t="s">
        <v>243</v>
      </c>
      <c r="C30" s="2">
        <v>600</v>
      </c>
      <c r="D30" s="5">
        <v>5934.1500000000005</v>
      </c>
      <c r="E30" s="5">
        <v>0</v>
      </c>
      <c r="F30" s="5">
        <f t="shared" si="0"/>
        <v>5934.1500000000005</v>
      </c>
      <c r="G30" s="5"/>
      <c r="H30" s="5">
        <f t="shared" si="1"/>
        <v>5934.1500000000005</v>
      </c>
    </row>
    <row r="31" spans="1:8" ht="76.5">
      <c r="A31" s="4" t="s">
        <v>545</v>
      </c>
      <c r="B31" s="2" t="s">
        <v>544</v>
      </c>
      <c r="C31" s="2"/>
      <c r="D31" s="5">
        <v>0</v>
      </c>
      <c r="E31" s="5">
        <f>E32</f>
        <v>631.57894999999996</v>
      </c>
      <c r="F31" s="5">
        <f t="shared" si="0"/>
        <v>631.57894999999996</v>
      </c>
      <c r="G31" s="5">
        <f>G32</f>
        <v>0</v>
      </c>
      <c r="H31" s="5">
        <f t="shared" si="1"/>
        <v>631.57894999999996</v>
      </c>
    </row>
    <row r="32" spans="1:8" ht="89.25">
      <c r="A32" s="4" t="s">
        <v>546</v>
      </c>
      <c r="B32" s="2" t="s">
        <v>547</v>
      </c>
      <c r="C32" s="2"/>
      <c r="D32" s="5">
        <v>0</v>
      </c>
      <c r="E32" s="5">
        <f>E33</f>
        <v>631.57894999999996</v>
      </c>
      <c r="F32" s="5">
        <f t="shared" si="0"/>
        <v>631.57894999999996</v>
      </c>
      <c r="G32" s="5">
        <f>G33</f>
        <v>0</v>
      </c>
      <c r="H32" s="5">
        <f t="shared" si="1"/>
        <v>631.57894999999996</v>
      </c>
    </row>
    <row r="33" spans="1:8" ht="38.25">
      <c r="A33" s="4" t="s">
        <v>37</v>
      </c>
      <c r="B33" s="2" t="s">
        <v>547</v>
      </c>
      <c r="C33" s="2">
        <v>600</v>
      </c>
      <c r="D33" s="5">
        <v>0</v>
      </c>
      <c r="E33" s="5">
        <v>631.57894999999996</v>
      </c>
      <c r="F33" s="5">
        <f t="shared" si="0"/>
        <v>631.57894999999996</v>
      </c>
      <c r="G33" s="5"/>
      <c r="H33" s="5">
        <f t="shared" si="1"/>
        <v>631.57894999999996</v>
      </c>
    </row>
    <row r="34" spans="1:8" ht="25.5">
      <c r="A34" s="10" t="s">
        <v>138</v>
      </c>
      <c r="B34" s="9" t="s">
        <v>141</v>
      </c>
      <c r="C34" s="2"/>
      <c r="D34" s="5">
        <v>154084.80571999997</v>
      </c>
      <c r="E34" s="5">
        <f>E35</f>
        <v>0</v>
      </c>
      <c r="F34" s="5">
        <f t="shared" si="0"/>
        <v>154084.80571999997</v>
      </c>
      <c r="G34" s="5">
        <f>G35+G54</f>
        <v>0</v>
      </c>
      <c r="H34" s="5">
        <f t="shared" si="1"/>
        <v>154084.80571999997</v>
      </c>
    </row>
    <row r="35" spans="1:8" ht="38.25">
      <c r="A35" s="4" t="s">
        <v>140</v>
      </c>
      <c r="B35" s="2" t="s">
        <v>142</v>
      </c>
      <c r="C35" s="2"/>
      <c r="D35" s="5">
        <v>154084.80571999997</v>
      </c>
      <c r="E35" s="5">
        <f>E36+E38+E40+E42+E44+E46+E48+E50</f>
        <v>0</v>
      </c>
      <c r="F35" s="5">
        <f t="shared" si="0"/>
        <v>154084.80571999997</v>
      </c>
      <c r="G35" s="5">
        <f>G36+G38+G40+G42+G44+G46+G48+G50+G52</f>
        <v>0</v>
      </c>
      <c r="H35" s="5">
        <f t="shared" si="1"/>
        <v>154084.80571999997</v>
      </c>
    </row>
    <row r="36" spans="1:8" ht="58.5" customHeight="1">
      <c r="A36" s="4" t="s">
        <v>139</v>
      </c>
      <c r="B36" s="2" t="s">
        <v>143</v>
      </c>
      <c r="C36" s="2"/>
      <c r="D36" s="5">
        <v>25971.697249999997</v>
      </c>
      <c r="E36" s="5">
        <f>E37</f>
        <v>0</v>
      </c>
      <c r="F36" s="5">
        <f t="shared" si="0"/>
        <v>25971.697249999997</v>
      </c>
      <c r="G36" s="5">
        <f>G37</f>
        <v>0</v>
      </c>
      <c r="H36" s="5">
        <f t="shared" si="1"/>
        <v>25971.697249999997</v>
      </c>
    </row>
    <row r="37" spans="1:8" ht="38.25">
      <c r="A37" s="4" t="s">
        <v>37</v>
      </c>
      <c r="B37" s="2" t="s">
        <v>143</v>
      </c>
      <c r="C37" s="2">
        <v>600</v>
      </c>
      <c r="D37" s="5">
        <v>25971.697249999997</v>
      </c>
      <c r="E37" s="5">
        <v>0</v>
      </c>
      <c r="F37" s="5">
        <f t="shared" si="0"/>
        <v>25971.697249999997</v>
      </c>
      <c r="G37" s="5"/>
      <c r="H37" s="5">
        <f t="shared" si="1"/>
        <v>25971.697249999997</v>
      </c>
    </row>
    <row r="38" spans="1:8" ht="25.5">
      <c r="A38" s="4" t="s">
        <v>144</v>
      </c>
      <c r="B38" s="2" t="s">
        <v>145</v>
      </c>
      <c r="C38" s="2"/>
      <c r="D38" s="5">
        <v>150</v>
      </c>
      <c r="E38" s="5">
        <f>E39</f>
        <v>0</v>
      </c>
      <c r="F38" s="5">
        <f t="shared" si="0"/>
        <v>150</v>
      </c>
      <c r="G38" s="5">
        <f>G39</f>
        <v>0</v>
      </c>
      <c r="H38" s="5">
        <f t="shared" si="1"/>
        <v>150</v>
      </c>
    </row>
    <row r="39" spans="1:8" ht="38.25">
      <c r="A39" s="4" t="s">
        <v>37</v>
      </c>
      <c r="B39" s="2" t="s">
        <v>145</v>
      </c>
      <c r="C39" s="2">
        <v>600</v>
      </c>
      <c r="D39" s="5">
        <v>150</v>
      </c>
      <c r="E39" s="5">
        <v>0</v>
      </c>
      <c r="F39" s="5">
        <f t="shared" si="0"/>
        <v>150</v>
      </c>
      <c r="G39" s="5"/>
      <c r="H39" s="5">
        <f t="shared" si="1"/>
        <v>150</v>
      </c>
    </row>
    <row r="40" spans="1:8" ht="102">
      <c r="A40" s="11" t="s">
        <v>146</v>
      </c>
      <c r="B40" s="2" t="s">
        <v>147</v>
      </c>
      <c r="C40" s="2"/>
      <c r="D40" s="5">
        <v>1150</v>
      </c>
      <c r="E40" s="5">
        <f>E41</f>
        <v>0</v>
      </c>
      <c r="F40" s="5">
        <f t="shared" si="0"/>
        <v>1150</v>
      </c>
      <c r="G40" s="5">
        <f>G41</f>
        <v>0</v>
      </c>
      <c r="H40" s="5">
        <f t="shared" si="1"/>
        <v>1150</v>
      </c>
    </row>
    <row r="41" spans="1:8" ht="38.25">
      <c r="A41" s="4" t="s">
        <v>37</v>
      </c>
      <c r="B41" s="2" t="s">
        <v>147</v>
      </c>
      <c r="C41" s="2">
        <v>600</v>
      </c>
      <c r="D41" s="5">
        <v>1150</v>
      </c>
      <c r="E41" s="5">
        <v>0</v>
      </c>
      <c r="F41" s="5">
        <f t="shared" si="0"/>
        <v>1150</v>
      </c>
      <c r="G41" s="5"/>
      <c r="H41" s="5">
        <f t="shared" si="1"/>
        <v>1150</v>
      </c>
    </row>
    <row r="42" spans="1:8" ht="38.25">
      <c r="A42" s="4" t="s">
        <v>193</v>
      </c>
      <c r="B42" s="2" t="s">
        <v>148</v>
      </c>
      <c r="C42" s="2"/>
      <c r="D42" s="5">
        <v>478</v>
      </c>
      <c r="E42" s="5">
        <f>E43</f>
        <v>0</v>
      </c>
      <c r="F42" s="5">
        <f t="shared" si="0"/>
        <v>478</v>
      </c>
      <c r="G42" s="5">
        <f>G43</f>
        <v>0</v>
      </c>
      <c r="H42" s="5">
        <f t="shared" si="1"/>
        <v>478</v>
      </c>
    </row>
    <row r="43" spans="1:8" ht="38.25">
      <c r="A43" s="4" t="s">
        <v>37</v>
      </c>
      <c r="B43" s="2" t="s">
        <v>148</v>
      </c>
      <c r="C43" s="2">
        <v>600</v>
      </c>
      <c r="D43" s="5">
        <v>478</v>
      </c>
      <c r="E43" s="5">
        <v>0</v>
      </c>
      <c r="F43" s="5">
        <f t="shared" si="0"/>
        <v>478</v>
      </c>
      <c r="G43" s="5"/>
      <c r="H43" s="5">
        <f t="shared" si="1"/>
        <v>478</v>
      </c>
    </row>
    <row r="44" spans="1:8" ht="38.25">
      <c r="A44" s="4" t="s">
        <v>294</v>
      </c>
      <c r="B44" s="6" t="s">
        <v>282</v>
      </c>
      <c r="C44" s="2"/>
      <c r="D44" s="5">
        <v>1286.1874699999998</v>
      </c>
      <c r="E44" s="5">
        <f>E45</f>
        <v>0</v>
      </c>
      <c r="F44" s="5">
        <f t="shared" si="0"/>
        <v>1286.1874699999998</v>
      </c>
      <c r="G44" s="5">
        <f>G45</f>
        <v>0</v>
      </c>
      <c r="H44" s="5">
        <f t="shared" si="1"/>
        <v>1286.1874699999998</v>
      </c>
    </row>
    <row r="45" spans="1:8" ht="38.25">
      <c r="A45" s="4" t="s">
        <v>37</v>
      </c>
      <c r="B45" s="6" t="s">
        <v>282</v>
      </c>
      <c r="C45" s="2">
        <v>600</v>
      </c>
      <c r="D45" s="5">
        <v>1286.1874699999998</v>
      </c>
      <c r="E45" s="5">
        <v>0</v>
      </c>
      <c r="F45" s="5">
        <f t="shared" si="0"/>
        <v>1286.1874699999998</v>
      </c>
      <c r="G45" s="5"/>
      <c r="H45" s="5">
        <f t="shared" si="1"/>
        <v>1286.1874699999998</v>
      </c>
    </row>
    <row r="46" spans="1:8" ht="170.25" customHeight="1">
      <c r="A46" s="11" t="s">
        <v>300</v>
      </c>
      <c r="B46" s="6" t="s">
        <v>149</v>
      </c>
      <c r="C46" s="2"/>
      <c r="D46" s="5">
        <v>114112.121</v>
      </c>
      <c r="E46" s="5">
        <f>E47</f>
        <v>0</v>
      </c>
      <c r="F46" s="5">
        <f t="shared" si="0"/>
        <v>114112.121</v>
      </c>
      <c r="G46" s="5">
        <f>G47</f>
        <v>0</v>
      </c>
      <c r="H46" s="5">
        <f t="shared" si="1"/>
        <v>114112.121</v>
      </c>
    </row>
    <row r="47" spans="1:8" ht="38.25">
      <c r="A47" s="4" t="s">
        <v>37</v>
      </c>
      <c r="B47" s="6" t="s">
        <v>149</v>
      </c>
      <c r="C47" s="2">
        <v>600</v>
      </c>
      <c r="D47" s="5">
        <v>114112.121</v>
      </c>
      <c r="E47" s="5">
        <v>0</v>
      </c>
      <c r="F47" s="5">
        <f t="shared" si="0"/>
        <v>114112.121</v>
      </c>
      <c r="G47" s="5"/>
      <c r="H47" s="5">
        <f t="shared" si="1"/>
        <v>114112.121</v>
      </c>
    </row>
    <row r="48" spans="1:8" ht="108" customHeight="1">
      <c r="A48" s="4" t="s">
        <v>557</v>
      </c>
      <c r="B48" s="6" t="s">
        <v>252</v>
      </c>
      <c r="C48" s="2"/>
      <c r="D48" s="5">
        <v>10936.800000000001</v>
      </c>
      <c r="E48" s="5">
        <f>E49</f>
        <v>-10936.8</v>
      </c>
      <c r="F48" s="5">
        <f t="shared" si="0"/>
        <v>0</v>
      </c>
      <c r="G48" s="5">
        <f>G49</f>
        <v>0</v>
      </c>
      <c r="H48" s="5">
        <f t="shared" si="1"/>
        <v>0</v>
      </c>
    </row>
    <row r="49" spans="1:8" ht="38.25">
      <c r="A49" s="4" t="s">
        <v>37</v>
      </c>
      <c r="B49" s="6" t="s">
        <v>252</v>
      </c>
      <c r="C49" s="2">
        <v>600</v>
      </c>
      <c r="D49" s="5">
        <v>10936.800000000001</v>
      </c>
      <c r="E49" s="5">
        <v>-10936.8</v>
      </c>
      <c r="F49" s="5">
        <f t="shared" si="0"/>
        <v>0</v>
      </c>
      <c r="G49" s="5"/>
      <c r="H49" s="5">
        <f t="shared" si="1"/>
        <v>0</v>
      </c>
    </row>
    <row r="50" spans="1:8" ht="216.75">
      <c r="A50" s="4" t="s">
        <v>554</v>
      </c>
      <c r="B50" s="6" t="s">
        <v>558</v>
      </c>
      <c r="C50" s="2"/>
      <c r="D50" s="5">
        <v>0</v>
      </c>
      <c r="E50" s="5">
        <f>E51</f>
        <v>10936.8</v>
      </c>
      <c r="F50" s="5">
        <f t="shared" si="0"/>
        <v>10936.8</v>
      </c>
      <c r="G50" s="5">
        <f>G51</f>
        <v>0</v>
      </c>
      <c r="H50" s="5">
        <f t="shared" si="1"/>
        <v>10936.8</v>
      </c>
    </row>
    <row r="51" spans="1:8" ht="38.25">
      <c r="A51" s="4" t="s">
        <v>37</v>
      </c>
      <c r="B51" s="6" t="s">
        <v>558</v>
      </c>
      <c r="C51" s="2">
        <v>600</v>
      </c>
      <c r="D51" s="5">
        <v>0</v>
      </c>
      <c r="E51" s="5">
        <v>10936.8</v>
      </c>
      <c r="F51" s="5">
        <f t="shared" si="0"/>
        <v>10936.8</v>
      </c>
      <c r="G51" s="5"/>
      <c r="H51" s="5">
        <f t="shared" si="1"/>
        <v>10936.8</v>
      </c>
    </row>
    <row r="52" spans="1:8" ht="38.25">
      <c r="A52" s="4" t="s">
        <v>539</v>
      </c>
      <c r="B52" s="2" t="s">
        <v>589</v>
      </c>
      <c r="C52" s="2"/>
      <c r="D52" s="5"/>
      <c r="E52" s="5"/>
      <c r="F52" s="5">
        <f t="shared" si="0"/>
        <v>0</v>
      </c>
      <c r="G52" s="5">
        <f>G53</f>
        <v>0</v>
      </c>
      <c r="H52" s="5">
        <f t="shared" si="1"/>
        <v>0</v>
      </c>
    </row>
    <row r="53" spans="1:8" ht="38.25">
      <c r="A53" s="4" t="s">
        <v>37</v>
      </c>
      <c r="B53" s="2" t="s">
        <v>589</v>
      </c>
      <c r="C53" s="2">
        <v>600</v>
      </c>
      <c r="D53" s="5"/>
      <c r="E53" s="5"/>
      <c r="F53" s="5">
        <f t="shared" si="0"/>
        <v>0</v>
      </c>
      <c r="G53" s="5"/>
      <c r="H53" s="5">
        <f t="shared" si="1"/>
        <v>0</v>
      </c>
    </row>
    <row r="54" spans="1:8" ht="38.25">
      <c r="A54" s="4" t="s">
        <v>583</v>
      </c>
      <c r="B54" s="6" t="s">
        <v>587</v>
      </c>
      <c r="C54" s="2"/>
      <c r="D54" s="5"/>
      <c r="E54" s="5"/>
      <c r="F54" s="5">
        <v>0</v>
      </c>
      <c r="G54" s="5">
        <f>G55</f>
        <v>0</v>
      </c>
      <c r="H54" s="5">
        <f t="shared" si="1"/>
        <v>0</v>
      </c>
    </row>
    <row r="55" spans="1:8" ht="140.25">
      <c r="A55" s="4" t="s">
        <v>584</v>
      </c>
      <c r="B55" s="6" t="s">
        <v>586</v>
      </c>
      <c r="C55" s="2"/>
      <c r="D55" s="5"/>
      <c r="E55" s="5"/>
      <c r="F55" s="5">
        <v>0</v>
      </c>
      <c r="G55" s="5">
        <f>G56</f>
        <v>0</v>
      </c>
      <c r="H55" s="5">
        <f t="shared" si="1"/>
        <v>0</v>
      </c>
    </row>
    <row r="56" spans="1:8" ht="38.25">
      <c r="A56" s="4" t="s">
        <v>37</v>
      </c>
      <c r="B56" s="6" t="s">
        <v>586</v>
      </c>
      <c r="C56" s="2">
        <v>600</v>
      </c>
      <c r="D56" s="5"/>
      <c r="E56" s="5"/>
      <c r="F56" s="5">
        <v>0</v>
      </c>
      <c r="G56" s="5"/>
      <c r="H56" s="5">
        <f t="shared" si="1"/>
        <v>0</v>
      </c>
    </row>
    <row r="57" spans="1:8" ht="44.25" customHeight="1">
      <c r="A57" s="10" t="s">
        <v>150</v>
      </c>
      <c r="B57" s="9" t="s">
        <v>153</v>
      </c>
      <c r="C57" s="2"/>
      <c r="D57" s="5">
        <v>40148.94356</v>
      </c>
      <c r="E57" s="5">
        <f>E58+E83+E79</f>
        <v>0</v>
      </c>
      <c r="F57" s="5">
        <f t="shared" si="0"/>
        <v>40148.94356</v>
      </c>
      <c r="G57" s="5">
        <f>G58+G83+G79</f>
        <v>0</v>
      </c>
      <c r="H57" s="5">
        <f t="shared" si="1"/>
        <v>40148.94356</v>
      </c>
    </row>
    <row r="58" spans="1:8" ht="38.25">
      <c r="A58" s="4" t="s">
        <v>152</v>
      </c>
      <c r="B58" s="2" t="s">
        <v>154</v>
      </c>
      <c r="C58" s="2"/>
      <c r="D58" s="5">
        <v>32271.792359999999</v>
      </c>
      <c r="E58" s="5">
        <f>E59+E61+E67+E69+E71+E73+E75+E77+E63+E65</f>
        <v>122.41480000000001</v>
      </c>
      <c r="F58" s="5">
        <f t="shared" si="0"/>
        <v>32394.207159999998</v>
      </c>
      <c r="G58" s="5">
        <f>G59+G61+G67+G69+G71+G73+G75+G77+G63+G65</f>
        <v>0</v>
      </c>
      <c r="H58" s="5">
        <f t="shared" si="1"/>
        <v>32394.207159999998</v>
      </c>
    </row>
    <row r="59" spans="1:8" ht="15.75">
      <c r="A59" s="4" t="s">
        <v>151</v>
      </c>
      <c r="B59" s="2" t="s">
        <v>155</v>
      </c>
      <c r="C59" s="2"/>
      <c r="D59" s="5">
        <v>25675.11002</v>
      </c>
      <c r="E59" s="5">
        <f>E60</f>
        <v>122.4148</v>
      </c>
      <c r="F59" s="5">
        <f t="shared" si="0"/>
        <v>25797.524819999999</v>
      </c>
      <c r="G59" s="5">
        <f>G60</f>
        <v>0</v>
      </c>
      <c r="H59" s="5">
        <f t="shared" si="1"/>
        <v>25797.524819999999</v>
      </c>
    </row>
    <row r="60" spans="1:8" ht="38.25">
      <c r="A60" s="4" t="s">
        <v>37</v>
      </c>
      <c r="B60" s="2" t="s">
        <v>155</v>
      </c>
      <c r="C60" s="2">
        <v>600</v>
      </c>
      <c r="D60" s="5">
        <v>25675.11002</v>
      </c>
      <c r="E60" s="5">
        <v>122.4148</v>
      </c>
      <c r="F60" s="5">
        <f t="shared" si="0"/>
        <v>25797.524819999999</v>
      </c>
      <c r="G60" s="5"/>
      <c r="H60" s="5">
        <f t="shared" si="1"/>
        <v>25797.524819999999</v>
      </c>
    </row>
    <row r="61" spans="1:8" ht="38.25">
      <c r="A61" s="4" t="s">
        <v>157</v>
      </c>
      <c r="B61" s="2" t="s">
        <v>158</v>
      </c>
      <c r="C61" s="2"/>
      <c r="D61" s="5">
        <v>35</v>
      </c>
      <c r="E61" s="5">
        <f>E62</f>
        <v>0</v>
      </c>
      <c r="F61" s="5">
        <f t="shared" si="0"/>
        <v>35</v>
      </c>
      <c r="G61" s="5">
        <f>G62</f>
        <v>0</v>
      </c>
      <c r="H61" s="5">
        <f t="shared" si="1"/>
        <v>35</v>
      </c>
    </row>
    <row r="62" spans="1:8" ht="38.25">
      <c r="A62" s="4" t="s">
        <v>37</v>
      </c>
      <c r="B62" s="2" t="s">
        <v>158</v>
      </c>
      <c r="C62" s="2">
        <v>600</v>
      </c>
      <c r="D62" s="5">
        <v>35</v>
      </c>
      <c r="E62" s="5">
        <v>0</v>
      </c>
      <c r="F62" s="5">
        <f t="shared" si="0"/>
        <v>35</v>
      </c>
      <c r="G62" s="5"/>
      <c r="H62" s="5">
        <f t="shared" si="1"/>
        <v>35</v>
      </c>
    </row>
    <row r="63" spans="1:8" ht="54" customHeight="1">
      <c r="A63" s="4" t="s">
        <v>504</v>
      </c>
      <c r="B63" s="2" t="s">
        <v>503</v>
      </c>
      <c r="C63" s="2"/>
      <c r="D63" s="5">
        <v>361.26316000000003</v>
      </c>
      <c r="E63" s="5">
        <f>E64</f>
        <v>-361.26316000000003</v>
      </c>
      <c r="F63" s="5">
        <f t="shared" si="0"/>
        <v>0</v>
      </c>
      <c r="G63" s="5">
        <f>G64</f>
        <v>0</v>
      </c>
      <c r="H63" s="5">
        <f t="shared" si="1"/>
        <v>0</v>
      </c>
    </row>
    <row r="64" spans="1:8" ht="38.25">
      <c r="A64" s="4" t="s">
        <v>37</v>
      </c>
      <c r="B64" s="2" t="s">
        <v>503</v>
      </c>
      <c r="C64" s="2">
        <v>600</v>
      </c>
      <c r="D64" s="5">
        <v>361.26316000000003</v>
      </c>
      <c r="E64" s="5">
        <v>-361.26316000000003</v>
      </c>
      <c r="F64" s="5">
        <f t="shared" si="0"/>
        <v>0</v>
      </c>
      <c r="G64" s="5"/>
      <c r="H64" s="5">
        <f t="shared" si="1"/>
        <v>0</v>
      </c>
    </row>
    <row r="65" spans="1:8" ht="38.25">
      <c r="A65" s="4" t="s">
        <v>539</v>
      </c>
      <c r="B65" s="2" t="s">
        <v>540</v>
      </c>
      <c r="C65" s="2"/>
      <c r="D65" s="5">
        <v>0</v>
      </c>
      <c r="E65" s="5">
        <f>E66</f>
        <v>361.26316000000003</v>
      </c>
      <c r="F65" s="5">
        <f t="shared" si="0"/>
        <v>361.26316000000003</v>
      </c>
      <c r="G65" s="5">
        <f>G66</f>
        <v>0</v>
      </c>
      <c r="H65" s="5">
        <f t="shared" si="1"/>
        <v>361.26316000000003</v>
      </c>
    </row>
    <row r="66" spans="1:8" ht="38.25">
      <c r="A66" s="4" t="s">
        <v>37</v>
      </c>
      <c r="B66" s="2" t="s">
        <v>540</v>
      </c>
      <c r="C66" s="2">
        <v>600</v>
      </c>
      <c r="D66" s="5">
        <v>0</v>
      </c>
      <c r="E66" s="5">
        <v>361.26316000000003</v>
      </c>
      <c r="F66" s="5">
        <f t="shared" si="0"/>
        <v>361.26316000000003</v>
      </c>
      <c r="G66" s="5"/>
      <c r="H66" s="5">
        <f t="shared" si="1"/>
        <v>361.26316000000003</v>
      </c>
    </row>
    <row r="67" spans="1:8" ht="38.25">
      <c r="A67" s="4" t="s">
        <v>194</v>
      </c>
      <c r="B67" s="2" t="s">
        <v>159</v>
      </c>
      <c r="C67" s="2"/>
      <c r="D67" s="5">
        <v>92</v>
      </c>
      <c r="E67" s="5">
        <f>E68</f>
        <v>0</v>
      </c>
      <c r="F67" s="5">
        <f t="shared" si="0"/>
        <v>92</v>
      </c>
      <c r="G67" s="5">
        <f>G68</f>
        <v>0</v>
      </c>
      <c r="H67" s="5">
        <f t="shared" si="1"/>
        <v>92</v>
      </c>
    </row>
    <row r="68" spans="1:8" ht="38.25">
      <c r="A68" s="4" t="s">
        <v>37</v>
      </c>
      <c r="B68" s="2" t="s">
        <v>159</v>
      </c>
      <c r="C68" s="2">
        <v>600</v>
      </c>
      <c r="D68" s="5">
        <v>92</v>
      </c>
      <c r="E68" s="5">
        <v>0</v>
      </c>
      <c r="F68" s="5">
        <f t="shared" si="0"/>
        <v>92</v>
      </c>
      <c r="G68" s="5"/>
      <c r="H68" s="5">
        <f t="shared" si="1"/>
        <v>92</v>
      </c>
    </row>
    <row r="69" spans="1:8" ht="76.5">
      <c r="A69" s="4" t="s">
        <v>301</v>
      </c>
      <c r="B69" s="6" t="s">
        <v>160</v>
      </c>
      <c r="C69" s="2"/>
      <c r="D69" s="5">
        <v>1805.21731</v>
      </c>
      <c r="E69" s="5">
        <f>E70</f>
        <v>0</v>
      </c>
      <c r="F69" s="5">
        <f t="shared" si="0"/>
        <v>1805.21731</v>
      </c>
      <c r="G69" s="5">
        <f>G70</f>
        <v>0</v>
      </c>
      <c r="H69" s="5">
        <f t="shared" si="1"/>
        <v>1805.21731</v>
      </c>
    </row>
    <row r="70" spans="1:8" ht="38.25">
      <c r="A70" s="4" t="s">
        <v>37</v>
      </c>
      <c r="B70" s="6" t="s">
        <v>160</v>
      </c>
      <c r="C70" s="2">
        <v>600</v>
      </c>
      <c r="D70" s="5">
        <v>1805.21731</v>
      </c>
      <c r="E70" s="5">
        <v>0</v>
      </c>
      <c r="F70" s="5">
        <f t="shared" si="0"/>
        <v>1805.21731</v>
      </c>
      <c r="G70" s="5"/>
      <c r="H70" s="5">
        <f t="shared" si="1"/>
        <v>1805.21731</v>
      </c>
    </row>
    <row r="71" spans="1:8" ht="63.75">
      <c r="A71" s="4" t="s">
        <v>161</v>
      </c>
      <c r="B71" s="6" t="s">
        <v>295</v>
      </c>
      <c r="C71" s="2"/>
      <c r="D71" s="5">
        <v>570.06862000000001</v>
      </c>
      <c r="E71" s="5">
        <f>E72</f>
        <v>0</v>
      </c>
      <c r="F71" s="5">
        <f t="shared" si="0"/>
        <v>570.06862000000001</v>
      </c>
      <c r="G71" s="5">
        <f>G72</f>
        <v>0</v>
      </c>
      <c r="H71" s="5">
        <f t="shared" si="1"/>
        <v>570.06862000000001</v>
      </c>
    </row>
    <row r="72" spans="1:8" ht="38.25">
      <c r="A72" s="4" t="s">
        <v>37</v>
      </c>
      <c r="B72" s="6" t="s">
        <v>295</v>
      </c>
      <c r="C72" s="2">
        <v>600</v>
      </c>
      <c r="D72" s="5">
        <v>570.06862000000001</v>
      </c>
      <c r="E72" s="5">
        <v>0</v>
      </c>
      <c r="F72" s="5">
        <f t="shared" si="0"/>
        <v>570.06862000000001</v>
      </c>
      <c r="G72" s="5"/>
      <c r="H72" s="5">
        <f t="shared" si="1"/>
        <v>570.06862000000001</v>
      </c>
    </row>
    <row r="73" spans="1:8" ht="89.25">
      <c r="A73" s="4" t="s">
        <v>302</v>
      </c>
      <c r="B73" s="6" t="s">
        <v>163</v>
      </c>
      <c r="C73" s="2"/>
      <c r="D73" s="5">
        <v>2853.5959800000001</v>
      </c>
      <c r="E73" s="5">
        <f>E74</f>
        <v>0</v>
      </c>
      <c r="F73" s="5">
        <f t="shared" si="0"/>
        <v>2853.5959800000001</v>
      </c>
      <c r="G73" s="5">
        <f>G74</f>
        <v>0</v>
      </c>
      <c r="H73" s="5">
        <f t="shared" si="1"/>
        <v>2853.5959800000001</v>
      </c>
    </row>
    <row r="74" spans="1:8" ht="38.25">
      <c r="A74" s="4" t="s">
        <v>37</v>
      </c>
      <c r="B74" s="6" t="s">
        <v>163</v>
      </c>
      <c r="C74" s="2">
        <v>600</v>
      </c>
      <c r="D74" s="5">
        <v>2853.5959800000001</v>
      </c>
      <c r="E74" s="5">
        <v>0</v>
      </c>
      <c r="F74" s="5">
        <f t="shared" si="0"/>
        <v>2853.5959800000001</v>
      </c>
      <c r="G74" s="5"/>
      <c r="H74" s="5">
        <f t="shared" si="1"/>
        <v>2853.5959800000001</v>
      </c>
    </row>
    <row r="75" spans="1:8" ht="81.75" customHeight="1">
      <c r="A75" s="4" t="s">
        <v>164</v>
      </c>
      <c r="B75" s="2" t="s">
        <v>296</v>
      </c>
      <c r="C75" s="2"/>
      <c r="D75" s="5">
        <v>150.18926999999999</v>
      </c>
      <c r="E75" s="5">
        <f>E76</f>
        <v>0</v>
      </c>
      <c r="F75" s="5">
        <f t="shared" si="0"/>
        <v>150.18926999999999</v>
      </c>
      <c r="G75" s="5">
        <f>G76</f>
        <v>0</v>
      </c>
      <c r="H75" s="5">
        <f t="shared" si="1"/>
        <v>150.18926999999999</v>
      </c>
    </row>
    <row r="76" spans="1:8" ht="38.25">
      <c r="A76" s="4" t="s">
        <v>37</v>
      </c>
      <c r="B76" s="2" t="s">
        <v>296</v>
      </c>
      <c r="C76" s="2">
        <v>600</v>
      </c>
      <c r="D76" s="5">
        <v>150.18926999999999</v>
      </c>
      <c r="E76" s="5">
        <v>0</v>
      </c>
      <c r="F76" s="5">
        <f t="shared" si="0"/>
        <v>150.18926999999999</v>
      </c>
      <c r="G76" s="5"/>
      <c r="H76" s="5">
        <f t="shared" si="1"/>
        <v>150.18926999999999</v>
      </c>
    </row>
    <row r="77" spans="1:8" ht="25.5">
      <c r="A77" s="4" t="s">
        <v>235</v>
      </c>
      <c r="B77" s="2" t="s">
        <v>234</v>
      </c>
      <c r="C77" s="2"/>
      <c r="D77" s="5">
        <v>729.34799999999996</v>
      </c>
      <c r="E77" s="5">
        <f>E78</f>
        <v>0</v>
      </c>
      <c r="F77" s="5">
        <f t="shared" si="0"/>
        <v>729.34799999999996</v>
      </c>
      <c r="G77" s="5">
        <f>G78</f>
        <v>0</v>
      </c>
      <c r="H77" s="5">
        <f t="shared" si="1"/>
        <v>729.34799999999996</v>
      </c>
    </row>
    <row r="78" spans="1:8" ht="38.25">
      <c r="A78" s="4" t="s">
        <v>37</v>
      </c>
      <c r="B78" s="2" t="s">
        <v>234</v>
      </c>
      <c r="C78" s="2">
        <v>600</v>
      </c>
      <c r="D78" s="5">
        <v>729.34799999999996</v>
      </c>
      <c r="E78" s="5">
        <v>0</v>
      </c>
      <c r="F78" s="5">
        <f t="shared" si="0"/>
        <v>729.34799999999996</v>
      </c>
      <c r="G78" s="5"/>
      <c r="H78" s="5">
        <f t="shared" si="1"/>
        <v>729.34799999999996</v>
      </c>
    </row>
    <row r="79" spans="1:8" ht="51">
      <c r="A79" s="4" t="s">
        <v>482</v>
      </c>
      <c r="B79" s="2" t="s">
        <v>481</v>
      </c>
      <c r="C79" s="2"/>
      <c r="D79" s="5">
        <v>7329.8848000000007</v>
      </c>
      <c r="E79" s="5">
        <f>E80</f>
        <v>-122.4148</v>
      </c>
      <c r="F79" s="5">
        <f t="shared" si="0"/>
        <v>7207.4700000000012</v>
      </c>
      <c r="G79" s="5">
        <f>G80</f>
        <v>0</v>
      </c>
      <c r="H79" s="5">
        <f t="shared" si="1"/>
        <v>7207.4700000000012</v>
      </c>
    </row>
    <row r="80" spans="1:8" ht="38.25">
      <c r="A80" s="4" t="s">
        <v>483</v>
      </c>
      <c r="B80" s="2" t="s">
        <v>484</v>
      </c>
      <c r="C80" s="2"/>
      <c r="D80" s="5">
        <v>7329.8848000000007</v>
      </c>
      <c r="E80" s="5">
        <f>E81+E82</f>
        <v>-122.4148</v>
      </c>
      <c r="F80" s="5">
        <f t="shared" si="0"/>
        <v>7207.4700000000012</v>
      </c>
      <c r="G80" s="5">
        <f>G81+G82</f>
        <v>0</v>
      </c>
      <c r="H80" s="5">
        <f t="shared" si="1"/>
        <v>7207.4700000000012</v>
      </c>
    </row>
    <row r="81" spans="1:8" ht="38.25">
      <c r="A81" s="4" t="s">
        <v>37</v>
      </c>
      <c r="B81" s="2" t="s">
        <v>484</v>
      </c>
      <c r="C81" s="2">
        <v>600</v>
      </c>
      <c r="D81" s="5">
        <v>7305.6</v>
      </c>
      <c r="E81" s="5">
        <v>-116.26479999999999</v>
      </c>
      <c r="F81" s="5">
        <f t="shared" si="0"/>
        <v>7189.3352000000004</v>
      </c>
      <c r="G81" s="5"/>
      <c r="H81" s="5">
        <f t="shared" si="1"/>
        <v>7189.3352000000004</v>
      </c>
    </row>
    <row r="82" spans="1:8" ht="15.75">
      <c r="A82" s="4" t="s">
        <v>343</v>
      </c>
      <c r="B82" s="2" t="s">
        <v>484</v>
      </c>
      <c r="C82" s="2">
        <v>800</v>
      </c>
      <c r="D82" s="5">
        <v>24.284800000000001</v>
      </c>
      <c r="E82" s="5">
        <v>-6.15</v>
      </c>
      <c r="F82" s="5">
        <f t="shared" si="0"/>
        <v>18.134799999999998</v>
      </c>
      <c r="G82" s="5"/>
      <c r="H82" s="5">
        <f t="shared" si="1"/>
        <v>18.134799999999998</v>
      </c>
    </row>
    <row r="83" spans="1:8" ht="102">
      <c r="A83" s="4" t="s">
        <v>542</v>
      </c>
      <c r="B83" s="2" t="s">
        <v>267</v>
      </c>
      <c r="C83" s="2"/>
      <c r="D83" s="5">
        <v>547.26640000000009</v>
      </c>
      <c r="E83" s="5">
        <f>E84</f>
        <v>0</v>
      </c>
      <c r="F83" s="5">
        <f t="shared" si="0"/>
        <v>547.26640000000009</v>
      </c>
      <c r="G83" s="5">
        <f>G84+G86</f>
        <v>0</v>
      </c>
      <c r="H83" s="5">
        <f t="shared" si="1"/>
        <v>547.26640000000009</v>
      </c>
    </row>
    <row r="84" spans="1:8" ht="94.5" customHeight="1">
      <c r="A84" s="4" t="s">
        <v>541</v>
      </c>
      <c r="B84" s="2" t="s">
        <v>268</v>
      </c>
      <c r="C84" s="2"/>
      <c r="D84" s="5">
        <v>547.26640000000009</v>
      </c>
      <c r="E84" s="5">
        <f>E85</f>
        <v>0</v>
      </c>
      <c r="F84" s="5">
        <f t="shared" si="0"/>
        <v>547.26640000000009</v>
      </c>
      <c r="G84" s="5">
        <f>G85</f>
        <v>0</v>
      </c>
      <c r="H84" s="5">
        <f t="shared" si="1"/>
        <v>547.26640000000009</v>
      </c>
    </row>
    <row r="85" spans="1:8" ht="38.25">
      <c r="A85" s="4" t="s">
        <v>37</v>
      </c>
      <c r="B85" s="2" t="s">
        <v>268</v>
      </c>
      <c r="C85" s="2">
        <v>600</v>
      </c>
      <c r="D85" s="5">
        <v>547.26640000000009</v>
      </c>
      <c r="E85" s="5">
        <v>0</v>
      </c>
      <c r="F85" s="5">
        <f t="shared" si="0"/>
        <v>547.26640000000009</v>
      </c>
      <c r="G85" s="5"/>
      <c r="H85" s="5">
        <f t="shared" si="1"/>
        <v>547.26640000000009</v>
      </c>
    </row>
    <row r="86" spans="1:8" ht="92.25" customHeight="1">
      <c r="A86" s="4" t="s">
        <v>541</v>
      </c>
      <c r="B86" s="2" t="s">
        <v>588</v>
      </c>
      <c r="C86" s="2"/>
      <c r="D86" s="5"/>
      <c r="E86" s="5"/>
      <c r="F86" s="5">
        <f t="shared" si="0"/>
        <v>0</v>
      </c>
      <c r="G86" s="5">
        <f>G87</f>
        <v>0</v>
      </c>
      <c r="H86" s="5">
        <f t="shared" si="1"/>
        <v>0</v>
      </c>
    </row>
    <row r="87" spans="1:8" ht="38.25">
      <c r="A87" s="4" t="s">
        <v>37</v>
      </c>
      <c r="B87" s="2" t="s">
        <v>588</v>
      </c>
      <c r="C87" s="2">
        <v>600</v>
      </c>
      <c r="D87" s="5"/>
      <c r="E87" s="5"/>
      <c r="F87" s="5">
        <f t="shared" si="0"/>
        <v>0</v>
      </c>
      <c r="G87" s="5"/>
      <c r="H87" s="5">
        <f t="shared" ref="H87" si="2">F87+G87</f>
        <v>0</v>
      </c>
    </row>
    <row r="88" spans="1:8" ht="39" customHeight="1">
      <c r="A88" s="10" t="s">
        <v>22</v>
      </c>
      <c r="B88" s="9" t="s">
        <v>21</v>
      </c>
      <c r="C88" s="2"/>
      <c r="D88" s="5">
        <v>28587.145390000001</v>
      </c>
      <c r="E88" s="5">
        <f>E89</f>
        <v>0</v>
      </c>
      <c r="F88" s="5">
        <f t="shared" si="0"/>
        <v>28587.145390000001</v>
      </c>
      <c r="G88" s="5">
        <f>G89</f>
        <v>0</v>
      </c>
      <c r="H88" s="5">
        <f t="shared" ref="H88:H151" si="3">F88+G88</f>
        <v>28587.145390000001</v>
      </c>
    </row>
    <row r="89" spans="1:8" ht="38.25">
      <c r="A89" s="4" t="s">
        <v>166</v>
      </c>
      <c r="B89" s="2" t="s">
        <v>165</v>
      </c>
      <c r="C89" s="2"/>
      <c r="D89" s="5">
        <v>28587.145390000001</v>
      </c>
      <c r="E89" s="5">
        <f>E90+E92+E94+E96+E99+E101+E103</f>
        <v>0</v>
      </c>
      <c r="F89" s="5">
        <f t="shared" si="0"/>
        <v>28587.145390000001</v>
      </c>
      <c r="G89" s="5">
        <f>G90+G92+G94+G96+G99+G101+G103</f>
        <v>0</v>
      </c>
      <c r="H89" s="5">
        <f t="shared" si="3"/>
        <v>28587.145390000001</v>
      </c>
    </row>
    <row r="90" spans="1:8" ht="51">
      <c r="A90" s="4" t="s">
        <v>385</v>
      </c>
      <c r="B90" s="6" t="s">
        <v>253</v>
      </c>
      <c r="C90" s="2"/>
      <c r="D90" s="5">
        <v>2703.9304800000004</v>
      </c>
      <c r="E90" s="5">
        <f>E91</f>
        <v>2.4335399999999998</v>
      </c>
      <c r="F90" s="5">
        <f t="shared" si="0"/>
        <v>2706.3640200000004</v>
      </c>
      <c r="G90" s="5">
        <f>G91</f>
        <v>0</v>
      </c>
      <c r="H90" s="5">
        <f t="shared" si="3"/>
        <v>2706.3640200000004</v>
      </c>
    </row>
    <row r="91" spans="1:8" ht="38.25">
      <c r="A91" s="4" t="s">
        <v>37</v>
      </c>
      <c r="B91" s="6" t="s">
        <v>253</v>
      </c>
      <c r="C91" s="2">
        <v>600</v>
      </c>
      <c r="D91" s="5">
        <v>2703.9304800000004</v>
      </c>
      <c r="E91" s="5">
        <v>2.4335399999999998</v>
      </c>
      <c r="F91" s="5">
        <f t="shared" si="0"/>
        <v>2706.3640200000004</v>
      </c>
      <c r="G91" s="5"/>
      <c r="H91" s="5">
        <f t="shared" si="3"/>
        <v>2706.3640200000004</v>
      </c>
    </row>
    <row r="92" spans="1:8" ht="108" customHeight="1">
      <c r="A92" s="4" t="s">
        <v>299</v>
      </c>
      <c r="B92" s="6" t="s">
        <v>254</v>
      </c>
      <c r="C92" s="2"/>
      <c r="D92" s="5">
        <v>18744.547040000001</v>
      </c>
      <c r="E92" s="5">
        <f>E93</f>
        <v>-2.4335399999999998</v>
      </c>
      <c r="F92" s="5">
        <f t="shared" si="0"/>
        <v>18742.113499999999</v>
      </c>
      <c r="G92" s="5">
        <f>G93</f>
        <v>0</v>
      </c>
      <c r="H92" s="5">
        <f t="shared" si="3"/>
        <v>18742.113499999999</v>
      </c>
    </row>
    <row r="93" spans="1:8" ht="44.25" customHeight="1">
      <c r="A93" s="4" t="s">
        <v>37</v>
      </c>
      <c r="B93" s="6" t="s">
        <v>254</v>
      </c>
      <c r="C93" s="2">
        <v>600</v>
      </c>
      <c r="D93" s="5">
        <v>18744.547040000001</v>
      </c>
      <c r="E93" s="5">
        <v>-2.4335399999999998</v>
      </c>
      <c r="F93" s="5">
        <f t="shared" si="0"/>
        <v>18742.113499999999</v>
      </c>
      <c r="G93" s="5"/>
      <c r="H93" s="5">
        <f t="shared" si="3"/>
        <v>18742.113499999999</v>
      </c>
    </row>
    <row r="94" spans="1:8" ht="126.75" customHeight="1">
      <c r="A94" s="11" t="s">
        <v>167</v>
      </c>
      <c r="B94" s="6" t="s">
        <v>168</v>
      </c>
      <c r="C94" s="2"/>
      <c r="D94" s="5">
        <v>449.24599999999998</v>
      </c>
      <c r="E94" s="5">
        <f>E95</f>
        <v>0</v>
      </c>
      <c r="F94" s="5">
        <f t="shared" si="0"/>
        <v>449.24599999999998</v>
      </c>
      <c r="G94" s="5">
        <f>G95</f>
        <v>0</v>
      </c>
      <c r="H94" s="5">
        <f t="shared" si="3"/>
        <v>449.24599999999998</v>
      </c>
    </row>
    <row r="95" spans="1:8" ht="38.25">
      <c r="A95" s="4" t="s">
        <v>37</v>
      </c>
      <c r="B95" s="6" t="s">
        <v>168</v>
      </c>
      <c r="C95" s="2">
        <v>600</v>
      </c>
      <c r="D95" s="5">
        <v>449.24599999999998</v>
      </c>
      <c r="E95" s="5">
        <v>0</v>
      </c>
      <c r="F95" s="5">
        <f t="shared" ref="F95:F159" si="4">D95+E95</f>
        <v>449.24599999999998</v>
      </c>
      <c r="G95" s="5"/>
      <c r="H95" s="5">
        <f t="shared" si="3"/>
        <v>449.24599999999998</v>
      </c>
    </row>
    <row r="96" spans="1:8" ht="89.25">
      <c r="A96" s="11" t="s">
        <v>169</v>
      </c>
      <c r="B96" s="6" t="s">
        <v>170</v>
      </c>
      <c r="C96" s="2"/>
      <c r="D96" s="5">
        <v>2585.7480299999997</v>
      </c>
      <c r="E96" s="5">
        <f>E97+E98</f>
        <v>0</v>
      </c>
      <c r="F96" s="5">
        <f t="shared" si="4"/>
        <v>2585.7480299999997</v>
      </c>
      <c r="G96" s="5">
        <f>G97+G98</f>
        <v>0</v>
      </c>
      <c r="H96" s="5">
        <f t="shared" si="3"/>
        <v>2585.7480299999997</v>
      </c>
    </row>
    <row r="97" spans="1:8" ht="25.5">
      <c r="A97" s="4" t="s">
        <v>189</v>
      </c>
      <c r="B97" s="6" t="s">
        <v>170</v>
      </c>
      <c r="C97" s="2">
        <v>300</v>
      </c>
      <c r="D97" s="5">
        <v>2518.6893</v>
      </c>
      <c r="E97" s="5">
        <v>0</v>
      </c>
      <c r="F97" s="5">
        <f t="shared" si="4"/>
        <v>2518.6893</v>
      </c>
      <c r="G97" s="5"/>
      <c r="H97" s="5">
        <f t="shared" si="3"/>
        <v>2518.6893</v>
      </c>
    </row>
    <row r="98" spans="1:8" ht="38.25">
      <c r="A98" s="4" t="s">
        <v>37</v>
      </c>
      <c r="B98" s="6" t="s">
        <v>170</v>
      </c>
      <c r="C98" s="2">
        <v>600</v>
      </c>
      <c r="D98" s="5">
        <v>67.058729999999997</v>
      </c>
      <c r="E98" s="5">
        <v>0</v>
      </c>
      <c r="F98" s="5">
        <f t="shared" si="4"/>
        <v>67.058729999999997</v>
      </c>
      <c r="G98" s="5"/>
      <c r="H98" s="5">
        <f t="shared" si="3"/>
        <v>67.058729999999997</v>
      </c>
    </row>
    <row r="99" spans="1:8" ht="51">
      <c r="A99" s="11" t="s">
        <v>303</v>
      </c>
      <c r="B99" s="2" t="s">
        <v>171</v>
      </c>
      <c r="C99" s="2"/>
      <c r="D99" s="5">
        <v>1400.49</v>
      </c>
      <c r="E99" s="5">
        <f>E100</f>
        <v>0</v>
      </c>
      <c r="F99" s="5">
        <f t="shared" si="4"/>
        <v>1400.49</v>
      </c>
      <c r="G99" s="5">
        <f>G100</f>
        <v>0</v>
      </c>
      <c r="H99" s="5">
        <f t="shared" si="3"/>
        <v>1400.49</v>
      </c>
    </row>
    <row r="100" spans="1:8" ht="38.25">
      <c r="A100" s="4" t="s">
        <v>37</v>
      </c>
      <c r="B100" s="2" t="s">
        <v>171</v>
      </c>
      <c r="C100" s="2">
        <v>600</v>
      </c>
      <c r="D100" s="5">
        <v>1400.49</v>
      </c>
      <c r="E100" s="5">
        <v>0</v>
      </c>
      <c r="F100" s="5">
        <f t="shared" si="4"/>
        <v>1400.49</v>
      </c>
      <c r="G100" s="5"/>
      <c r="H100" s="5">
        <f t="shared" si="3"/>
        <v>1400.49</v>
      </c>
    </row>
    <row r="101" spans="1:8" ht="63.75">
      <c r="A101" s="12" t="s">
        <v>304</v>
      </c>
      <c r="B101" s="2" t="s">
        <v>172</v>
      </c>
      <c r="C101" s="2"/>
      <c r="D101" s="5">
        <v>56.699999999999996</v>
      </c>
      <c r="E101" s="5">
        <f>E102</f>
        <v>0</v>
      </c>
      <c r="F101" s="5">
        <f t="shared" si="4"/>
        <v>56.699999999999996</v>
      </c>
      <c r="G101" s="5">
        <f>G102</f>
        <v>0</v>
      </c>
      <c r="H101" s="5">
        <f t="shared" si="3"/>
        <v>56.699999999999996</v>
      </c>
    </row>
    <row r="102" spans="1:8" ht="38.25">
      <c r="A102" s="4" t="s">
        <v>37</v>
      </c>
      <c r="B102" s="2" t="s">
        <v>172</v>
      </c>
      <c r="C102" s="2">
        <v>600</v>
      </c>
      <c r="D102" s="5">
        <v>56.699999999999996</v>
      </c>
      <c r="E102" s="5">
        <v>0</v>
      </c>
      <c r="F102" s="5">
        <f t="shared" si="4"/>
        <v>56.699999999999996</v>
      </c>
      <c r="G102" s="5"/>
      <c r="H102" s="5">
        <f t="shared" si="3"/>
        <v>56.699999999999996</v>
      </c>
    </row>
    <row r="103" spans="1:8" ht="404.25" customHeight="1">
      <c r="A103" s="4" t="s">
        <v>543</v>
      </c>
      <c r="B103" s="2" t="s">
        <v>533</v>
      </c>
      <c r="C103" s="2"/>
      <c r="D103" s="5">
        <v>2646.4838399999999</v>
      </c>
      <c r="E103" s="5">
        <f>E104</f>
        <v>0</v>
      </c>
      <c r="F103" s="5">
        <f t="shared" si="4"/>
        <v>2646.4838399999999</v>
      </c>
      <c r="G103" s="5">
        <f>G104</f>
        <v>0</v>
      </c>
      <c r="H103" s="5">
        <f t="shared" si="3"/>
        <v>2646.4838399999999</v>
      </c>
    </row>
    <row r="104" spans="1:8" ht="38.25">
      <c r="A104" s="4" t="s">
        <v>37</v>
      </c>
      <c r="B104" s="2" t="s">
        <v>533</v>
      </c>
      <c r="C104" s="2">
        <v>600</v>
      </c>
      <c r="D104" s="5">
        <v>2646.4838399999999</v>
      </c>
      <c r="E104" s="5">
        <v>0</v>
      </c>
      <c r="F104" s="5">
        <f t="shared" si="4"/>
        <v>2646.4838399999999</v>
      </c>
      <c r="G104" s="5"/>
      <c r="H104" s="5">
        <f t="shared" si="3"/>
        <v>2646.4838399999999</v>
      </c>
    </row>
    <row r="105" spans="1:8" ht="40.5" customHeight="1">
      <c r="A105" s="10" t="s">
        <v>9</v>
      </c>
      <c r="B105" s="9" t="s">
        <v>11</v>
      </c>
      <c r="C105" s="2"/>
      <c r="D105" s="5">
        <v>1151.8979999999999</v>
      </c>
      <c r="E105" s="5">
        <f>E106+E110+E113</f>
        <v>0</v>
      </c>
      <c r="F105" s="5">
        <f t="shared" si="4"/>
        <v>1151.8979999999999</v>
      </c>
      <c r="G105" s="5">
        <f>G106+G110+G113</f>
        <v>0</v>
      </c>
      <c r="H105" s="5">
        <f t="shared" si="3"/>
        <v>1151.8979999999999</v>
      </c>
    </row>
    <row r="106" spans="1:8" ht="51">
      <c r="A106" s="4" t="s">
        <v>10</v>
      </c>
      <c r="B106" s="2" t="s">
        <v>12</v>
      </c>
      <c r="C106" s="2"/>
      <c r="D106" s="5">
        <v>945.375</v>
      </c>
      <c r="E106" s="5">
        <f>E107</f>
        <v>0</v>
      </c>
      <c r="F106" s="5">
        <f t="shared" si="4"/>
        <v>945.375</v>
      </c>
      <c r="G106" s="5">
        <f>G107</f>
        <v>0</v>
      </c>
      <c r="H106" s="5">
        <f t="shared" si="3"/>
        <v>945.375</v>
      </c>
    </row>
    <row r="107" spans="1:8" ht="38.25">
      <c r="A107" s="4" t="s">
        <v>14</v>
      </c>
      <c r="B107" s="2" t="s">
        <v>13</v>
      </c>
      <c r="C107" s="2"/>
      <c r="D107" s="5">
        <v>945.375</v>
      </c>
      <c r="E107" s="5">
        <f>E108+E109</f>
        <v>0</v>
      </c>
      <c r="F107" s="5">
        <f t="shared" si="4"/>
        <v>945.375</v>
      </c>
      <c r="G107" s="5">
        <f>G108+G109</f>
        <v>0</v>
      </c>
      <c r="H107" s="5">
        <f t="shared" si="3"/>
        <v>945.375</v>
      </c>
    </row>
    <row r="108" spans="1:8" ht="38.25">
      <c r="A108" s="4" t="s">
        <v>26</v>
      </c>
      <c r="B108" s="2" t="s">
        <v>13</v>
      </c>
      <c r="C108" s="2">
        <v>200</v>
      </c>
      <c r="D108" s="5">
        <v>529.875</v>
      </c>
      <c r="E108" s="5">
        <v>0</v>
      </c>
      <c r="F108" s="5">
        <f t="shared" si="4"/>
        <v>529.875</v>
      </c>
      <c r="G108" s="5"/>
      <c r="H108" s="5">
        <f t="shared" si="3"/>
        <v>529.875</v>
      </c>
    </row>
    <row r="109" spans="1:8" ht="38.25">
      <c r="A109" s="4" t="s">
        <v>37</v>
      </c>
      <c r="B109" s="2" t="s">
        <v>13</v>
      </c>
      <c r="C109" s="2">
        <v>600</v>
      </c>
      <c r="D109" s="5">
        <v>415.5</v>
      </c>
      <c r="E109" s="5">
        <v>0</v>
      </c>
      <c r="F109" s="5">
        <f t="shared" si="4"/>
        <v>415.5</v>
      </c>
      <c r="G109" s="5"/>
      <c r="H109" s="5">
        <f t="shared" si="3"/>
        <v>415.5</v>
      </c>
    </row>
    <row r="110" spans="1:8" ht="51">
      <c r="A110" s="4" t="s">
        <v>15</v>
      </c>
      <c r="B110" s="2" t="s">
        <v>16</v>
      </c>
      <c r="C110" s="2"/>
      <c r="D110" s="5">
        <v>100</v>
      </c>
      <c r="E110" s="5">
        <f>E111</f>
        <v>0</v>
      </c>
      <c r="F110" s="5">
        <f t="shared" si="4"/>
        <v>100</v>
      </c>
      <c r="G110" s="5">
        <f>G111</f>
        <v>0</v>
      </c>
      <c r="H110" s="5">
        <f t="shared" si="3"/>
        <v>100</v>
      </c>
    </row>
    <row r="111" spans="1:8" ht="51">
      <c r="A111" s="4" t="s">
        <v>18</v>
      </c>
      <c r="B111" s="2" t="s">
        <v>17</v>
      </c>
      <c r="C111" s="2"/>
      <c r="D111" s="5">
        <v>100</v>
      </c>
      <c r="E111" s="5">
        <f>E112</f>
        <v>0</v>
      </c>
      <c r="F111" s="5">
        <f t="shared" si="4"/>
        <v>100</v>
      </c>
      <c r="G111" s="5">
        <f>G112</f>
        <v>0</v>
      </c>
      <c r="H111" s="5">
        <f t="shared" si="3"/>
        <v>100</v>
      </c>
    </row>
    <row r="112" spans="1:8" ht="38.25">
      <c r="A112" s="4" t="s">
        <v>37</v>
      </c>
      <c r="B112" s="2" t="s">
        <v>17</v>
      </c>
      <c r="C112" s="2">
        <v>600</v>
      </c>
      <c r="D112" s="5">
        <v>100</v>
      </c>
      <c r="E112" s="5">
        <v>0</v>
      </c>
      <c r="F112" s="5">
        <f t="shared" si="4"/>
        <v>100</v>
      </c>
      <c r="G112" s="5"/>
      <c r="H112" s="5">
        <f t="shared" si="3"/>
        <v>100</v>
      </c>
    </row>
    <row r="113" spans="1:8" ht="51">
      <c r="A113" s="4" t="s">
        <v>201</v>
      </c>
      <c r="B113" s="2" t="s">
        <v>19</v>
      </c>
      <c r="C113" s="2"/>
      <c r="D113" s="5">
        <v>106.523</v>
      </c>
      <c r="E113" s="5">
        <f>E114</f>
        <v>0</v>
      </c>
      <c r="F113" s="5">
        <f t="shared" si="4"/>
        <v>106.523</v>
      </c>
      <c r="G113" s="5">
        <f>G114</f>
        <v>0</v>
      </c>
      <c r="H113" s="5">
        <f t="shared" si="3"/>
        <v>106.523</v>
      </c>
    </row>
    <row r="114" spans="1:8" ht="38.25">
      <c r="A114" s="4" t="s">
        <v>200</v>
      </c>
      <c r="B114" s="2" t="s">
        <v>20</v>
      </c>
      <c r="C114" s="2"/>
      <c r="D114" s="5">
        <v>106.523</v>
      </c>
      <c r="E114" s="5">
        <f>E115</f>
        <v>0</v>
      </c>
      <c r="F114" s="5">
        <f t="shared" si="4"/>
        <v>106.523</v>
      </c>
      <c r="G114" s="5">
        <f>G115</f>
        <v>0</v>
      </c>
      <c r="H114" s="5">
        <f t="shared" si="3"/>
        <v>106.523</v>
      </c>
    </row>
    <row r="115" spans="1:8" ht="38.25">
      <c r="A115" s="4" t="s">
        <v>37</v>
      </c>
      <c r="B115" s="2" t="s">
        <v>20</v>
      </c>
      <c r="C115" s="2">
        <v>600</v>
      </c>
      <c r="D115" s="5">
        <v>106.523</v>
      </c>
      <c r="E115" s="5">
        <v>0</v>
      </c>
      <c r="F115" s="5">
        <f t="shared" si="4"/>
        <v>106.523</v>
      </c>
      <c r="G115" s="5"/>
      <c r="H115" s="5">
        <f t="shared" si="3"/>
        <v>106.523</v>
      </c>
    </row>
    <row r="116" spans="1:8" ht="63.75">
      <c r="A116" s="10" t="s">
        <v>318</v>
      </c>
      <c r="B116" s="13" t="s">
        <v>6</v>
      </c>
      <c r="C116" s="2"/>
      <c r="D116" s="5">
        <v>12046.178</v>
      </c>
      <c r="E116" s="5">
        <f>E117</f>
        <v>0</v>
      </c>
      <c r="F116" s="5">
        <f t="shared" si="4"/>
        <v>12046.178</v>
      </c>
      <c r="G116" s="5">
        <f>G117</f>
        <v>0</v>
      </c>
      <c r="H116" s="5">
        <f t="shared" si="3"/>
        <v>12046.178</v>
      </c>
    </row>
    <row r="117" spans="1:8" ht="63.75">
      <c r="A117" s="4" t="s">
        <v>341</v>
      </c>
      <c r="B117" s="6" t="s">
        <v>8</v>
      </c>
      <c r="C117" s="2"/>
      <c r="D117" s="5">
        <v>12046.178</v>
      </c>
      <c r="E117" s="5">
        <f>E118</f>
        <v>0</v>
      </c>
      <c r="F117" s="5">
        <f t="shared" si="4"/>
        <v>12046.178</v>
      </c>
      <c r="G117" s="5">
        <f>G118</f>
        <v>0</v>
      </c>
      <c r="H117" s="5">
        <f t="shared" si="3"/>
        <v>12046.178</v>
      </c>
    </row>
    <row r="118" spans="1:8" ht="63.75">
      <c r="A118" s="4" t="s">
        <v>342</v>
      </c>
      <c r="B118" s="6" t="s">
        <v>7</v>
      </c>
      <c r="C118" s="2"/>
      <c r="D118" s="5">
        <v>12046.178</v>
      </c>
      <c r="E118" s="5">
        <f>E119+E120+E121</f>
        <v>0</v>
      </c>
      <c r="F118" s="5">
        <f t="shared" si="4"/>
        <v>12046.178</v>
      </c>
      <c r="G118" s="5">
        <f>G119+G120+G121</f>
        <v>0</v>
      </c>
      <c r="H118" s="5">
        <f t="shared" si="3"/>
        <v>12046.178</v>
      </c>
    </row>
    <row r="119" spans="1:8" ht="76.5">
      <c r="A119" s="4" t="s">
        <v>49</v>
      </c>
      <c r="B119" s="6" t="s">
        <v>7</v>
      </c>
      <c r="C119" s="2">
        <v>100</v>
      </c>
      <c r="D119" s="5">
        <v>11064.922999999999</v>
      </c>
      <c r="E119" s="5">
        <v>0</v>
      </c>
      <c r="F119" s="5">
        <f t="shared" si="4"/>
        <v>11064.922999999999</v>
      </c>
      <c r="G119" s="5"/>
      <c r="H119" s="5">
        <f t="shared" si="3"/>
        <v>11064.922999999999</v>
      </c>
    </row>
    <row r="120" spans="1:8" ht="38.25">
      <c r="A120" s="4" t="s">
        <v>26</v>
      </c>
      <c r="B120" s="6" t="s">
        <v>7</v>
      </c>
      <c r="C120" s="2">
        <v>200</v>
      </c>
      <c r="D120" s="5">
        <v>981.255</v>
      </c>
      <c r="E120" s="5">
        <v>0</v>
      </c>
      <c r="F120" s="5">
        <f t="shared" si="4"/>
        <v>981.255</v>
      </c>
      <c r="G120" s="5"/>
      <c r="H120" s="5">
        <f t="shared" si="3"/>
        <v>981.255</v>
      </c>
    </row>
    <row r="121" spans="1:8" ht="15.75">
      <c r="A121" s="4" t="s">
        <v>343</v>
      </c>
      <c r="B121" s="6" t="s">
        <v>7</v>
      </c>
      <c r="C121" s="2">
        <v>800</v>
      </c>
      <c r="D121" s="5">
        <v>0</v>
      </c>
      <c r="E121" s="5">
        <v>0</v>
      </c>
      <c r="F121" s="5">
        <f t="shared" si="4"/>
        <v>0</v>
      </c>
      <c r="G121" s="5"/>
      <c r="H121" s="5">
        <f t="shared" si="3"/>
        <v>0</v>
      </c>
    </row>
    <row r="122" spans="1:8" ht="25.5">
      <c r="A122" s="10" t="s">
        <v>223</v>
      </c>
      <c r="B122" s="9" t="s">
        <v>224</v>
      </c>
      <c r="C122" s="2"/>
      <c r="D122" s="5">
        <v>605.10300000000007</v>
      </c>
      <c r="E122" s="5">
        <f>E123+E126+E129</f>
        <v>0</v>
      </c>
      <c r="F122" s="5">
        <f t="shared" si="4"/>
        <v>605.10300000000007</v>
      </c>
      <c r="G122" s="5">
        <f>G123+G126+G129</f>
        <v>0</v>
      </c>
      <c r="H122" s="5">
        <f t="shared" si="3"/>
        <v>605.10300000000007</v>
      </c>
    </row>
    <row r="123" spans="1:8" ht="38.25">
      <c r="A123" s="4" t="s">
        <v>225</v>
      </c>
      <c r="B123" s="2" t="s">
        <v>226</v>
      </c>
      <c r="C123" s="2"/>
      <c r="D123" s="5">
        <v>178</v>
      </c>
      <c r="E123" s="5">
        <f>E124</f>
        <v>0</v>
      </c>
      <c r="F123" s="5">
        <f t="shared" si="4"/>
        <v>178</v>
      </c>
      <c r="G123" s="5">
        <f>G124</f>
        <v>0</v>
      </c>
      <c r="H123" s="5">
        <f t="shared" si="3"/>
        <v>178</v>
      </c>
    </row>
    <row r="124" spans="1:8" ht="28.5" customHeight="1">
      <c r="A124" s="4" t="s">
        <v>227</v>
      </c>
      <c r="B124" s="2" t="s">
        <v>228</v>
      </c>
      <c r="C124" s="2"/>
      <c r="D124" s="5">
        <v>178</v>
      </c>
      <c r="E124" s="5">
        <f>E125</f>
        <v>0</v>
      </c>
      <c r="F124" s="5">
        <f t="shared" si="4"/>
        <v>178</v>
      </c>
      <c r="G124" s="5">
        <f>G125</f>
        <v>0</v>
      </c>
      <c r="H124" s="5">
        <f t="shared" si="3"/>
        <v>178</v>
      </c>
    </row>
    <row r="125" spans="1:8" ht="38.25">
      <c r="A125" s="4" t="s">
        <v>26</v>
      </c>
      <c r="B125" s="2" t="s">
        <v>228</v>
      </c>
      <c r="C125" s="2">
        <v>200</v>
      </c>
      <c r="D125" s="5">
        <v>178</v>
      </c>
      <c r="E125" s="5">
        <v>0</v>
      </c>
      <c r="F125" s="5">
        <f t="shared" si="4"/>
        <v>178</v>
      </c>
      <c r="G125" s="5"/>
      <c r="H125" s="5">
        <f t="shared" si="3"/>
        <v>178</v>
      </c>
    </row>
    <row r="126" spans="1:8" ht="51">
      <c r="A126" s="4" t="s">
        <v>386</v>
      </c>
      <c r="B126" s="2" t="s">
        <v>229</v>
      </c>
      <c r="C126" s="2"/>
      <c r="D126" s="5">
        <v>275</v>
      </c>
      <c r="E126" s="5">
        <f>E127</f>
        <v>0</v>
      </c>
      <c r="F126" s="5">
        <f t="shared" si="4"/>
        <v>275</v>
      </c>
      <c r="G126" s="5">
        <f>G127</f>
        <v>0</v>
      </c>
      <c r="H126" s="5">
        <f t="shared" si="3"/>
        <v>275</v>
      </c>
    </row>
    <row r="127" spans="1:8" ht="51">
      <c r="A127" s="4" t="s">
        <v>387</v>
      </c>
      <c r="B127" s="6" t="s">
        <v>230</v>
      </c>
      <c r="C127" s="2"/>
      <c r="D127" s="5">
        <v>275</v>
      </c>
      <c r="E127" s="5">
        <f>E128</f>
        <v>0</v>
      </c>
      <c r="F127" s="5">
        <f t="shared" si="4"/>
        <v>275</v>
      </c>
      <c r="G127" s="5">
        <f>G128</f>
        <v>0</v>
      </c>
      <c r="H127" s="5">
        <f t="shared" si="3"/>
        <v>275</v>
      </c>
    </row>
    <row r="128" spans="1:8" ht="25.5">
      <c r="A128" s="4" t="s">
        <v>189</v>
      </c>
      <c r="B128" s="6" t="s">
        <v>230</v>
      </c>
      <c r="C128" s="2">
        <v>300</v>
      </c>
      <c r="D128" s="5">
        <v>275</v>
      </c>
      <c r="E128" s="5">
        <v>0</v>
      </c>
      <c r="F128" s="5">
        <f t="shared" si="4"/>
        <v>275</v>
      </c>
      <c r="G128" s="5"/>
      <c r="H128" s="5">
        <f t="shared" si="3"/>
        <v>275</v>
      </c>
    </row>
    <row r="129" spans="1:8" ht="63.75">
      <c r="A129" s="4" t="s">
        <v>388</v>
      </c>
      <c r="B129" s="2" t="s">
        <v>231</v>
      </c>
      <c r="C129" s="2"/>
      <c r="D129" s="5">
        <v>152.10300000000001</v>
      </c>
      <c r="E129" s="5">
        <f>E130</f>
        <v>0</v>
      </c>
      <c r="F129" s="5">
        <f t="shared" si="4"/>
        <v>152.10300000000001</v>
      </c>
      <c r="G129" s="5">
        <f>G130</f>
        <v>0</v>
      </c>
      <c r="H129" s="5">
        <f t="shared" si="3"/>
        <v>152.10300000000001</v>
      </c>
    </row>
    <row r="130" spans="1:8" ht="38.25">
      <c r="A130" s="4" t="s">
        <v>305</v>
      </c>
      <c r="B130" s="2" t="s">
        <v>232</v>
      </c>
      <c r="C130" s="2"/>
      <c r="D130" s="5">
        <v>152.10300000000001</v>
      </c>
      <c r="E130" s="5">
        <f>E131+E132</f>
        <v>0</v>
      </c>
      <c r="F130" s="5">
        <f t="shared" si="4"/>
        <v>152.10300000000001</v>
      </c>
      <c r="G130" s="5">
        <f>G131+G132</f>
        <v>0</v>
      </c>
      <c r="H130" s="5">
        <f t="shared" si="3"/>
        <v>152.10300000000001</v>
      </c>
    </row>
    <row r="131" spans="1:8" ht="38.25">
      <c r="A131" s="4" t="s">
        <v>26</v>
      </c>
      <c r="B131" s="2" t="s">
        <v>232</v>
      </c>
      <c r="C131" s="2">
        <v>200</v>
      </c>
      <c r="D131" s="5">
        <v>80.102999999999994</v>
      </c>
      <c r="E131" s="5">
        <v>0</v>
      </c>
      <c r="F131" s="5">
        <f t="shared" si="4"/>
        <v>80.102999999999994</v>
      </c>
      <c r="G131" s="5"/>
      <c r="H131" s="5">
        <f t="shared" si="3"/>
        <v>80.102999999999994</v>
      </c>
    </row>
    <row r="132" spans="1:8" ht="25.5">
      <c r="A132" s="4" t="s">
        <v>189</v>
      </c>
      <c r="B132" s="2" t="s">
        <v>232</v>
      </c>
      <c r="C132" s="2">
        <v>300</v>
      </c>
      <c r="D132" s="5">
        <v>72</v>
      </c>
      <c r="E132" s="5">
        <v>0</v>
      </c>
      <c r="F132" s="5">
        <f t="shared" si="4"/>
        <v>72</v>
      </c>
      <c r="G132" s="5"/>
      <c r="H132" s="5">
        <f t="shared" si="3"/>
        <v>72</v>
      </c>
    </row>
    <row r="133" spans="1:8" ht="41.25" customHeight="1">
      <c r="A133" s="10" t="s">
        <v>285</v>
      </c>
      <c r="B133" s="9" t="s">
        <v>286</v>
      </c>
      <c r="C133" s="2"/>
      <c r="D133" s="5">
        <v>2830.1379999999999</v>
      </c>
      <c r="E133" s="5">
        <f t="shared" ref="E133:G135" si="5">E134</f>
        <v>0</v>
      </c>
      <c r="F133" s="5">
        <f t="shared" si="4"/>
        <v>2830.1379999999999</v>
      </c>
      <c r="G133" s="5">
        <f t="shared" si="5"/>
        <v>0</v>
      </c>
      <c r="H133" s="5">
        <f t="shared" si="3"/>
        <v>2830.1379999999999</v>
      </c>
    </row>
    <row r="134" spans="1:8" ht="38.25">
      <c r="A134" s="4" t="s">
        <v>287</v>
      </c>
      <c r="B134" s="2" t="s">
        <v>289</v>
      </c>
      <c r="C134" s="2"/>
      <c r="D134" s="5">
        <v>2830.1379999999999</v>
      </c>
      <c r="E134" s="5">
        <f t="shared" si="5"/>
        <v>0</v>
      </c>
      <c r="F134" s="5">
        <f t="shared" si="4"/>
        <v>2830.1379999999999</v>
      </c>
      <c r="G134" s="5">
        <f t="shared" si="5"/>
        <v>0</v>
      </c>
      <c r="H134" s="5">
        <f t="shared" si="3"/>
        <v>2830.1379999999999</v>
      </c>
    </row>
    <row r="135" spans="1:8" ht="25.5">
      <c r="A135" s="4" t="s">
        <v>288</v>
      </c>
      <c r="B135" s="2" t="s">
        <v>290</v>
      </c>
      <c r="C135" s="2"/>
      <c r="D135" s="5">
        <v>2830.1379999999999</v>
      </c>
      <c r="E135" s="5">
        <f t="shared" si="5"/>
        <v>0</v>
      </c>
      <c r="F135" s="5">
        <f t="shared" si="4"/>
        <v>2830.1379999999999</v>
      </c>
      <c r="G135" s="5">
        <f t="shared" si="5"/>
        <v>0</v>
      </c>
      <c r="H135" s="5">
        <f t="shared" si="3"/>
        <v>2830.1379999999999</v>
      </c>
    </row>
    <row r="136" spans="1:8" ht="38.25">
      <c r="A136" s="4" t="s">
        <v>37</v>
      </c>
      <c r="B136" s="2" t="s">
        <v>290</v>
      </c>
      <c r="C136" s="2">
        <v>600</v>
      </c>
      <c r="D136" s="5">
        <v>2830.1379999999999</v>
      </c>
      <c r="E136" s="5">
        <v>0</v>
      </c>
      <c r="F136" s="5">
        <f t="shared" si="4"/>
        <v>2830.1379999999999</v>
      </c>
      <c r="G136" s="5"/>
      <c r="H136" s="5">
        <f t="shared" si="3"/>
        <v>2830.1379999999999</v>
      </c>
    </row>
    <row r="137" spans="1:8" ht="118.5" customHeight="1">
      <c r="A137" s="8" t="s">
        <v>319</v>
      </c>
      <c r="B137" s="9" t="s">
        <v>53</v>
      </c>
      <c r="C137" s="2"/>
      <c r="D137" s="5">
        <v>1285.4495999999999</v>
      </c>
      <c r="E137" s="5">
        <f>E138+E142+E150+E154+E158+E165+E169</f>
        <v>-0.84</v>
      </c>
      <c r="F137" s="5">
        <f t="shared" si="4"/>
        <v>1284.6096</v>
      </c>
      <c r="G137" s="5">
        <f>G138+G142+G150+G154+G158+G165+G169</f>
        <v>0</v>
      </c>
      <c r="H137" s="5">
        <f t="shared" si="3"/>
        <v>1284.6096</v>
      </c>
    </row>
    <row r="138" spans="1:8" ht="38.25">
      <c r="A138" s="10" t="s">
        <v>50</v>
      </c>
      <c r="B138" s="9" t="s">
        <v>54</v>
      </c>
      <c r="C138" s="2"/>
      <c r="D138" s="5">
        <v>484.17060000000004</v>
      </c>
      <c r="E138" s="5">
        <f t="shared" ref="E138:G140" si="6">E139</f>
        <v>0</v>
      </c>
      <c r="F138" s="5">
        <f t="shared" si="4"/>
        <v>484.17060000000004</v>
      </c>
      <c r="G138" s="5">
        <f t="shared" si="6"/>
        <v>0</v>
      </c>
      <c r="H138" s="5">
        <f t="shared" si="3"/>
        <v>484.17060000000004</v>
      </c>
    </row>
    <row r="139" spans="1:8" ht="38.25">
      <c r="A139" s="4" t="s">
        <v>51</v>
      </c>
      <c r="B139" s="2" t="s">
        <v>55</v>
      </c>
      <c r="C139" s="2"/>
      <c r="D139" s="5">
        <v>484.17060000000004</v>
      </c>
      <c r="E139" s="5">
        <f t="shared" si="6"/>
        <v>0</v>
      </c>
      <c r="F139" s="5">
        <f t="shared" si="4"/>
        <v>484.17060000000004</v>
      </c>
      <c r="G139" s="5">
        <f t="shared" si="6"/>
        <v>0</v>
      </c>
      <c r="H139" s="5">
        <f t="shared" si="3"/>
        <v>484.17060000000004</v>
      </c>
    </row>
    <row r="140" spans="1:8" ht="25.5">
      <c r="A140" s="4" t="s">
        <v>52</v>
      </c>
      <c r="B140" s="6" t="s">
        <v>56</v>
      </c>
      <c r="C140" s="2"/>
      <c r="D140" s="5">
        <v>484.17060000000004</v>
      </c>
      <c r="E140" s="5">
        <f t="shared" si="6"/>
        <v>0</v>
      </c>
      <c r="F140" s="5">
        <f t="shared" si="4"/>
        <v>484.17060000000004</v>
      </c>
      <c r="G140" s="5">
        <f t="shared" si="6"/>
        <v>0</v>
      </c>
      <c r="H140" s="5">
        <f t="shared" si="3"/>
        <v>484.17060000000004</v>
      </c>
    </row>
    <row r="141" spans="1:8" ht="38.25">
      <c r="A141" s="4" t="s">
        <v>37</v>
      </c>
      <c r="B141" s="6" t="s">
        <v>56</v>
      </c>
      <c r="C141" s="2">
        <v>600</v>
      </c>
      <c r="D141" s="5">
        <v>484.17060000000004</v>
      </c>
      <c r="E141" s="5">
        <v>0</v>
      </c>
      <c r="F141" s="5">
        <f t="shared" si="4"/>
        <v>484.17060000000004</v>
      </c>
      <c r="G141" s="5"/>
      <c r="H141" s="5">
        <f t="shared" si="3"/>
        <v>484.17060000000004</v>
      </c>
    </row>
    <row r="142" spans="1:8" ht="15.75">
      <c r="A142" s="10" t="s">
        <v>57</v>
      </c>
      <c r="B142" s="9" t="s">
        <v>60</v>
      </c>
      <c r="C142" s="2"/>
      <c r="D142" s="5">
        <v>255.84699999999998</v>
      </c>
      <c r="E142" s="5">
        <f>E143+E146</f>
        <v>0</v>
      </c>
      <c r="F142" s="5">
        <f t="shared" si="4"/>
        <v>255.84699999999998</v>
      </c>
      <c r="G142" s="5">
        <f>G143+G146</f>
        <v>0</v>
      </c>
      <c r="H142" s="5">
        <f t="shared" si="3"/>
        <v>255.84699999999998</v>
      </c>
    </row>
    <row r="143" spans="1:8" ht="51">
      <c r="A143" s="4" t="s">
        <v>58</v>
      </c>
      <c r="B143" s="2" t="s">
        <v>61</v>
      </c>
      <c r="C143" s="2"/>
      <c r="D143" s="5">
        <v>80.072999999999993</v>
      </c>
      <c r="E143" s="5">
        <f>E144</f>
        <v>0</v>
      </c>
      <c r="F143" s="5">
        <f t="shared" si="4"/>
        <v>80.072999999999993</v>
      </c>
      <c r="G143" s="5">
        <f>G144</f>
        <v>0</v>
      </c>
      <c r="H143" s="5">
        <f t="shared" si="3"/>
        <v>80.072999999999993</v>
      </c>
    </row>
    <row r="144" spans="1:8" ht="38.25">
      <c r="A144" s="4" t="s">
        <v>59</v>
      </c>
      <c r="B144" s="2" t="s">
        <v>62</v>
      </c>
      <c r="C144" s="2"/>
      <c r="D144" s="5">
        <v>80.072999999999993</v>
      </c>
      <c r="E144" s="5">
        <f>E145</f>
        <v>0</v>
      </c>
      <c r="F144" s="5">
        <f t="shared" si="4"/>
        <v>80.072999999999993</v>
      </c>
      <c r="G144" s="5">
        <f>G145</f>
        <v>0</v>
      </c>
      <c r="H144" s="5">
        <f t="shared" si="3"/>
        <v>80.072999999999993</v>
      </c>
    </row>
    <row r="145" spans="1:8" ht="38.25">
      <c r="A145" s="4" t="s">
        <v>26</v>
      </c>
      <c r="B145" s="2" t="s">
        <v>62</v>
      </c>
      <c r="C145" s="2">
        <v>200</v>
      </c>
      <c r="D145" s="5">
        <v>80.072999999999993</v>
      </c>
      <c r="E145" s="5">
        <v>0</v>
      </c>
      <c r="F145" s="5">
        <f t="shared" si="4"/>
        <v>80.072999999999993</v>
      </c>
      <c r="G145" s="5"/>
      <c r="H145" s="5">
        <f t="shared" si="3"/>
        <v>80.072999999999993</v>
      </c>
    </row>
    <row r="146" spans="1:8" ht="38.25">
      <c r="A146" s="4" t="s">
        <v>63</v>
      </c>
      <c r="B146" s="2" t="s">
        <v>65</v>
      </c>
      <c r="C146" s="2"/>
      <c r="D146" s="5">
        <v>175.774</v>
      </c>
      <c r="E146" s="5">
        <f>E147</f>
        <v>0</v>
      </c>
      <c r="F146" s="5">
        <f t="shared" si="4"/>
        <v>175.774</v>
      </c>
      <c r="G146" s="5">
        <f>G147</f>
        <v>0</v>
      </c>
      <c r="H146" s="5">
        <f t="shared" si="3"/>
        <v>175.774</v>
      </c>
    </row>
    <row r="147" spans="1:8" ht="38.25">
      <c r="A147" s="4" t="s">
        <v>64</v>
      </c>
      <c r="B147" s="2" t="s">
        <v>66</v>
      </c>
      <c r="C147" s="2"/>
      <c r="D147" s="5">
        <v>175.774</v>
      </c>
      <c r="E147" s="5">
        <f>E148+E149</f>
        <v>0</v>
      </c>
      <c r="F147" s="5">
        <f t="shared" si="4"/>
        <v>175.774</v>
      </c>
      <c r="G147" s="5">
        <f>G148+G149</f>
        <v>0</v>
      </c>
      <c r="H147" s="5">
        <f t="shared" si="3"/>
        <v>175.774</v>
      </c>
    </row>
    <row r="148" spans="1:8" ht="38.25">
      <c r="A148" s="4" t="s">
        <v>26</v>
      </c>
      <c r="B148" s="2" t="s">
        <v>66</v>
      </c>
      <c r="C148" s="2">
        <v>200</v>
      </c>
      <c r="D148" s="5">
        <v>175.774</v>
      </c>
      <c r="E148" s="5">
        <v>-50.134</v>
      </c>
      <c r="F148" s="5">
        <f t="shared" si="4"/>
        <v>125.64</v>
      </c>
      <c r="G148" s="5"/>
      <c r="H148" s="5">
        <f t="shared" si="3"/>
        <v>125.64</v>
      </c>
    </row>
    <row r="149" spans="1:8" ht="25.5">
      <c r="A149" s="4" t="s">
        <v>189</v>
      </c>
      <c r="B149" s="2" t="s">
        <v>66</v>
      </c>
      <c r="C149" s="2">
        <v>300</v>
      </c>
      <c r="D149" s="5">
        <v>0</v>
      </c>
      <c r="E149" s="5">
        <v>50.134</v>
      </c>
      <c r="F149" s="5">
        <f t="shared" si="4"/>
        <v>50.134</v>
      </c>
      <c r="G149" s="5"/>
      <c r="H149" s="5">
        <f t="shared" si="3"/>
        <v>50.134</v>
      </c>
    </row>
    <row r="150" spans="1:8" ht="63.75">
      <c r="A150" s="10" t="s">
        <v>320</v>
      </c>
      <c r="B150" s="9" t="s">
        <v>69</v>
      </c>
      <c r="C150" s="2"/>
      <c r="D150" s="5">
        <v>158.58799999999999</v>
      </c>
      <c r="E150" s="5">
        <f t="shared" ref="E150:G152" si="7">E151</f>
        <v>0</v>
      </c>
      <c r="F150" s="5">
        <f t="shared" si="4"/>
        <v>158.58799999999999</v>
      </c>
      <c r="G150" s="5">
        <f t="shared" si="7"/>
        <v>0</v>
      </c>
      <c r="H150" s="5">
        <f t="shared" si="3"/>
        <v>158.58799999999999</v>
      </c>
    </row>
    <row r="151" spans="1:8" ht="38.25">
      <c r="A151" s="4" t="s">
        <v>67</v>
      </c>
      <c r="B151" s="2" t="s">
        <v>70</v>
      </c>
      <c r="C151" s="2"/>
      <c r="D151" s="5">
        <v>158.58799999999999</v>
      </c>
      <c r="E151" s="5">
        <f t="shared" si="7"/>
        <v>0</v>
      </c>
      <c r="F151" s="5">
        <f t="shared" si="4"/>
        <v>158.58799999999999</v>
      </c>
      <c r="G151" s="5">
        <f t="shared" si="7"/>
        <v>0</v>
      </c>
      <c r="H151" s="5">
        <f t="shared" si="3"/>
        <v>158.58799999999999</v>
      </c>
    </row>
    <row r="152" spans="1:8" ht="38.25">
      <c r="A152" s="4" t="s">
        <v>68</v>
      </c>
      <c r="B152" s="6" t="s">
        <v>202</v>
      </c>
      <c r="C152" s="2"/>
      <c r="D152" s="5">
        <v>158.58799999999999</v>
      </c>
      <c r="E152" s="5">
        <f t="shared" si="7"/>
        <v>0</v>
      </c>
      <c r="F152" s="5">
        <f t="shared" si="4"/>
        <v>158.58799999999999</v>
      </c>
      <c r="G152" s="5">
        <f t="shared" si="7"/>
        <v>0</v>
      </c>
      <c r="H152" s="5">
        <f t="shared" ref="H152:H215" si="8">F152+G152</f>
        <v>158.58799999999999</v>
      </c>
    </row>
    <row r="153" spans="1:8" ht="25.5">
      <c r="A153" s="4" t="s">
        <v>189</v>
      </c>
      <c r="B153" s="6" t="s">
        <v>202</v>
      </c>
      <c r="C153" s="2">
        <v>300</v>
      </c>
      <c r="D153" s="5">
        <v>158.58799999999999</v>
      </c>
      <c r="E153" s="5">
        <v>0</v>
      </c>
      <c r="F153" s="5">
        <f t="shared" si="4"/>
        <v>158.58799999999999</v>
      </c>
      <c r="G153" s="5"/>
      <c r="H153" s="5">
        <f t="shared" si="8"/>
        <v>158.58799999999999</v>
      </c>
    </row>
    <row r="154" spans="1:8" ht="44.25" customHeight="1">
      <c r="A154" s="10" t="s">
        <v>71</v>
      </c>
      <c r="B154" s="9" t="s">
        <v>72</v>
      </c>
      <c r="C154" s="2"/>
      <c r="D154" s="5">
        <v>2.4729999999999999</v>
      </c>
      <c r="E154" s="5">
        <f t="shared" ref="E154:G156" si="9">E155</f>
        <v>0</v>
      </c>
      <c r="F154" s="5">
        <f t="shared" si="4"/>
        <v>2.4729999999999999</v>
      </c>
      <c r="G154" s="5">
        <f t="shared" si="9"/>
        <v>0</v>
      </c>
      <c r="H154" s="5">
        <f t="shared" si="8"/>
        <v>2.4729999999999999</v>
      </c>
    </row>
    <row r="155" spans="1:8" ht="63.75">
      <c r="A155" s="4" t="s">
        <v>213</v>
      </c>
      <c r="B155" s="2" t="s">
        <v>349</v>
      </c>
      <c r="C155" s="2"/>
      <c r="D155" s="5">
        <v>2.4729999999999999</v>
      </c>
      <c r="E155" s="5">
        <f t="shared" si="9"/>
        <v>0</v>
      </c>
      <c r="F155" s="5">
        <f t="shared" si="4"/>
        <v>2.4729999999999999</v>
      </c>
      <c r="G155" s="5">
        <f t="shared" si="9"/>
        <v>0</v>
      </c>
      <c r="H155" s="5">
        <f t="shared" si="8"/>
        <v>2.4729999999999999</v>
      </c>
    </row>
    <row r="156" spans="1:8" ht="51">
      <c r="A156" s="4" t="s">
        <v>214</v>
      </c>
      <c r="B156" s="2" t="s">
        <v>350</v>
      </c>
      <c r="C156" s="2"/>
      <c r="D156" s="5">
        <v>2.4729999999999999</v>
      </c>
      <c r="E156" s="5">
        <f t="shared" si="9"/>
        <v>0</v>
      </c>
      <c r="F156" s="5">
        <f t="shared" si="4"/>
        <v>2.4729999999999999</v>
      </c>
      <c r="G156" s="5">
        <f t="shared" si="9"/>
        <v>0</v>
      </c>
      <c r="H156" s="5">
        <f t="shared" si="8"/>
        <v>2.4729999999999999</v>
      </c>
    </row>
    <row r="157" spans="1:8" ht="38.25">
      <c r="A157" s="4" t="s">
        <v>26</v>
      </c>
      <c r="B157" s="2" t="s">
        <v>350</v>
      </c>
      <c r="C157" s="2">
        <v>200</v>
      </c>
      <c r="D157" s="5">
        <v>2.4729999999999999</v>
      </c>
      <c r="E157" s="5">
        <v>0</v>
      </c>
      <c r="F157" s="5">
        <f t="shared" si="4"/>
        <v>2.4729999999999999</v>
      </c>
      <c r="G157" s="5"/>
      <c r="H157" s="5">
        <f t="shared" si="8"/>
        <v>2.4729999999999999</v>
      </c>
    </row>
    <row r="158" spans="1:8" ht="51">
      <c r="A158" s="10" t="s">
        <v>321</v>
      </c>
      <c r="B158" s="9" t="s">
        <v>75</v>
      </c>
      <c r="C158" s="2"/>
      <c r="D158" s="5">
        <v>58.692</v>
      </c>
      <c r="E158" s="5">
        <f>E159+E162</f>
        <v>0</v>
      </c>
      <c r="F158" s="5">
        <f t="shared" si="4"/>
        <v>58.692</v>
      </c>
      <c r="G158" s="5">
        <f>G159+G162</f>
        <v>0</v>
      </c>
      <c r="H158" s="5">
        <f t="shared" si="8"/>
        <v>58.692</v>
      </c>
    </row>
    <row r="159" spans="1:8" ht="38.25">
      <c r="A159" s="4" t="s">
        <v>73</v>
      </c>
      <c r="B159" s="2" t="s">
        <v>76</v>
      </c>
      <c r="C159" s="2"/>
      <c r="D159" s="5">
        <v>40.692</v>
      </c>
      <c r="E159" s="5">
        <f>E160</f>
        <v>0</v>
      </c>
      <c r="F159" s="5">
        <f t="shared" si="4"/>
        <v>40.692</v>
      </c>
      <c r="G159" s="5">
        <f>G160</f>
        <v>0</v>
      </c>
      <c r="H159" s="5">
        <f t="shared" si="8"/>
        <v>40.692</v>
      </c>
    </row>
    <row r="160" spans="1:8" ht="27.75" customHeight="1">
      <c r="A160" s="4" t="s">
        <v>74</v>
      </c>
      <c r="B160" s="2" t="s">
        <v>77</v>
      </c>
      <c r="C160" s="2"/>
      <c r="D160" s="5">
        <v>40.692</v>
      </c>
      <c r="E160" s="5">
        <f>E161</f>
        <v>0</v>
      </c>
      <c r="F160" s="5">
        <f t="shared" ref="F160:F223" si="10">D160+E160</f>
        <v>40.692</v>
      </c>
      <c r="G160" s="5">
        <f>G161</f>
        <v>0</v>
      </c>
      <c r="H160" s="5">
        <f t="shared" si="8"/>
        <v>40.692</v>
      </c>
    </row>
    <row r="161" spans="1:8" ht="38.25">
      <c r="A161" s="4" t="s">
        <v>26</v>
      </c>
      <c r="B161" s="2" t="s">
        <v>77</v>
      </c>
      <c r="C161" s="2">
        <v>200</v>
      </c>
      <c r="D161" s="5">
        <v>40.692</v>
      </c>
      <c r="E161" s="5">
        <v>0</v>
      </c>
      <c r="F161" s="5">
        <f t="shared" si="10"/>
        <v>40.692</v>
      </c>
      <c r="G161" s="5"/>
      <c r="H161" s="5">
        <f t="shared" si="8"/>
        <v>40.692</v>
      </c>
    </row>
    <row r="162" spans="1:8" ht="51">
      <c r="A162" s="4" t="s">
        <v>78</v>
      </c>
      <c r="B162" s="2" t="s">
        <v>351</v>
      </c>
      <c r="C162" s="2"/>
      <c r="D162" s="5">
        <v>18</v>
      </c>
      <c r="E162" s="5">
        <f>E163</f>
        <v>0</v>
      </c>
      <c r="F162" s="5">
        <f t="shared" si="10"/>
        <v>18</v>
      </c>
      <c r="G162" s="5">
        <f>G163</f>
        <v>0</v>
      </c>
      <c r="H162" s="5">
        <f t="shared" si="8"/>
        <v>18</v>
      </c>
    </row>
    <row r="163" spans="1:8" ht="38.25">
      <c r="A163" s="4" t="s">
        <v>79</v>
      </c>
      <c r="B163" s="2" t="s">
        <v>352</v>
      </c>
      <c r="C163" s="2"/>
      <c r="D163" s="5">
        <v>18</v>
      </c>
      <c r="E163" s="5">
        <f>E164</f>
        <v>0</v>
      </c>
      <c r="F163" s="5">
        <f t="shared" si="10"/>
        <v>18</v>
      </c>
      <c r="G163" s="5">
        <f>G164</f>
        <v>0</v>
      </c>
      <c r="H163" s="5">
        <f t="shared" si="8"/>
        <v>18</v>
      </c>
    </row>
    <row r="164" spans="1:8" ht="38.25">
      <c r="A164" s="4" t="s">
        <v>26</v>
      </c>
      <c r="B164" s="2" t="s">
        <v>352</v>
      </c>
      <c r="C164" s="2">
        <v>200</v>
      </c>
      <c r="D164" s="5">
        <v>18</v>
      </c>
      <c r="E164" s="5">
        <v>0</v>
      </c>
      <c r="F164" s="5">
        <f t="shared" si="10"/>
        <v>18</v>
      </c>
      <c r="G164" s="5"/>
      <c r="H164" s="5">
        <f t="shared" si="8"/>
        <v>18</v>
      </c>
    </row>
    <row r="165" spans="1:8" ht="52.5" customHeight="1">
      <c r="A165" s="10" t="s">
        <v>322</v>
      </c>
      <c r="B165" s="9" t="s">
        <v>82</v>
      </c>
      <c r="C165" s="2"/>
      <c r="D165" s="5">
        <v>94.869</v>
      </c>
      <c r="E165" s="5">
        <f t="shared" ref="E165:G167" si="11">E166</f>
        <v>-0.84</v>
      </c>
      <c r="F165" s="5">
        <f t="shared" si="10"/>
        <v>94.028999999999996</v>
      </c>
      <c r="G165" s="5">
        <f t="shared" si="11"/>
        <v>0</v>
      </c>
      <c r="H165" s="5">
        <f t="shared" si="8"/>
        <v>94.028999999999996</v>
      </c>
    </row>
    <row r="166" spans="1:8" ht="38.25">
      <c r="A166" s="4" t="s">
        <v>80</v>
      </c>
      <c r="B166" s="2" t="s">
        <v>83</v>
      </c>
      <c r="C166" s="2"/>
      <c r="D166" s="5">
        <v>94.869</v>
      </c>
      <c r="E166" s="5">
        <f t="shared" si="11"/>
        <v>-0.84</v>
      </c>
      <c r="F166" s="5">
        <f t="shared" si="10"/>
        <v>94.028999999999996</v>
      </c>
      <c r="G166" s="5">
        <f t="shared" si="11"/>
        <v>0</v>
      </c>
      <c r="H166" s="5">
        <f t="shared" si="8"/>
        <v>94.028999999999996</v>
      </c>
    </row>
    <row r="167" spans="1:8" ht="38.25">
      <c r="A167" s="4" t="s">
        <v>81</v>
      </c>
      <c r="B167" s="2" t="s">
        <v>84</v>
      </c>
      <c r="C167" s="2"/>
      <c r="D167" s="5">
        <v>94.869</v>
      </c>
      <c r="E167" s="5">
        <f t="shared" si="11"/>
        <v>-0.84</v>
      </c>
      <c r="F167" s="5">
        <f t="shared" si="10"/>
        <v>94.028999999999996</v>
      </c>
      <c r="G167" s="5">
        <f t="shared" si="11"/>
        <v>0</v>
      </c>
      <c r="H167" s="5">
        <f t="shared" si="8"/>
        <v>94.028999999999996</v>
      </c>
    </row>
    <row r="168" spans="1:8" ht="15.75">
      <c r="A168" s="4" t="s">
        <v>116</v>
      </c>
      <c r="B168" s="2" t="s">
        <v>84</v>
      </c>
      <c r="C168" s="2">
        <v>800</v>
      </c>
      <c r="D168" s="5">
        <v>94.869</v>
      </c>
      <c r="E168" s="5">
        <v>-0.84</v>
      </c>
      <c r="F168" s="5">
        <f t="shared" si="10"/>
        <v>94.028999999999996</v>
      </c>
      <c r="G168" s="5"/>
      <c r="H168" s="5">
        <f t="shared" si="8"/>
        <v>94.028999999999996</v>
      </c>
    </row>
    <row r="169" spans="1:8" ht="54" customHeight="1">
      <c r="A169" s="10" t="s">
        <v>323</v>
      </c>
      <c r="B169" s="9" t="s">
        <v>344</v>
      </c>
      <c r="C169" s="2"/>
      <c r="D169" s="5">
        <v>230.81</v>
      </c>
      <c r="E169" s="5">
        <f t="shared" ref="E169:G171" si="12">E170</f>
        <v>0</v>
      </c>
      <c r="F169" s="5">
        <f t="shared" si="10"/>
        <v>230.81</v>
      </c>
      <c r="G169" s="5">
        <f t="shared" si="12"/>
        <v>0</v>
      </c>
      <c r="H169" s="5">
        <f t="shared" si="8"/>
        <v>230.81</v>
      </c>
    </row>
    <row r="170" spans="1:8" ht="51">
      <c r="A170" s="4" t="s">
        <v>347</v>
      </c>
      <c r="B170" s="2" t="s">
        <v>345</v>
      </c>
      <c r="C170" s="2"/>
      <c r="D170" s="5">
        <v>230.81</v>
      </c>
      <c r="E170" s="5">
        <f t="shared" si="12"/>
        <v>0</v>
      </c>
      <c r="F170" s="5">
        <f t="shared" si="10"/>
        <v>230.81</v>
      </c>
      <c r="G170" s="5">
        <f t="shared" si="12"/>
        <v>0</v>
      </c>
      <c r="H170" s="5">
        <f t="shared" si="8"/>
        <v>230.81</v>
      </c>
    </row>
    <row r="171" spans="1:8" ht="38.25">
      <c r="A171" s="4" t="s">
        <v>348</v>
      </c>
      <c r="B171" s="2" t="s">
        <v>346</v>
      </c>
      <c r="C171" s="2"/>
      <c r="D171" s="5">
        <v>230.81</v>
      </c>
      <c r="E171" s="5">
        <f t="shared" si="12"/>
        <v>0</v>
      </c>
      <c r="F171" s="5">
        <f t="shared" si="10"/>
        <v>230.81</v>
      </c>
      <c r="G171" s="5">
        <f t="shared" si="12"/>
        <v>0</v>
      </c>
      <c r="H171" s="5">
        <f t="shared" si="8"/>
        <v>230.81</v>
      </c>
    </row>
    <row r="172" spans="1:8" ht="38.25">
      <c r="A172" s="4" t="s">
        <v>26</v>
      </c>
      <c r="B172" s="2" t="s">
        <v>346</v>
      </c>
      <c r="C172" s="2">
        <v>200</v>
      </c>
      <c r="D172" s="5">
        <v>230.81</v>
      </c>
      <c r="E172" s="5">
        <v>0</v>
      </c>
      <c r="F172" s="5">
        <f t="shared" si="10"/>
        <v>230.81</v>
      </c>
      <c r="G172" s="5"/>
      <c r="H172" s="5">
        <f t="shared" si="8"/>
        <v>230.81</v>
      </c>
    </row>
    <row r="173" spans="1:8" ht="78.75">
      <c r="A173" s="8" t="s">
        <v>324</v>
      </c>
      <c r="B173" s="9" t="s">
        <v>90</v>
      </c>
      <c r="C173" s="2"/>
      <c r="D173" s="5">
        <v>34289.331270000002</v>
      </c>
      <c r="E173" s="5">
        <f>E174+E185+E196+E211+E216+E220+E230+E234</f>
        <v>31852.48805</v>
      </c>
      <c r="F173" s="5">
        <f t="shared" si="10"/>
        <v>66141.81932000001</v>
      </c>
      <c r="G173" s="5">
        <f>G174+G185+G196+G211+G216+G220+G230+G234</f>
        <v>2023.5560799999998</v>
      </c>
      <c r="H173" s="5">
        <f t="shared" si="8"/>
        <v>68165.375400000004</v>
      </c>
    </row>
    <row r="174" spans="1:8" ht="38.25">
      <c r="A174" s="10" t="s">
        <v>85</v>
      </c>
      <c r="B174" s="9" t="s">
        <v>91</v>
      </c>
      <c r="C174" s="2"/>
      <c r="D174" s="5">
        <v>13935.816580000001</v>
      </c>
      <c r="E174" s="5">
        <f>E175+E182</f>
        <v>0</v>
      </c>
      <c r="F174" s="5">
        <f t="shared" si="10"/>
        <v>13935.816580000001</v>
      </c>
      <c r="G174" s="5">
        <f>G175+G182</f>
        <v>0</v>
      </c>
      <c r="H174" s="5">
        <f t="shared" si="8"/>
        <v>13935.816580000001</v>
      </c>
    </row>
    <row r="175" spans="1:8" ht="38.25">
      <c r="A175" s="4" t="s">
        <v>86</v>
      </c>
      <c r="B175" s="2" t="s">
        <v>92</v>
      </c>
      <c r="C175" s="2"/>
      <c r="D175" s="5">
        <v>13935.816580000001</v>
      </c>
      <c r="E175" s="5">
        <f>E176+E178+E180</f>
        <v>0</v>
      </c>
      <c r="F175" s="5">
        <f t="shared" si="10"/>
        <v>13935.816580000001</v>
      </c>
      <c r="G175" s="5">
        <f>G176+G178+G180</f>
        <v>0</v>
      </c>
      <c r="H175" s="5">
        <f t="shared" si="8"/>
        <v>13935.816580000001</v>
      </c>
    </row>
    <row r="176" spans="1:8" ht="25.5">
      <c r="A176" s="4" t="s">
        <v>87</v>
      </c>
      <c r="B176" s="2" t="s">
        <v>93</v>
      </c>
      <c r="C176" s="2"/>
      <c r="D176" s="5">
        <v>11314.905519999998</v>
      </c>
      <c r="E176" s="5">
        <f>E177</f>
        <v>0</v>
      </c>
      <c r="F176" s="5">
        <f t="shared" si="10"/>
        <v>11314.905519999998</v>
      </c>
      <c r="G176" s="5">
        <f>G177</f>
        <v>0</v>
      </c>
      <c r="H176" s="5">
        <f t="shared" si="8"/>
        <v>11314.905519999998</v>
      </c>
    </row>
    <row r="177" spans="1:8" ht="38.25">
      <c r="A177" s="4" t="s">
        <v>37</v>
      </c>
      <c r="B177" s="2" t="s">
        <v>93</v>
      </c>
      <c r="C177" s="2">
        <v>600</v>
      </c>
      <c r="D177" s="5">
        <v>11314.905519999998</v>
      </c>
      <c r="E177" s="5">
        <v>0</v>
      </c>
      <c r="F177" s="5">
        <f t="shared" si="10"/>
        <v>11314.905519999998</v>
      </c>
      <c r="G177" s="5"/>
      <c r="H177" s="5">
        <f t="shared" si="8"/>
        <v>11314.905519999998</v>
      </c>
    </row>
    <row r="178" spans="1:8" ht="63.75">
      <c r="A178" s="4" t="s">
        <v>88</v>
      </c>
      <c r="B178" s="6" t="s">
        <v>297</v>
      </c>
      <c r="C178" s="2"/>
      <c r="D178" s="5">
        <v>131.04655</v>
      </c>
      <c r="E178" s="5">
        <f>E179</f>
        <v>0</v>
      </c>
      <c r="F178" s="5">
        <f t="shared" si="10"/>
        <v>131.04655</v>
      </c>
      <c r="G178" s="5">
        <f>G179</f>
        <v>0</v>
      </c>
      <c r="H178" s="5">
        <f t="shared" si="8"/>
        <v>131.04655</v>
      </c>
    </row>
    <row r="179" spans="1:8" ht="38.25">
      <c r="A179" s="4" t="s">
        <v>37</v>
      </c>
      <c r="B179" s="6" t="s">
        <v>297</v>
      </c>
      <c r="C179" s="2">
        <v>600</v>
      </c>
      <c r="D179" s="5">
        <v>131.04655</v>
      </c>
      <c r="E179" s="5">
        <v>0</v>
      </c>
      <c r="F179" s="5">
        <f t="shared" si="10"/>
        <v>131.04655</v>
      </c>
      <c r="G179" s="5"/>
      <c r="H179" s="5">
        <f t="shared" si="8"/>
        <v>131.04655</v>
      </c>
    </row>
    <row r="180" spans="1:8" ht="76.5">
      <c r="A180" s="4" t="s">
        <v>89</v>
      </c>
      <c r="B180" s="6" t="s">
        <v>94</v>
      </c>
      <c r="C180" s="2"/>
      <c r="D180" s="5">
        <v>2489.8645100000003</v>
      </c>
      <c r="E180" s="5">
        <f>E181</f>
        <v>0</v>
      </c>
      <c r="F180" s="5">
        <f t="shared" si="10"/>
        <v>2489.8645100000003</v>
      </c>
      <c r="G180" s="5">
        <f>G181</f>
        <v>0</v>
      </c>
      <c r="H180" s="5">
        <f t="shared" si="8"/>
        <v>2489.8645100000003</v>
      </c>
    </row>
    <row r="181" spans="1:8" ht="38.25">
      <c r="A181" s="4" t="s">
        <v>37</v>
      </c>
      <c r="B181" s="6" t="s">
        <v>94</v>
      </c>
      <c r="C181" s="2">
        <v>600</v>
      </c>
      <c r="D181" s="5">
        <v>2489.8645100000003</v>
      </c>
      <c r="E181" s="5">
        <v>0</v>
      </c>
      <c r="F181" s="5">
        <f t="shared" si="10"/>
        <v>2489.8645100000003</v>
      </c>
      <c r="G181" s="5"/>
      <c r="H181" s="5">
        <f t="shared" si="8"/>
        <v>2489.8645100000003</v>
      </c>
    </row>
    <row r="182" spans="1:8" ht="102">
      <c r="A182" s="4" t="s">
        <v>96</v>
      </c>
      <c r="B182" s="2" t="s">
        <v>95</v>
      </c>
      <c r="C182" s="2"/>
      <c r="D182" s="5">
        <v>0</v>
      </c>
      <c r="E182" s="5">
        <f>E183</f>
        <v>0</v>
      </c>
      <c r="F182" s="5">
        <f t="shared" si="10"/>
        <v>0</v>
      </c>
      <c r="G182" s="5">
        <f>G183</f>
        <v>0</v>
      </c>
      <c r="H182" s="5">
        <f t="shared" si="8"/>
        <v>0</v>
      </c>
    </row>
    <row r="183" spans="1:8" ht="89.25">
      <c r="A183" s="4" t="s">
        <v>97</v>
      </c>
      <c r="B183" s="2" t="s">
        <v>353</v>
      </c>
      <c r="C183" s="2"/>
      <c r="D183" s="5">
        <v>0</v>
      </c>
      <c r="E183" s="5">
        <f>E184</f>
        <v>0</v>
      </c>
      <c r="F183" s="5">
        <f t="shared" si="10"/>
        <v>0</v>
      </c>
      <c r="G183" s="5">
        <f>G184</f>
        <v>0</v>
      </c>
      <c r="H183" s="5">
        <f t="shared" si="8"/>
        <v>0</v>
      </c>
    </row>
    <row r="184" spans="1:8" ht="38.25">
      <c r="A184" s="4" t="s">
        <v>37</v>
      </c>
      <c r="B184" s="2" t="s">
        <v>353</v>
      </c>
      <c r="C184" s="2">
        <v>600</v>
      </c>
      <c r="D184" s="5">
        <v>0</v>
      </c>
      <c r="E184" s="5">
        <v>0</v>
      </c>
      <c r="F184" s="5">
        <f t="shared" si="10"/>
        <v>0</v>
      </c>
      <c r="G184" s="5"/>
      <c r="H184" s="5">
        <f t="shared" si="8"/>
        <v>0</v>
      </c>
    </row>
    <row r="185" spans="1:8" ht="25.5">
      <c r="A185" s="10" t="s">
        <v>259</v>
      </c>
      <c r="B185" s="9" t="s">
        <v>260</v>
      </c>
      <c r="C185" s="2"/>
      <c r="D185" s="5">
        <v>2305.9629999999997</v>
      </c>
      <c r="E185" s="5">
        <f>E186+E193</f>
        <v>0</v>
      </c>
      <c r="F185" s="5">
        <f t="shared" si="10"/>
        <v>2305.9629999999997</v>
      </c>
      <c r="G185" s="5">
        <f>G186+G193</f>
        <v>0</v>
      </c>
      <c r="H185" s="5">
        <f t="shared" si="8"/>
        <v>2305.9629999999997</v>
      </c>
    </row>
    <row r="186" spans="1:8" ht="25.5">
      <c r="A186" s="4" t="s">
        <v>261</v>
      </c>
      <c r="B186" s="2" t="s">
        <v>262</v>
      </c>
      <c r="C186" s="2"/>
      <c r="D186" s="5">
        <v>2305.9629999999997</v>
      </c>
      <c r="E186" s="5">
        <f>E187+E191+E189</f>
        <v>0</v>
      </c>
      <c r="F186" s="5">
        <f t="shared" si="10"/>
        <v>2305.9629999999997</v>
      </c>
      <c r="G186" s="5">
        <f>G187+G191+G189</f>
        <v>0</v>
      </c>
      <c r="H186" s="5">
        <f t="shared" si="8"/>
        <v>2305.9629999999997</v>
      </c>
    </row>
    <row r="187" spans="1:8" ht="15.75">
      <c r="A187" s="4" t="s">
        <v>263</v>
      </c>
      <c r="B187" s="2" t="s">
        <v>264</v>
      </c>
      <c r="C187" s="2"/>
      <c r="D187" s="5">
        <v>2000.4981799999998</v>
      </c>
      <c r="E187" s="5">
        <f>E188</f>
        <v>0</v>
      </c>
      <c r="F187" s="5">
        <f t="shared" si="10"/>
        <v>2000.4981799999998</v>
      </c>
      <c r="G187" s="5">
        <f>G188</f>
        <v>0</v>
      </c>
      <c r="H187" s="5">
        <f t="shared" si="8"/>
        <v>2000.4981799999998</v>
      </c>
    </row>
    <row r="188" spans="1:8" ht="38.25">
      <c r="A188" s="4" t="s">
        <v>37</v>
      </c>
      <c r="B188" s="2" t="s">
        <v>264</v>
      </c>
      <c r="C188" s="2">
        <v>600</v>
      </c>
      <c r="D188" s="5">
        <v>2000.4981799999998</v>
      </c>
      <c r="E188" s="5">
        <v>0</v>
      </c>
      <c r="F188" s="5">
        <f t="shared" si="10"/>
        <v>2000.4981799999998</v>
      </c>
      <c r="G188" s="5"/>
      <c r="H188" s="5">
        <f t="shared" si="8"/>
        <v>2000.4981799999998</v>
      </c>
    </row>
    <row r="189" spans="1:8" ht="63.75">
      <c r="A189" s="4" t="s">
        <v>103</v>
      </c>
      <c r="B189" s="6" t="s">
        <v>502</v>
      </c>
      <c r="C189" s="2"/>
      <c r="D189" s="5">
        <v>15.273239999999999</v>
      </c>
      <c r="E189" s="5">
        <f>E190</f>
        <v>0</v>
      </c>
      <c r="F189" s="5">
        <f t="shared" si="10"/>
        <v>15.273239999999999</v>
      </c>
      <c r="G189" s="5">
        <f>G190</f>
        <v>0</v>
      </c>
      <c r="H189" s="5">
        <f t="shared" si="8"/>
        <v>15.273239999999999</v>
      </c>
    </row>
    <row r="190" spans="1:8" ht="38.25">
      <c r="A190" s="4" t="s">
        <v>37</v>
      </c>
      <c r="B190" s="2" t="s">
        <v>502</v>
      </c>
      <c r="C190" s="2">
        <v>600</v>
      </c>
      <c r="D190" s="5">
        <v>15.273239999999999</v>
      </c>
      <c r="E190" s="5">
        <v>0</v>
      </c>
      <c r="F190" s="5">
        <f t="shared" si="10"/>
        <v>15.273239999999999</v>
      </c>
      <c r="G190" s="5"/>
      <c r="H190" s="5">
        <f t="shared" si="8"/>
        <v>15.273239999999999</v>
      </c>
    </row>
    <row r="191" spans="1:8" ht="76.5">
      <c r="A191" s="4" t="s">
        <v>89</v>
      </c>
      <c r="B191" s="2" t="s">
        <v>271</v>
      </c>
      <c r="C191" s="2"/>
      <c r="D191" s="5">
        <v>290.19157999999999</v>
      </c>
      <c r="E191" s="5">
        <f>E192</f>
        <v>0</v>
      </c>
      <c r="F191" s="5">
        <f t="shared" si="10"/>
        <v>290.19157999999999</v>
      </c>
      <c r="G191" s="5">
        <f>G192</f>
        <v>0</v>
      </c>
      <c r="H191" s="5">
        <f t="shared" si="8"/>
        <v>290.19157999999999</v>
      </c>
    </row>
    <row r="192" spans="1:8" ht="38.25">
      <c r="A192" s="4" t="s">
        <v>37</v>
      </c>
      <c r="B192" s="2" t="s">
        <v>271</v>
      </c>
      <c r="C192" s="2">
        <v>600</v>
      </c>
      <c r="D192" s="5">
        <v>290.19157999999999</v>
      </c>
      <c r="E192" s="5">
        <v>0</v>
      </c>
      <c r="F192" s="5">
        <f t="shared" si="10"/>
        <v>290.19157999999999</v>
      </c>
      <c r="G192" s="5"/>
      <c r="H192" s="5">
        <f t="shared" si="8"/>
        <v>290.19157999999999</v>
      </c>
    </row>
    <row r="193" spans="1:8" ht="102">
      <c r="A193" s="4" t="s">
        <v>96</v>
      </c>
      <c r="B193" s="2" t="s">
        <v>272</v>
      </c>
      <c r="C193" s="2"/>
      <c r="D193" s="5">
        <v>0</v>
      </c>
      <c r="E193" s="5">
        <f>E194</f>
        <v>0</v>
      </c>
      <c r="F193" s="5">
        <f t="shared" si="10"/>
        <v>0</v>
      </c>
      <c r="G193" s="5">
        <f>G194</f>
        <v>0</v>
      </c>
      <c r="H193" s="5">
        <f t="shared" si="8"/>
        <v>0</v>
      </c>
    </row>
    <row r="194" spans="1:8" ht="89.25">
      <c r="A194" s="4" t="s">
        <v>97</v>
      </c>
      <c r="B194" s="2" t="s">
        <v>273</v>
      </c>
      <c r="C194" s="2"/>
      <c r="D194" s="5">
        <v>0</v>
      </c>
      <c r="E194" s="5">
        <f>E195</f>
        <v>0</v>
      </c>
      <c r="F194" s="5">
        <f t="shared" si="10"/>
        <v>0</v>
      </c>
      <c r="G194" s="5">
        <f>G195</f>
        <v>0</v>
      </c>
      <c r="H194" s="5">
        <f t="shared" si="8"/>
        <v>0</v>
      </c>
    </row>
    <row r="195" spans="1:8" ht="38.25">
      <c r="A195" s="4" t="s">
        <v>37</v>
      </c>
      <c r="B195" s="2" t="s">
        <v>273</v>
      </c>
      <c r="C195" s="2">
        <v>600</v>
      </c>
      <c r="D195" s="5">
        <v>0</v>
      </c>
      <c r="E195" s="5">
        <v>0</v>
      </c>
      <c r="F195" s="5">
        <f t="shared" si="10"/>
        <v>0</v>
      </c>
      <c r="G195" s="5"/>
      <c r="H195" s="5">
        <f t="shared" si="8"/>
        <v>0</v>
      </c>
    </row>
    <row r="196" spans="1:8" ht="25.5">
      <c r="A196" s="10" t="s">
        <v>205</v>
      </c>
      <c r="B196" s="9" t="s">
        <v>100</v>
      </c>
      <c r="C196" s="2"/>
      <c r="D196" s="5">
        <v>6285.19985</v>
      </c>
      <c r="E196" s="5">
        <f>E197+E208</f>
        <v>0</v>
      </c>
      <c r="F196" s="5">
        <f t="shared" si="10"/>
        <v>6285.19985</v>
      </c>
      <c r="G196" s="5">
        <f>G197+G208</f>
        <v>0</v>
      </c>
      <c r="H196" s="5">
        <f t="shared" si="8"/>
        <v>6285.19985</v>
      </c>
    </row>
    <row r="197" spans="1:8" ht="51">
      <c r="A197" s="4" t="s">
        <v>98</v>
      </c>
      <c r="B197" s="2" t="s">
        <v>101</v>
      </c>
      <c r="C197" s="2"/>
      <c r="D197" s="5">
        <v>5897.4198500000002</v>
      </c>
      <c r="E197" s="5">
        <f>E198+E200+E202+E204+E206</f>
        <v>0</v>
      </c>
      <c r="F197" s="5">
        <f t="shared" si="10"/>
        <v>5897.4198500000002</v>
      </c>
      <c r="G197" s="5">
        <f>G198+G200+G202+G204+G206</f>
        <v>0</v>
      </c>
      <c r="H197" s="5">
        <f t="shared" si="8"/>
        <v>5897.4198500000002</v>
      </c>
    </row>
    <row r="198" spans="1:8" ht="38.25">
      <c r="A198" s="4" t="s">
        <v>99</v>
      </c>
      <c r="B198" s="2" t="s">
        <v>102</v>
      </c>
      <c r="C198" s="2"/>
      <c r="D198" s="5">
        <v>4021.6776199999995</v>
      </c>
      <c r="E198" s="5">
        <f>E199</f>
        <v>0</v>
      </c>
      <c r="F198" s="5">
        <f t="shared" si="10"/>
        <v>4021.6776199999995</v>
      </c>
      <c r="G198" s="5">
        <f>G199</f>
        <v>0</v>
      </c>
      <c r="H198" s="5">
        <f t="shared" si="8"/>
        <v>4021.6776199999995</v>
      </c>
    </row>
    <row r="199" spans="1:8" ht="38.25">
      <c r="A199" s="4" t="s">
        <v>37</v>
      </c>
      <c r="B199" s="2" t="s">
        <v>102</v>
      </c>
      <c r="C199" s="2">
        <v>600</v>
      </c>
      <c r="D199" s="5">
        <v>4021.6776199999995</v>
      </c>
      <c r="E199" s="5">
        <v>0</v>
      </c>
      <c r="F199" s="5">
        <f t="shared" si="10"/>
        <v>4021.6776199999995</v>
      </c>
      <c r="G199" s="5"/>
      <c r="H199" s="5">
        <f t="shared" si="8"/>
        <v>4021.6776199999995</v>
      </c>
    </row>
    <row r="200" spans="1:8" ht="38.25">
      <c r="A200" s="4" t="s">
        <v>389</v>
      </c>
      <c r="B200" s="6" t="s">
        <v>283</v>
      </c>
      <c r="C200" s="2"/>
      <c r="D200" s="5">
        <v>225.66499999999999</v>
      </c>
      <c r="E200" s="5">
        <f>E201</f>
        <v>0</v>
      </c>
      <c r="F200" s="5">
        <f t="shared" si="10"/>
        <v>225.66499999999999</v>
      </c>
      <c r="G200" s="5">
        <f>G201</f>
        <v>0</v>
      </c>
      <c r="H200" s="5">
        <f t="shared" si="8"/>
        <v>225.66499999999999</v>
      </c>
    </row>
    <row r="201" spans="1:8" ht="38.25">
      <c r="A201" s="4" t="s">
        <v>37</v>
      </c>
      <c r="B201" s="6" t="s">
        <v>283</v>
      </c>
      <c r="C201" s="2">
        <v>600</v>
      </c>
      <c r="D201" s="5">
        <v>225.66499999999999</v>
      </c>
      <c r="E201" s="5">
        <v>0</v>
      </c>
      <c r="F201" s="5">
        <f t="shared" si="10"/>
        <v>225.66499999999999</v>
      </c>
      <c r="G201" s="5"/>
      <c r="H201" s="5">
        <f t="shared" si="8"/>
        <v>225.66499999999999</v>
      </c>
    </row>
    <row r="202" spans="1:8" ht="63.75">
      <c r="A202" s="4" t="s">
        <v>316</v>
      </c>
      <c r="B202" s="6" t="s">
        <v>310</v>
      </c>
      <c r="C202" s="2"/>
      <c r="D202" s="5">
        <v>122.75311000000001</v>
      </c>
      <c r="E202" s="5">
        <f>E203</f>
        <v>0</v>
      </c>
      <c r="F202" s="5">
        <f t="shared" si="10"/>
        <v>122.75311000000001</v>
      </c>
      <c r="G202" s="5">
        <f>G203</f>
        <v>0</v>
      </c>
      <c r="H202" s="5">
        <f t="shared" si="8"/>
        <v>122.75311000000001</v>
      </c>
    </row>
    <row r="203" spans="1:8" ht="38.25">
      <c r="A203" s="4" t="s">
        <v>37</v>
      </c>
      <c r="B203" s="6" t="s">
        <v>310</v>
      </c>
      <c r="C203" s="2">
        <v>600</v>
      </c>
      <c r="D203" s="5">
        <v>122.75311000000001</v>
      </c>
      <c r="E203" s="5">
        <v>0</v>
      </c>
      <c r="F203" s="5">
        <f t="shared" si="10"/>
        <v>122.75311000000001</v>
      </c>
      <c r="G203" s="5"/>
      <c r="H203" s="5">
        <f t="shared" si="8"/>
        <v>122.75311000000001</v>
      </c>
    </row>
    <row r="204" spans="1:8" ht="63.75">
      <c r="A204" s="4" t="s">
        <v>103</v>
      </c>
      <c r="B204" s="6" t="s">
        <v>298</v>
      </c>
      <c r="C204" s="2"/>
      <c r="D204" s="5">
        <v>76.366209999999995</v>
      </c>
      <c r="E204" s="5">
        <f>E205</f>
        <v>0</v>
      </c>
      <c r="F204" s="5">
        <f t="shared" si="10"/>
        <v>76.366209999999995</v>
      </c>
      <c r="G204" s="5">
        <f>G205</f>
        <v>0</v>
      </c>
      <c r="H204" s="5">
        <f t="shared" si="8"/>
        <v>76.366209999999995</v>
      </c>
    </row>
    <row r="205" spans="1:8" ht="38.25">
      <c r="A205" s="4" t="s">
        <v>37</v>
      </c>
      <c r="B205" s="6" t="s">
        <v>298</v>
      </c>
      <c r="C205" s="2">
        <v>600</v>
      </c>
      <c r="D205" s="5">
        <v>76.366209999999995</v>
      </c>
      <c r="E205" s="5">
        <v>0</v>
      </c>
      <c r="F205" s="5">
        <f t="shared" si="10"/>
        <v>76.366209999999995</v>
      </c>
      <c r="G205" s="5"/>
      <c r="H205" s="5">
        <f t="shared" si="8"/>
        <v>76.366209999999995</v>
      </c>
    </row>
    <row r="206" spans="1:8" ht="76.5">
      <c r="A206" s="4" t="s">
        <v>89</v>
      </c>
      <c r="B206" s="2" t="s">
        <v>104</v>
      </c>
      <c r="C206" s="2"/>
      <c r="D206" s="5">
        <v>1450.9579100000001</v>
      </c>
      <c r="E206" s="5">
        <f>E207</f>
        <v>0</v>
      </c>
      <c r="F206" s="5">
        <f t="shared" si="10"/>
        <v>1450.9579100000001</v>
      </c>
      <c r="G206" s="5">
        <f>G207</f>
        <v>0</v>
      </c>
      <c r="H206" s="5">
        <f t="shared" si="8"/>
        <v>1450.9579100000001</v>
      </c>
    </row>
    <row r="207" spans="1:8" ht="38.25">
      <c r="A207" s="4" t="s">
        <v>37</v>
      </c>
      <c r="B207" s="2" t="s">
        <v>104</v>
      </c>
      <c r="C207" s="2">
        <v>600</v>
      </c>
      <c r="D207" s="5">
        <v>1450.9579100000001</v>
      </c>
      <c r="E207" s="5">
        <v>0</v>
      </c>
      <c r="F207" s="5">
        <f t="shared" si="10"/>
        <v>1450.9579100000001</v>
      </c>
      <c r="G207" s="5"/>
      <c r="H207" s="5">
        <f t="shared" si="8"/>
        <v>1450.9579100000001</v>
      </c>
    </row>
    <row r="208" spans="1:8" ht="102">
      <c r="A208" s="4" t="s">
        <v>105</v>
      </c>
      <c r="B208" s="2" t="s">
        <v>106</v>
      </c>
      <c r="C208" s="2"/>
      <c r="D208" s="5">
        <v>387.78</v>
      </c>
      <c r="E208" s="5">
        <f>E209</f>
        <v>0</v>
      </c>
      <c r="F208" s="5">
        <f t="shared" si="10"/>
        <v>387.78</v>
      </c>
      <c r="G208" s="5">
        <f>G209</f>
        <v>0</v>
      </c>
      <c r="H208" s="5">
        <f t="shared" si="8"/>
        <v>387.78</v>
      </c>
    </row>
    <row r="209" spans="1:8" ht="89.25">
      <c r="A209" s="4" t="s">
        <v>97</v>
      </c>
      <c r="B209" s="2" t="s">
        <v>107</v>
      </c>
      <c r="C209" s="2"/>
      <c r="D209" s="5">
        <v>387.78</v>
      </c>
      <c r="E209" s="5">
        <f>E210</f>
        <v>0</v>
      </c>
      <c r="F209" s="5">
        <f t="shared" si="10"/>
        <v>387.78</v>
      </c>
      <c r="G209" s="5">
        <f>G210</f>
        <v>0</v>
      </c>
      <c r="H209" s="5">
        <f t="shared" si="8"/>
        <v>387.78</v>
      </c>
    </row>
    <row r="210" spans="1:8" ht="38.25">
      <c r="A210" s="4" t="s">
        <v>37</v>
      </c>
      <c r="B210" s="2" t="s">
        <v>107</v>
      </c>
      <c r="C210" s="2">
        <v>600</v>
      </c>
      <c r="D210" s="5">
        <v>387.78</v>
      </c>
      <c r="E210" s="5">
        <v>0</v>
      </c>
      <c r="F210" s="5">
        <f t="shared" si="10"/>
        <v>387.78</v>
      </c>
      <c r="G210" s="5"/>
      <c r="H210" s="5">
        <f t="shared" si="8"/>
        <v>387.78</v>
      </c>
    </row>
    <row r="211" spans="1:8" ht="38.25">
      <c r="A211" s="10" t="s">
        <v>325</v>
      </c>
      <c r="B211" s="9" t="s">
        <v>110</v>
      </c>
      <c r="C211" s="2"/>
      <c r="D211" s="5">
        <v>1045.4715699999999</v>
      </c>
      <c r="E211" s="5">
        <f>E212</f>
        <v>0</v>
      </c>
      <c r="F211" s="5">
        <f t="shared" si="10"/>
        <v>1045.4715699999999</v>
      </c>
      <c r="G211" s="5">
        <f>G212</f>
        <v>0</v>
      </c>
      <c r="H211" s="5">
        <f t="shared" si="8"/>
        <v>1045.4715699999999</v>
      </c>
    </row>
    <row r="212" spans="1:8" ht="51">
      <c r="A212" s="4" t="s">
        <v>108</v>
      </c>
      <c r="B212" s="2" t="s">
        <v>111</v>
      </c>
      <c r="C212" s="2"/>
      <c r="D212" s="5">
        <v>1045.4715699999999</v>
      </c>
      <c r="E212" s="5">
        <f>E213</f>
        <v>0</v>
      </c>
      <c r="F212" s="5">
        <f t="shared" si="10"/>
        <v>1045.4715699999999</v>
      </c>
      <c r="G212" s="5">
        <f>G213</f>
        <v>0</v>
      </c>
      <c r="H212" s="5">
        <f t="shared" si="8"/>
        <v>1045.4715699999999</v>
      </c>
    </row>
    <row r="213" spans="1:8" ht="38.25">
      <c r="A213" s="4" t="s">
        <v>109</v>
      </c>
      <c r="B213" s="2" t="s">
        <v>112</v>
      </c>
      <c r="C213" s="2"/>
      <c r="D213" s="5">
        <v>1045.4715699999999</v>
      </c>
      <c r="E213" s="5">
        <f>E214+E215</f>
        <v>0</v>
      </c>
      <c r="F213" s="5">
        <f t="shared" si="10"/>
        <v>1045.4715699999999</v>
      </c>
      <c r="G213" s="5">
        <f>G214+G215</f>
        <v>0</v>
      </c>
      <c r="H213" s="5">
        <f t="shared" si="8"/>
        <v>1045.4715699999999</v>
      </c>
    </row>
    <row r="214" spans="1:8" ht="38.25">
      <c r="A214" s="4" t="s">
        <v>26</v>
      </c>
      <c r="B214" s="2" t="s">
        <v>112</v>
      </c>
      <c r="C214" s="2">
        <v>200</v>
      </c>
      <c r="D214" s="5">
        <v>1002.37789</v>
      </c>
      <c r="E214" s="5">
        <v>0</v>
      </c>
      <c r="F214" s="5">
        <f t="shared" si="10"/>
        <v>1002.37789</v>
      </c>
      <c r="G214" s="5"/>
      <c r="H214" s="5">
        <f t="shared" si="8"/>
        <v>1002.37789</v>
      </c>
    </row>
    <row r="215" spans="1:8" ht="38.25">
      <c r="A215" s="4" t="s">
        <v>37</v>
      </c>
      <c r="B215" s="2" t="s">
        <v>112</v>
      </c>
      <c r="C215" s="2">
        <v>600</v>
      </c>
      <c r="D215" s="5">
        <v>43.093679999999999</v>
      </c>
      <c r="E215" s="5">
        <v>0</v>
      </c>
      <c r="F215" s="5">
        <f t="shared" si="10"/>
        <v>43.093679999999999</v>
      </c>
      <c r="G215" s="5"/>
      <c r="H215" s="5">
        <f t="shared" si="8"/>
        <v>43.093679999999999</v>
      </c>
    </row>
    <row r="216" spans="1:8" ht="53.25" customHeight="1">
      <c r="A216" s="10" t="s">
        <v>326</v>
      </c>
      <c r="B216" s="9" t="s">
        <v>113</v>
      </c>
      <c r="C216" s="2"/>
      <c r="D216" s="5">
        <v>1934.3787299999999</v>
      </c>
      <c r="E216" s="5">
        <f t="shared" ref="E216:G218" si="13">E217</f>
        <v>0</v>
      </c>
      <c r="F216" s="5">
        <f t="shared" si="10"/>
        <v>1934.3787299999999</v>
      </c>
      <c r="G216" s="5">
        <f t="shared" si="13"/>
        <v>0</v>
      </c>
      <c r="H216" s="5">
        <f t="shared" ref="H216:H281" si="14">F216+G216</f>
        <v>1934.3787299999999</v>
      </c>
    </row>
    <row r="217" spans="1:8" ht="38.25">
      <c r="A217" s="4" t="s">
        <v>390</v>
      </c>
      <c r="B217" s="2" t="s">
        <v>114</v>
      </c>
      <c r="C217" s="2"/>
      <c r="D217" s="5">
        <v>1934.3787299999999</v>
      </c>
      <c r="E217" s="5">
        <f t="shared" si="13"/>
        <v>0</v>
      </c>
      <c r="F217" s="5">
        <f t="shared" si="10"/>
        <v>1934.3787299999999</v>
      </c>
      <c r="G217" s="5">
        <f t="shared" si="13"/>
        <v>0</v>
      </c>
      <c r="H217" s="5">
        <f t="shared" si="14"/>
        <v>1934.3787299999999</v>
      </c>
    </row>
    <row r="218" spans="1:8" ht="38.25">
      <c r="A218" s="4" t="s">
        <v>391</v>
      </c>
      <c r="B218" s="2" t="s">
        <v>115</v>
      </c>
      <c r="C218" s="2"/>
      <c r="D218" s="5">
        <v>1934.3787299999999</v>
      </c>
      <c r="E218" s="5">
        <f t="shared" si="13"/>
        <v>0</v>
      </c>
      <c r="F218" s="5">
        <f t="shared" si="10"/>
        <v>1934.3787299999999</v>
      </c>
      <c r="G218" s="5">
        <f t="shared" si="13"/>
        <v>0</v>
      </c>
      <c r="H218" s="5">
        <f t="shared" si="14"/>
        <v>1934.3787299999999</v>
      </c>
    </row>
    <row r="219" spans="1:8" ht="38.25">
      <c r="A219" s="4" t="s">
        <v>37</v>
      </c>
      <c r="B219" s="2" t="s">
        <v>115</v>
      </c>
      <c r="C219" s="2">
        <v>600</v>
      </c>
      <c r="D219" s="5">
        <v>1934.3787299999999</v>
      </c>
      <c r="E219" s="5">
        <v>0</v>
      </c>
      <c r="F219" s="5">
        <f t="shared" si="10"/>
        <v>1934.3787299999999</v>
      </c>
      <c r="G219" s="5"/>
      <c r="H219" s="5">
        <f t="shared" si="14"/>
        <v>1934.3787299999999</v>
      </c>
    </row>
    <row r="220" spans="1:8" ht="40.5" customHeight="1">
      <c r="A220" s="10" t="s">
        <v>209</v>
      </c>
      <c r="B220" s="9" t="s">
        <v>354</v>
      </c>
      <c r="C220" s="2"/>
      <c r="D220" s="5">
        <v>8630.1015399999997</v>
      </c>
      <c r="E220" s="5">
        <f>E221</f>
        <v>0</v>
      </c>
      <c r="F220" s="5">
        <f t="shared" si="10"/>
        <v>8630.1015399999997</v>
      </c>
      <c r="G220" s="5">
        <f>G221</f>
        <v>0</v>
      </c>
      <c r="H220" s="5">
        <f t="shared" si="14"/>
        <v>8630.1015399999997</v>
      </c>
    </row>
    <row r="221" spans="1:8" ht="38.25">
      <c r="A221" s="10" t="s">
        <v>211</v>
      </c>
      <c r="B221" s="9" t="s">
        <v>355</v>
      </c>
      <c r="C221" s="2"/>
      <c r="D221" s="5">
        <v>8630.1015399999997</v>
      </c>
      <c r="E221" s="5">
        <f>E222+E224+E226+E228</f>
        <v>0</v>
      </c>
      <c r="F221" s="5">
        <f t="shared" si="10"/>
        <v>8630.1015399999997</v>
      </c>
      <c r="G221" s="5">
        <f>G222+G224+G226+G228</f>
        <v>0</v>
      </c>
      <c r="H221" s="5">
        <f t="shared" si="14"/>
        <v>8630.1015399999997</v>
      </c>
    </row>
    <row r="222" spans="1:8" ht="25.5">
      <c r="A222" s="4" t="s">
        <v>156</v>
      </c>
      <c r="B222" s="2" t="s">
        <v>356</v>
      </c>
      <c r="C222" s="2"/>
      <c r="D222" s="5">
        <v>6390.0255399999996</v>
      </c>
      <c r="E222" s="5">
        <f>E223</f>
        <v>0</v>
      </c>
      <c r="F222" s="5">
        <f t="shared" si="10"/>
        <v>6390.0255399999996</v>
      </c>
      <c r="G222" s="5">
        <f>G223</f>
        <v>0</v>
      </c>
      <c r="H222" s="5">
        <f t="shared" si="14"/>
        <v>6390.0255399999996</v>
      </c>
    </row>
    <row r="223" spans="1:8" ht="38.25">
      <c r="A223" s="4" t="s">
        <v>37</v>
      </c>
      <c r="B223" s="2" t="s">
        <v>356</v>
      </c>
      <c r="C223" s="2">
        <v>600</v>
      </c>
      <c r="D223" s="5">
        <v>6390.0255399999996</v>
      </c>
      <c r="E223" s="5">
        <v>0</v>
      </c>
      <c r="F223" s="5">
        <f t="shared" si="10"/>
        <v>6390.0255399999996</v>
      </c>
      <c r="G223" s="5"/>
      <c r="H223" s="5">
        <f t="shared" si="14"/>
        <v>6390.0255399999996</v>
      </c>
    </row>
    <row r="224" spans="1:8" ht="76.5">
      <c r="A224" s="4" t="s">
        <v>162</v>
      </c>
      <c r="B224" s="6" t="s">
        <v>357</v>
      </c>
      <c r="C224" s="2"/>
      <c r="D224" s="5">
        <v>112.004</v>
      </c>
      <c r="E224" s="5">
        <f>E225</f>
        <v>0</v>
      </c>
      <c r="F224" s="5">
        <f t="shared" ref="F224:F294" si="15">D224+E224</f>
        <v>112.004</v>
      </c>
      <c r="G224" s="5">
        <f>G225</f>
        <v>0</v>
      </c>
      <c r="H224" s="5">
        <f t="shared" si="14"/>
        <v>112.004</v>
      </c>
    </row>
    <row r="225" spans="1:8" ht="38.25">
      <c r="A225" s="4" t="s">
        <v>37</v>
      </c>
      <c r="B225" s="6" t="s">
        <v>357</v>
      </c>
      <c r="C225" s="2">
        <v>600</v>
      </c>
      <c r="D225" s="5">
        <v>112.004</v>
      </c>
      <c r="E225" s="5">
        <v>0</v>
      </c>
      <c r="F225" s="5">
        <f t="shared" si="15"/>
        <v>112.004</v>
      </c>
      <c r="G225" s="5"/>
      <c r="H225" s="5">
        <f t="shared" si="14"/>
        <v>112.004</v>
      </c>
    </row>
    <row r="226" spans="1:8" ht="89.25">
      <c r="A226" s="4" t="s">
        <v>308</v>
      </c>
      <c r="B226" s="6" t="s">
        <v>358</v>
      </c>
      <c r="C226" s="2"/>
      <c r="D226" s="5">
        <v>2128.0720000000001</v>
      </c>
      <c r="E226" s="5">
        <f>E227</f>
        <v>0</v>
      </c>
      <c r="F226" s="5">
        <f t="shared" si="15"/>
        <v>2128.0720000000001</v>
      </c>
      <c r="G226" s="5">
        <f>G227</f>
        <v>0</v>
      </c>
      <c r="H226" s="5">
        <f t="shared" si="14"/>
        <v>2128.0720000000001</v>
      </c>
    </row>
    <row r="227" spans="1:8" ht="38.25">
      <c r="A227" s="4" t="s">
        <v>37</v>
      </c>
      <c r="B227" s="6" t="s">
        <v>358</v>
      </c>
      <c r="C227" s="2">
        <v>600</v>
      </c>
      <c r="D227" s="5">
        <v>2128.0720000000001</v>
      </c>
      <c r="E227" s="5">
        <v>0</v>
      </c>
      <c r="F227" s="5">
        <f t="shared" si="15"/>
        <v>2128.0720000000001</v>
      </c>
      <c r="G227" s="5"/>
      <c r="H227" s="5">
        <f t="shared" si="14"/>
        <v>2128.0720000000001</v>
      </c>
    </row>
    <row r="228" spans="1:8" ht="102" customHeight="1">
      <c r="A228" s="4" t="s">
        <v>245</v>
      </c>
      <c r="B228" s="2" t="s">
        <v>359</v>
      </c>
      <c r="C228" s="2"/>
      <c r="D228" s="5">
        <v>0</v>
      </c>
      <c r="E228" s="5">
        <f>E229</f>
        <v>0</v>
      </c>
      <c r="F228" s="5">
        <f t="shared" si="15"/>
        <v>0</v>
      </c>
      <c r="G228" s="5">
        <f>G229</f>
        <v>0</v>
      </c>
      <c r="H228" s="5">
        <f t="shared" si="14"/>
        <v>0</v>
      </c>
    </row>
    <row r="229" spans="1:8" ht="38.25">
      <c r="A229" s="4" t="s">
        <v>37</v>
      </c>
      <c r="B229" s="2" t="s">
        <v>359</v>
      </c>
      <c r="C229" s="2">
        <v>600</v>
      </c>
      <c r="D229" s="5">
        <v>0</v>
      </c>
      <c r="E229" s="5">
        <v>0</v>
      </c>
      <c r="F229" s="5">
        <f t="shared" si="15"/>
        <v>0</v>
      </c>
      <c r="G229" s="5"/>
      <c r="H229" s="5">
        <f t="shared" si="14"/>
        <v>0</v>
      </c>
    </row>
    <row r="230" spans="1:8" ht="42" customHeight="1">
      <c r="A230" s="10" t="s">
        <v>285</v>
      </c>
      <c r="B230" s="9" t="s">
        <v>210</v>
      </c>
      <c r="C230" s="2"/>
      <c r="D230" s="5">
        <v>152.4</v>
      </c>
      <c r="E230" s="5">
        <f t="shared" ref="E230:G232" si="16">E231</f>
        <v>0</v>
      </c>
      <c r="F230" s="5">
        <f t="shared" si="15"/>
        <v>152.4</v>
      </c>
      <c r="G230" s="5">
        <f t="shared" si="16"/>
        <v>0</v>
      </c>
      <c r="H230" s="5">
        <f t="shared" si="14"/>
        <v>152.4</v>
      </c>
    </row>
    <row r="231" spans="1:8" ht="38.25">
      <c r="A231" s="4" t="s">
        <v>287</v>
      </c>
      <c r="B231" s="2" t="s">
        <v>212</v>
      </c>
      <c r="C231" s="2"/>
      <c r="D231" s="5">
        <v>152.4</v>
      </c>
      <c r="E231" s="5">
        <f t="shared" si="16"/>
        <v>0</v>
      </c>
      <c r="F231" s="5">
        <f t="shared" si="15"/>
        <v>152.4</v>
      </c>
      <c r="G231" s="5">
        <f t="shared" si="16"/>
        <v>0</v>
      </c>
      <c r="H231" s="5">
        <f t="shared" si="14"/>
        <v>152.4</v>
      </c>
    </row>
    <row r="232" spans="1:8" ht="30.75" customHeight="1">
      <c r="A232" s="4" t="s">
        <v>288</v>
      </c>
      <c r="B232" s="2" t="s">
        <v>360</v>
      </c>
      <c r="C232" s="2"/>
      <c r="D232" s="5">
        <v>152.4</v>
      </c>
      <c r="E232" s="5">
        <f t="shared" si="16"/>
        <v>0</v>
      </c>
      <c r="F232" s="5">
        <f t="shared" si="15"/>
        <v>152.4</v>
      </c>
      <c r="G232" s="5">
        <f t="shared" si="16"/>
        <v>0</v>
      </c>
      <c r="H232" s="5">
        <f t="shared" si="14"/>
        <v>152.4</v>
      </c>
    </row>
    <row r="233" spans="1:8" ht="38.25">
      <c r="A233" s="4" t="s">
        <v>37</v>
      </c>
      <c r="B233" s="2" t="s">
        <v>360</v>
      </c>
      <c r="C233" s="2">
        <v>600</v>
      </c>
      <c r="D233" s="5">
        <v>152.4</v>
      </c>
      <c r="E233" s="5">
        <v>0</v>
      </c>
      <c r="F233" s="5">
        <f t="shared" si="15"/>
        <v>152.4</v>
      </c>
      <c r="G233" s="5"/>
      <c r="H233" s="5">
        <f t="shared" si="14"/>
        <v>152.4</v>
      </c>
    </row>
    <row r="234" spans="1:8" ht="31.5" customHeight="1">
      <c r="A234" s="10" t="s">
        <v>311</v>
      </c>
      <c r="B234" s="9" t="s">
        <v>266</v>
      </c>
      <c r="C234" s="2"/>
      <c r="D234" s="5">
        <v>0</v>
      </c>
      <c r="E234" s="5">
        <f>E235+E238+E241</f>
        <v>31852.48805</v>
      </c>
      <c r="F234" s="5">
        <f t="shared" si="15"/>
        <v>31852.48805</v>
      </c>
      <c r="G234" s="5">
        <f>G235+G238+G241</f>
        <v>2023.5560799999998</v>
      </c>
      <c r="H234" s="5">
        <f t="shared" si="14"/>
        <v>33876.044130000002</v>
      </c>
    </row>
    <row r="235" spans="1:8" ht="54" customHeight="1">
      <c r="A235" s="4" t="s">
        <v>312</v>
      </c>
      <c r="B235" s="2" t="s">
        <v>361</v>
      </c>
      <c r="C235" s="2"/>
      <c r="D235" s="5">
        <v>0</v>
      </c>
      <c r="E235" s="5">
        <f>E236</f>
        <v>0</v>
      </c>
      <c r="F235" s="5">
        <f t="shared" si="15"/>
        <v>0</v>
      </c>
      <c r="G235" s="5">
        <f>G236</f>
        <v>0</v>
      </c>
      <c r="H235" s="5">
        <f t="shared" si="14"/>
        <v>0</v>
      </c>
    </row>
    <row r="236" spans="1:8" ht="43.5" customHeight="1">
      <c r="A236" s="4" t="s">
        <v>313</v>
      </c>
      <c r="B236" s="2" t="s">
        <v>362</v>
      </c>
      <c r="C236" s="2"/>
      <c r="D236" s="5">
        <v>0</v>
      </c>
      <c r="E236" s="5">
        <f>E237</f>
        <v>0</v>
      </c>
      <c r="F236" s="5">
        <f t="shared" si="15"/>
        <v>0</v>
      </c>
      <c r="G236" s="5">
        <f>G237</f>
        <v>0</v>
      </c>
      <c r="H236" s="5">
        <f t="shared" si="14"/>
        <v>0</v>
      </c>
    </row>
    <row r="237" spans="1:8" ht="38.25">
      <c r="A237" s="4" t="s">
        <v>26</v>
      </c>
      <c r="B237" s="2" t="s">
        <v>362</v>
      </c>
      <c r="C237" s="2">
        <v>200</v>
      </c>
      <c r="D237" s="5">
        <v>0</v>
      </c>
      <c r="E237" s="5">
        <v>0</v>
      </c>
      <c r="F237" s="5">
        <f t="shared" si="15"/>
        <v>0</v>
      </c>
      <c r="G237" s="5"/>
      <c r="H237" s="5">
        <f t="shared" si="14"/>
        <v>0</v>
      </c>
    </row>
    <row r="238" spans="1:8" ht="41.25" customHeight="1">
      <c r="A238" s="4" t="s">
        <v>314</v>
      </c>
      <c r="B238" s="2" t="s">
        <v>363</v>
      </c>
      <c r="C238" s="2"/>
      <c r="D238" s="5">
        <v>0</v>
      </c>
      <c r="E238" s="5">
        <f>E239</f>
        <v>1200</v>
      </c>
      <c r="F238" s="5">
        <f t="shared" si="15"/>
        <v>1200</v>
      </c>
      <c r="G238" s="5">
        <f>G239</f>
        <v>2023.5560799999998</v>
      </c>
      <c r="H238" s="5">
        <f t="shared" si="14"/>
        <v>3223.5560799999998</v>
      </c>
    </row>
    <row r="239" spans="1:8" ht="32.25" customHeight="1">
      <c r="A239" s="4" t="s">
        <v>315</v>
      </c>
      <c r="B239" s="2" t="s">
        <v>364</v>
      </c>
      <c r="C239" s="2"/>
      <c r="D239" s="5">
        <v>0</v>
      </c>
      <c r="E239" s="5">
        <f>E240</f>
        <v>1200</v>
      </c>
      <c r="F239" s="5">
        <f t="shared" si="15"/>
        <v>1200</v>
      </c>
      <c r="G239" s="5">
        <f>G240</f>
        <v>2023.5560799999998</v>
      </c>
      <c r="H239" s="5">
        <f t="shared" si="14"/>
        <v>3223.5560799999998</v>
      </c>
    </row>
    <row r="240" spans="1:8" ht="38.25">
      <c r="A240" s="4" t="s">
        <v>26</v>
      </c>
      <c r="B240" s="2" t="s">
        <v>364</v>
      </c>
      <c r="C240" s="2">
        <v>200</v>
      </c>
      <c r="D240" s="5">
        <v>0</v>
      </c>
      <c r="E240" s="5">
        <f>1000+200</f>
        <v>1200</v>
      </c>
      <c r="F240" s="5">
        <f t="shared" si="15"/>
        <v>1200</v>
      </c>
      <c r="G240" s="5">
        <f>599.87952+1200+223.67656</f>
        <v>2023.5560799999998</v>
      </c>
      <c r="H240" s="5">
        <f t="shared" si="14"/>
        <v>3223.5560799999998</v>
      </c>
    </row>
    <row r="241" spans="1:8" ht="45.75" customHeight="1">
      <c r="A241" s="4" t="s">
        <v>556</v>
      </c>
      <c r="B241" s="2" t="s">
        <v>555</v>
      </c>
      <c r="C241" s="2"/>
      <c r="D241" s="5">
        <v>0</v>
      </c>
      <c r="E241" s="5">
        <f>E242</f>
        <v>30652.48805</v>
      </c>
      <c r="F241" s="5">
        <f t="shared" si="15"/>
        <v>30652.48805</v>
      </c>
      <c r="G241" s="5">
        <f>G242</f>
        <v>0</v>
      </c>
      <c r="H241" s="5">
        <f t="shared" si="14"/>
        <v>30652.48805</v>
      </c>
    </row>
    <row r="242" spans="1:8" ht="55.5" customHeight="1">
      <c r="A242" s="4" t="s">
        <v>585</v>
      </c>
      <c r="B242" s="2" t="s">
        <v>561</v>
      </c>
      <c r="C242" s="2"/>
      <c r="D242" s="5">
        <v>0</v>
      </c>
      <c r="E242" s="5">
        <f>E243</f>
        <v>30652.48805</v>
      </c>
      <c r="F242" s="5">
        <f t="shared" si="15"/>
        <v>30652.48805</v>
      </c>
      <c r="G242" s="5">
        <f>G243</f>
        <v>0</v>
      </c>
      <c r="H242" s="5">
        <f t="shared" si="14"/>
        <v>30652.48805</v>
      </c>
    </row>
    <row r="243" spans="1:8" ht="39" customHeight="1">
      <c r="A243" s="4" t="s">
        <v>176</v>
      </c>
      <c r="B243" s="2" t="s">
        <v>561</v>
      </c>
      <c r="C243" s="2">
        <v>400</v>
      </c>
      <c r="D243" s="5">
        <v>0</v>
      </c>
      <c r="E243" s="5">
        <f>16.12441+30636.36364</f>
        <v>30652.48805</v>
      </c>
      <c r="F243" s="5">
        <f t="shared" si="15"/>
        <v>30652.48805</v>
      </c>
      <c r="G243" s="5"/>
      <c r="H243" s="5">
        <f t="shared" si="14"/>
        <v>30652.48805</v>
      </c>
    </row>
    <row r="244" spans="1:8" ht="99" customHeight="1">
      <c r="A244" s="8" t="s">
        <v>327</v>
      </c>
      <c r="B244" s="9" t="s">
        <v>46</v>
      </c>
      <c r="C244" s="2"/>
      <c r="D244" s="5">
        <v>1343</v>
      </c>
      <c r="E244" s="5">
        <f>E245</f>
        <v>0</v>
      </c>
      <c r="F244" s="5">
        <f t="shared" si="15"/>
        <v>1343</v>
      </c>
      <c r="G244" s="5">
        <f>G245</f>
        <v>0</v>
      </c>
      <c r="H244" s="5">
        <f t="shared" si="14"/>
        <v>1343</v>
      </c>
    </row>
    <row r="245" spans="1:8" ht="67.5" customHeight="1">
      <c r="A245" s="10" t="s">
        <v>328</v>
      </c>
      <c r="B245" s="9" t="s">
        <v>365</v>
      </c>
      <c r="C245" s="2"/>
      <c r="D245" s="5">
        <v>1343</v>
      </c>
      <c r="E245" s="5">
        <f>E246+E250+E255</f>
        <v>0</v>
      </c>
      <c r="F245" s="5">
        <f t="shared" si="15"/>
        <v>1343</v>
      </c>
      <c r="G245" s="5">
        <f>G246+G250+G255</f>
        <v>0</v>
      </c>
      <c r="H245" s="5">
        <f t="shared" si="14"/>
        <v>1343</v>
      </c>
    </row>
    <row r="246" spans="1:8" ht="51">
      <c r="A246" s="4" t="s">
        <v>47</v>
      </c>
      <c r="B246" s="2" t="s">
        <v>366</v>
      </c>
      <c r="C246" s="2"/>
      <c r="D246" s="5">
        <v>422</v>
      </c>
      <c r="E246" s="5">
        <f>E247</f>
        <v>0</v>
      </c>
      <c r="F246" s="5">
        <f t="shared" si="15"/>
        <v>422</v>
      </c>
      <c r="G246" s="5">
        <f>G247</f>
        <v>0</v>
      </c>
      <c r="H246" s="5">
        <f t="shared" si="14"/>
        <v>422</v>
      </c>
    </row>
    <row r="247" spans="1:8" ht="38.25">
      <c r="A247" s="4" t="s">
        <v>48</v>
      </c>
      <c r="B247" s="2" t="s">
        <v>367</v>
      </c>
      <c r="C247" s="2"/>
      <c r="D247" s="5">
        <v>422</v>
      </c>
      <c r="E247" s="5">
        <f>E248+E249</f>
        <v>0</v>
      </c>
      <c r="F247" s="5">
        <f t="shared" si="15"/>
        <v>422</v>
      </c>
      <c r="G247" s="5">
        <f>G248+G249</f>
        <v>0</v>
      </c>
      <c r="H247" s="5">
        <f t="shared" si="14"/>
        <v>422</v>
      </c>
    </row>
    <row r="248" spans="1:8" ht="76.5">
      <c r="A248" s="4" t="s">
        <v>49</v>
      </c>
      <c r="B248" s="2" t="s">
        <v>367</v>
      </c>
      <c r="C248" s="2">
        <v>100</v>
      </c>
      <c r="D248" s="5">
        <v>270</v>
      </c>
      <c r="E248" s="5">
        <v>0</v>
      </c>
      <c r="F248" s="5">
        <f t="shared" si="15"/>
        <v>270</v>
      </c>
      <c r="G248" s="5"/>
      <c r="H248" s="5">
        <f t="shared" si="14"/>
        <v>270</v>
      </c>
    </row>
    <row r="249" spans="1:8" ht="38.25">
      <c r="A249" s="4" t="s">
        <v>26</v>
      </c>
      <c r="B249" s="2" t="s">
        <v>367</v>
      </c>
      <c r="C249" s="2">
        <v>200</v>
      </c>
      <c r="D249" s="5">
        <v>152</v>
      </c>
      <c r="E249" s="5">
        <v>0</v>
      </c>
      <c r="F249" s="5">
        <f t="shared" si="15"/>
        <v>152</v>
      </c>
      <c r="G249" s="5"/>
      <c r="H249" s="5">
        <f t="shared" si="14"/>
        <v>152</v>
      </c>
    </row>
    <row r="250" spans="1:8" ht="51">
      <c r="A250" s="4" t="s">
        <v>392</v>
      </c>
      <c r="B250" s="2" t="s">
        <v>368</v>
      </c>
      <c r="C250" s="2"/>
      <c r="D250" s="5">
        <v>723</v>
      </c>
      <c r="E250" s="5">
        <f>E251</f>
        <v>0</v>
      </c>
      <c r="F250" s="5">
        <f t="shared" si="15"/>
        <v>723</v>
      </c>
      <c r="G250" s="5">
        <f>G251</f>
        <v>0</v>
      </c>
      <c r="H250" s="5">
        <f t="shared" si="14"/>
        <v>723</v>
      </c>
    </row>
    <row r="251" spans="1:8" ht="38.25">
      <c r="A251" s="4" t="s">
        <v>393</v>
      </c>
      <c r="B251" s="2" t="s">
        <v>369</v>
      </c>
      <c r="C251" s="2"/>
      <c r="D251" s="5">
        <v>723</v>
      </c>
      <c r="E251" s="5">
        <f>E252+E253+E254</f>
        <v>0</v>
      </c>
      <c r="F251" s="5">
        <f t="shared" si="15"/>
        <v>723</v>
      </c>
      <c r="G251" s="5">
        <f>G252+G253+G254</f>
        <v>0</v>
      </c>
      <c r="H251" s="5">
        <f t="shared" si="14"/>
        <v>723</v>
      </c>
    </row>
    <row r="252" spans="1:8" ht="76.5">
      <c r="A252" s="4" t="s">
        <v>49</v>
      </c>
      <c r="B252" s="2" t="s">
        <v>369</v>
      </c>
      <c r="C252" s="2">
        <v>100</v>
      </c>
      <c r="D252" s="5">
        <v>507</v>
      </c>
      <c r="E252" s="5">
        <v>0</v>
      </c>
      <c r="F252" s="5">
        <f t="shared" si="15"/>
        <v>507</v>
      </c>
      <c r="G252" s="5"/>
      <c r="H252" s="5">
        <f t="shared" si="14"/>
        <v>507</v>
      </c>
    </row>
    <row r="253" spans="1:8" ht="38.25">
      <c r="A253" s="4" t="s">
        <v>26</v>
      </c>
      <c r="B253" s="2" t="s">
        <v>369</v>
      </c>
      <c r="C253" s="2">
        <v>200</v>
      </c>
      <c r="D253" s="5">
        <v>216</v>
      </c>
      <c r="E253" s="5">
        <v>0</v>
      </c>
      <c r="F253" s="5">
        <f t="shared" si="15"/>
        <v>216</v>
      </c>
      <c r="G253" s="5"/>
      <c r="H253" s="5">
        <f t="shared" si="14"/>
        <v>216</v>
      </c>
    </row>
    <row r="254" spans="1:8" ht="15.75">
      <c r="A254" s="4" t="s">
        <v>116</v>
      </c>
      <c r="B254" s="2" t="s">
        <v>369</v>
      </c>
      <c r="C254" s="2">
        <v>800</v>
      </c>
      <c r="D254" s="5">
        <v>0</v>
      </c>
      <c r="E254" s="5">
        <v>0</v>
      </c>
      <c r="F254" s="5">
        <f t="shared" si="15"/>
        <v>0</v>
      </c>
      <c r="G254" s="5"/>
      <c r="H254" s="5">
        <f t="shared" si="14"/>
        <v>0</v>
      </c>
    </row>
    <row r="255" spans="1:8" ht="38.25">
      <c r="A255" s="4" t="s">
        <v>291</v>
      </c>
      <c r="B255" s="2" t="s">
        <v>370</v>
      </c>
      <c r="C255" s="2"/>
      <c r="D255" s="5">
        <v>198</v>
      </c>
      <c r="E255" s="5">
        <f>E256</f>
        <v>0</v>
      </c>
      <c r="F255" s="5">
        <f t="shared" si="15"/>
        <v>198</v>
      </c>
      <c r="G255" s="5">
        <f>G256</f>
        <v>0</v>
      </c>
      <c r="H255" s="5">
        <f t="shared" si="14"/>
        <v>198</v>
      </c>
    </row>
    <row r="256" spans="1:8" ht="25.5">
      <c r="A256" s="4" t="s">
        <v>292</v>
      </c>
      <c r="B256" s="2" t="s">
        <v>371</v>
      </c>
      <c r="C256" s="2"/>
      <c r="D256" s="5">
        <v>198</v>
      </c>
      <c r="E256" s="5">
        <f>E257+E258</f>
        <v>0</v>
      </c>
      <c r="F256" s="5">
        <f t="shared" si="15"/>
        <v>198</v>
      </c>
      <c r="G256" s="5">
        <f>G257+G258</f>
        <v>0</v>
      </c>
      <c r="H256" s="5">
        <f t="shared" si="14"/>
        <v>198</v>
      </c>
    </row>
    <row r="257" spans="1:8" ht="76.5">
      <c r="A257" s="4" t="s">
        <v>49</v>
      </c>
      <c r="B257" s="2" t="s">
        <v>371</v>
      </c>
      <c r="C257" s="2">
        <v>100</v>
      </c>
      <c r="D257" s="5">
        <v>164</v>
      </c>
      <c r="E257" s="5">
        <v>0</v>
      </c>
      <c r="F257" s="5">
        <f t="shared" si="15"/>
        <v>164</v>
      </c>
      <c r="G257" s="5"/>
      <c r="H257" s="5">
        <f t="shared" si="14"/>
        <v>164</v>
      </c>
    </row>
    <row r="258" spans="1:8" ht="38.25">
      <c r="A258" s="4" t="s">
        <v>26</v>
      </c>
      <c r="B258" s="2" t="s">
        <v>371</v>
      </c>
      <c r="C258" s="2">
        <v>200</v>
      </c>
      <c r="D258" s="5">
        <v>34</v>
      </c>
      <c r="E258" s="5">
        <v>0</v>
      </c>
      <c r="F258" s="5">
        <f t="shared" si="15"/>
        <v>34</v>
      </c>
      <c r="G258" s="5"/>
      <c r="H258" s="5">
        <f t="shared" si="14"/>
        <v>34</v>
      </c>
    </row>
    <row r="259" spans="1:8" ht="131.25" customHeight="1">
      <c r="A259" s="8" t="s">
        <v>489</v>
      </c>
      <c r="B259" s="9" t="s">
        <v>44</v>
      </c>
      <c r="C259" s="2"/>
      <c r="D259" s="5">
        <v>115220.97567000001</v>
      </c>
      <c r="E259" s="5">
        <f>E260+E275+E290+E294+E310+E321+E325+E329+E365+E369</f>
        <v>8450.1288199999999</v>
      </c>
      <c r="F259" s="5">
        <f t="shared" si="15"/>
        <v>123671.10449000001</v>
      </c>
      <c r="G259" s="5">
        <f>G260+G275+G290+G294+G310+G321+G325+G329+G365+G369</f>
        <v>3480.9057699999998</v>
      </c>
      <c r="H259" s="5">
        <f t="shared" si="14"/>
        <v>127152.01026000001</v>
      </c>
    </row>
    <row r="260" spans="1:8" ht="63.75">
      <c r="A260" s="10" t="s">
        <v>329</v>
      </c>
      <c r="B260" s="9" t="s">
        <v>45</v>
      </c>
      <c r="C260" s="2"/>
      <c r="D260" s="5">
        <v>4612.991</v>
      </c>
      <c r="E260" s="5">
        <f>E261+E264+E269+E272</f>
        <v>0</v>
      </c>
      <c r="F260" s="5">
        <f t="shared" si="15"/>
        <v>4612.991</v>
      </c>
      <c r="G260" s="5">
        <f>G261+G264+G269+G272</f>
        <v>3480.9057699999998</v>
      </c>
      <c r="H260" s="5">
        <f t="shared" si="14"/>
        <v>8093.8967699999994</v>
      </c>
    </row>
    <row r="261" spans="1:8" ht="56.25" customHeight="1">
      <c r="A261" s="4" t="s">
        <v>394</v>
      </c>
      <c r="B261" s="2" t="s">
        <v>244</v>
      </c>
      <c r="C261" s="2"/>
      <c r="D261" s="5">
        <v>1928.7799999999997</v>
      </c>
      <c r="E261" s="5">
        <f>E262</f>
        <v>0</v>
      </c>
      <c r="F261" s="5">
        <f t="shared" si="15"/>
        <v>1928.7799999999997</v>
      </c>
      <c r="G261" s="5">
        <f>G262</f>
        <v>0</v>
      </c>
      <c r="H261" s="5">
        <f t="shared" si="14"/>
        <v>1928.7799999999997</v>
      </c>
    </row>
    <row r="262" spans="1:8" ht="102">
      <c r="A262" s="4" t="s">
        <v>395</v>
      </c>
      <c r="B262" s="6" t="s">
        <v>255</v>
      </c>
      <c r="C262" s="2"/>
      <c r="D262" s="5">
        <v>1928.7799999999997</v>
      </c>
      <c r="E262" s="5">
        <f>E263</f>
        <v>0</v>
      </c>
      <c r="F262" s="5">
        <f t="shared" si="15"/>
        <v>1928.7799999999997</v>
      </c>
      <c r="G262" s="5">
        <f>G263</f>
        <v>0</v>
      </c>
      <c r="H262" s="5">
        <f t="shared" si="14"/>
        <v>1928.7799999999997</v>
      </c>
    </row>
    <row r="263" spans="1:8" ht="15.75">
      <c r="A263" s="14" t="s">
        <v>116</v>
      </c>
      <c r="B263" s="6" t="s">
        <v>255</v>
      </c>
      <c r="C263" s="2">
        <v>800</v>
      </c>
      <c r="D263" s="5">
        <v>1928.7799999999997</v>
      </c>
      <c r="E263" s="5">
        <v>0</v>
      </c>
      <c r="F263" s="5">
        <f t="shared" si="15"/>
        <v>1928.7799999999997</v>
      </c>
      <c r="G263" s="5"/>
      <c r="H263" s="5">
        <f t="shared" si="14"/>
        <v>1928.7799999999997</v>
      </c>
    </row>
    <row r="264" spans="1:8" ht="38.25">
      <c r="A264" s="4" t="s">
        <v>438</v>
      </c>
      <c r="B264" s="2" t="s">
        <v>437</v>
      </c>
      <c r="C264" s="2"/>
      <c r="D264" s="5">
        <v>0</v>
      </c>
      <c r="E264" s="5">
        <f>E265</f>
        <v>0</v>
      </c>
      <c r="F264" s="5">
        <f t="shared" si="15"/>
        <v>0</v>
      </c>
      <c r="G264" s="5">
        <f>G265+G267</f>
        <v>4000</v>
      </c>
      <c r="H264" s="5">
        <f t="shared" si="14"/>
        <v>4000</v>
      </c>
    </row>
    <row r="265" spans="1:8" ht="25.5">
      <c r="A265" s="4" t="s">
        <v>439</v>
      </c>
      <c r="B265" s="2" t="s">
        <v>440</v>
      </c>
      <c r="C265" s="2"/>
      <c r="D265" s="5">
        <v>0</v>
      </c>
      <c r="E265" s="5">
        <f>E266</f>
        <v>0</v>
      </c>
      <c r="F265" s="5">
        <f t="shared" si="15"/>
        <v>0</v>
      </c>
      <c r="G265" s="5">
        <f>G266</f>
        <v>0</v>
      </c>
      <c r="H265" s="5">
        <f t="shared" si="14"/>
        <v>0</v>
      </c>
    </row>
    <row r="266" spans="1:8" ht="38.25">
      <c r="A266" s="4" t="s">
        <v>26</v>
      </c>
      <c r="B266" s="2" t="s">
        <v>440</v>
      </c>
      <c r="C266" s="2">
        <v>200</v>
      </c>
      <c r="D266" s="5">
        <v>0</v>
      </c>
      <c r="E266" s="5">
        <v>0</v>
      </c>
      <c r="F266" s="5">
        <f t="shared" si="15"/>
        <v>0</v>
      </c>
      <c r="G266" s="5"/>
      <c r="H266" s="5">
        <f t="shared" si="14"/>
        <v>0</v>
      </c>
    </row>
    <row r="267" spans="1:8" ht="25.5">
      <c r="A267" s="4" t="s">
        <v>591</v>
      </c>
      <c r="B267" s="2" t="s">
        <v>592</v>
      </c>
      <c r="C267" s="2"/>
      <c r="D267" s="5"/>
      <c r="E267" s="5"/>
      <c r="F267" s="5">
        <f t="shared" si="15"/>
        <v>0</v>
      </c>
      <c r="G267" s="5">
        <f>G268</f>
        <v>4000</v>
      </c>
      <c r="H267" s="5">
        <f t="shared" si="14"/>
        <v>4000</v>
      </c>
    </row>
    <row r="268" spans="1:8" ht="38.25">
      <c r="A268" s="4" t="s">
        <v>176</v>
      </c>
      <c r="B268" s="2" t="s">
        <v>592</v>
      </c>
      <c r="C268" s="2">
        <v>400</v>
      </c>
      <c r="D268" s="5"/>
      <c r="E268" s="5"/>
      <c r="F268" s="5">
        <f t="shared" si="15"/>
        <v>0</v>
      </c>
      <c r="G268" s="5">
        <f>3480.90577+519.09423</f>
        <v>4000</v>
      </c>
      <c r="H268" s="5">
        <f t="shared" si="14"/>
        <v>4000</v>
      </c>
    </row>
    <row r="269" spans="1:8" ht="38.25">
      <c r="A269" s="4" t="s">
        <v>508</v>
      </c>
      <c r="B269" s="2" t="s">
        <v>510</v>
      </c>
      <c r="C269" s="2"/>
      <c r="D269" s="5">
        <v>1684.211</v>
      </c>
      <c r="E269" s="5">
        <f>E270</f>
        <v>0</v>
      </c>
      <c r="F269" s="5">
        <f t="shared" si="15"/>
        <v>1684.211</v>
      </c>
      <c r="G269" s="5">
        <f>G270</f>
        <v>-519.09423000000004</v>
      </c>
      <c r="H269" s="5">
        <f t="shared" si="14"/>
        <v>1165.1167700000001</v>
      </c>
    </row>
    <row r="270" spans="1:8" ht="25.5">
      <c r="A270" s="4" t="s">
        <v>509</v>
      </c>
      <c r="B270" s="2" t="s">
        <v>511</v>
      </c>
      <c r="C270" s="2"/>
      <c r="D270" s="5">
        <v>1684.211</v>
      </c>
      <c r="E270" s="5">
        <f>E271</f>
        <v>0</v>
      </c>
      <c r="F270" s="5">
        <f t="shared" si="15"/>
        <v>1684.211</v>
      </c>
      <c r="G270" s="5">
        <f>G271</f>
        <v>-519.09423000000004</v>
      </c>
      <c r="H270" s="5">
        <f t="shared" si="14"/>
        <v>1165.1167700000001</v>
      </c>
    </row>
    <row r="271" spans="1:8" ht="38.25">
      <c r="A271" s="15" t="s">
        <v>26</v>
      </c>
      <c r="B271" s="2" t="s">
        <v>511</v>
      </c>
      <c r="C271" s="2">
        <v>200</v>
      </c>
      <c r="D271" s="5">
        <v>1684.211</v>
      </c>
      <c r="E271" s="5">
        <v>0</v>
      </c>
      <c r="F271" s="5">
        <f t="shared" si="15"/>
        <v>1684.211</v>
      </c>
      <c r="G271" s="5">
        <v>-519.09423000000004</v>
      </c>
      <c r="H271" s="5">
        <f t="shared" si="14"/>
        <v>1165.1167700000001</v>
      </c>
    </row>
    <row r="272" spans="1:8" ht="51">
      <c r="A272" s="4" t="s">
        <v>524</v>
      </c>
      <c r="B272" s="2" t="s">
        <v>526</v>
      </c>
      <c r="C272" s="2"/>
      <c r="D272" s="5">
        <v>1000</v>
      </c>
      <c r="E272" s="5">
        <f>E273</f>
        <v>0</v>
      </c>
      <c r="F272" s="5">
        <f t="shared" si="15"/>
        <v>1000</v>
      </c>
      <c r="G272" s="5">
        <f>G273</f>
        <v>0</v>
      </c>
      <c r="H272" s="5">
        <f t="shared" si="14"/>
        <v>1000</v>
      </c>
    </row>
    <row r="273" spans="1:8" ht="51">
      <c r="A273" s="4" t="s">
        <v>525</v>
      </c>
      <c r="B273" s="2" t="s">
        <v>527</v>
      </c>
      <c r="C273" s="2"/>
      <c r="D273" s="5">
        <v>1000</v>
      </c>
      <c r="E273" s="5">
        <f>E274</f>
        <v>0</v>
      </c>
      <c r="F273" s="5">
        <f t="shared" si="15"/>
        <v>1000</v>
      </c>
      <c r="G273" s="5">
        <f>G274</f>
        <v>0</v>
      </c>
      <c r="H273" s="5">
        <f t="shared" si="14"/>
        <v>1000</v>
      </c>
    </row>
    <row r="274" spans="1:8" ht="15.75">
      <c r="A274" s="4" t="s">
        <v>116</v>
      </c>
      <c r="B274" s="2" t="s">
        <v>527</v>
      </c>
      <c r="C274" s="2">
        <v>800</v>
      </c>
      <c r="D274" s="5">
        <v>1000</v>
      </c>
      <c r="E274" s="5">
        <v>0</v>
      </c>
      <c r="F274" s="5">
        <f t="shared" si="15"/>
        <v>1000</v>
      </c>
      <c r="G274" s="5"/>
      <c r="H274" s="5">
        <f t="shared" si="14"/>
        <v>1000</v>
      </c>
    </row>
    <row r="275" spans="1:8" ht="38.25">
      <c r="A275" s="10" t="s">
        <v>117</v>
      </c>
      <c r="B275" s="9" t="s">
        <v>120</v>
      </c>
      <c r="C275" s="2"/>
      <c r="D275" s="5">
        <v>56949.097229999999</v>
      </c>
      <c r="E275" s="5">
        <f>E276</f>
        <v>1667.4917700000001</v>
      </c>
      <c r="F275" s="5">
        <f t="shared" si="15"/>
        <v>58616.589</v>
      </c>
      <c r="G275" s="5">
        <f>G276</f>
        <v>0</v>
      </c>
      <c r="H275" s="5">
        <f t="shared" si="14"/>
        <v>58616.589</v>
      </c>
    </row>
    <row r="276" spans="1:8" ht="38.25">
      <c r="A276" s="4" t="s">
        <v>118</v>
      </c>
      <c r="B276" s="2" t="s">
        <v>121</v>
      </c>
      <c r="C276" s="2"/>
      <c r="D276" s="5">
        <v>56949.097229999999</v>
      </c>
      <c r="E276" s="5">
        <f>E277+E280+E282+E285+E287</f>
        <v>1667.4917700000001</v>
      </c>
      <c r="F276" s="5">
        <f t="shared" si="15"/>
        <v>58616.589</v>
      </c>
      <c r="G276" s="5">
        <f>G277+G280+G282+G285+G287</f>
        <v>0</v>
      </c>
      <c r="H276" s="5">
        <f t="shared" si="14"/>
        <v>58616.589</v>
      </c>
    </row>
    <row r="277" spans="1:8" ht="25.5">
      <c r="A277" s="4" t="s">
        <v>119</v>
      </c>
      <c r="B277" s="1" t="s">
        <v>281</v>
      </c>
      <c r="C277" s="2"/>
      <c r="D277" s="5">
        <v>399.99999999999949</v>
      </c>
      <c r="E277" s="5">
        <f>E279+E278</f>
        <v>2890.9285300000001</v>
      </c>
      <c r="F277" s="5">
        <f t="shared" si="15"/>
        <v>3290.9285299999997</v>
      </c>
      <c r="G277" s="5">
        <f>G279+G278</f>
        <v>0</v>
      </c>
      <c r="H277" s="5">
        <f t="shared" si="14"/>
        <v>3290.9285299999997</v>
      </c>
    </row>
    <row r="278" spans="1:8" ht="38.25">
      <c r="A278" s="4" t="s">
        <v>26</v>
      </c>
      <c r="B278" s="1" t="s">
        <v>281</v>
      </c>
      <c r="C278" s="2">
        <v>200</v>
      </c>
      <c r="D278" s="5">
        <v>400</v>
      </c>
      <c r="E278" s="5">
        <v>-300</v>
      </c>
      <c r="F278" s="5">
        <f t="shared" si="15"/>
        <v>100</v>
      </c>
      <c r="G278" s="5"/>
      <c r="H278" s="5">
        <f t="shared" si="14"/>
        <v>100</v>
      </c>
    </row>
    <row r="279" spans="1:8" ht="38.25">
      <c r="A279" s="4" t="s">
        <v>37</v>
      </c>
      <c r="B279" s="1" t="s">
        <v>281</v>
      </c>
      <c r="C279" s="2">
        <v>600</v>
      </c>
      <c r="D279" s="5">
        <v>-5.1159076974727213E-13</v>
      </c>
      <c r="E279" s="5">
        <f>1708.45238+300+1182.47615</f>
        <v>3190.9285300000001</v>
      </c>
      <c r="F279" s="5">
        <f t="shared" si="15"/>
        <v>3190.9285299999997</v>
      </c>
      <c r="G279" s="5"/>
      <c r="H279" s="5">
        <f t="shared" si="14"/>
        <v>3190.9285299999997</v>
      </c>
    </row>
    <row r="280" spans="1:8" ht="25.5">
      <c r="A280" s="4" t="s">
        <v>119</v>
      </c>
      <c r="B280" s="2" t="s">
        <v>122</v>
      </c>
      <c r="C280" s="2"/>
      <c r="D280" s="5">
        <v>13371</v>
      </c>
      <c r="E280" s="5">
        <f>E281</f>
        <v>0</v>
      </c>
      <c r="F280" s="5">
        <f t="shared" si="15"/>
        <v>13371</v>
      </c>
      <c r="G280" s="5">
        <f>G281</f>
        <v>0</v>
      </c>
      <c r="H280" s="5">
        <f t="shared" si="14"/>
        <v>13371</v>
      </c>
    </row>
    <row r="281" spans="1:8" ht="38.25">
      <c r="A281" s="4" t="s">
        <v>37</v>
      </c>
      <c r="B281" s="2" t="s">
        <v>122</v>
      </c>
      <c r="C281" s="2">
        <v>600</v>
      </c>
      <c r="D281" s="5">
        <v>13371</v>
      </c>
      <c r="E281" s="5">
        <v>0</v>
      </c>
      <c r="F281" s="5">
        <f t="shared" si="15"/>
        <v>13371</v>
      </c>
      <c r="G281" s="5"/>
      <c r="H281" s="5">
        <f t="shared" si="14"/>
        <v>13371</v>
      </c>
    </row>
    <row r="282" spans="1:8" ht="89.25">
      <c r="A282" s="4" t="s">
        <v>309</v>
      </c>
      <c r="B282" s="2" t="s">
        <v>215</v>
      </c>
      <c r="C282" s="2"/>
      <c r="D282" s="5">
        <v>42263.21385</v>
      </c>
      <c r="E282" s="5">
        <f>E284</f>
        <v>-1708.4523799999999</v>
      </c>
      <c r="F282" s="5">
        <f t="shared" si="15"/>
        <v>40554.761469999998</v>
      </c>
      <c r="G282" s="5">
        <f>G284+G283</f>
        <v>0</v>
      </c>
      <c r="H282" s="5">
        <f t="shared" ref="H282:H347" si="17">F282+G282</f>
        <v>40554.761469999998</v>
      </c>
    </row>
    <row r="283" spans="1:8" ht="38.25">
      <c r="A283" s="4" t="s">
        <v>26</v>
      </c>
      <c r="B283" s="2" t="s">
        <v>215</v>
      </c>
      <c r="C283" s="2">
        <v>200</v>
      </c>
      <c r="D283" s="5"/>
      <c r="E283" s="5"/>
      <c r="F283" s="5">
        <f t="shared" si="15"/>
        <v>0</v>
      </c>
      <c r="G283" s="5"/>
      <c r="H283" s="5">
        <f t="shared" si="17"/>
        <v>0</v>
      </c>
    </row>
    <row r="284" spans="1:8" ht="38.25">
      <c r="A284" s="4" t="s">
        <v>37</v>
      </c>
      <c r="B284" s="2" t="s">
        <v>215</v>
      </c>
      <c r="C284" s="2">
        <v>600</v>
      </c>
      <c r="D284" s="5">
        <v>42263.21385</v>
      </c>
      <c r="E284" s="5">
        <v>-1708.4523799999999</v>
      </c>
      <c r="F284" s="5">
        <f t="shared" si="15"/>
        <v>40554.761469999998</v>
      </c>
      <c r="G284" s="5"/>
      <c r="H284" s="5">
        <f t="shared" si="17"/>
        <v>40554.761469999998</v>
      </c>
    </row>
    <row r="285" spans="1:8" ht="38.25">
      <c r="A285" s="4" t="s">
        <v>506</v>
      </c>
      <c r="B285" s="2" t="s">
        <v>507</v>
      </c>
      <c r="C285" s="2"/>
      <c r="D285" s="5">
        <v>914.88337999999999</v>
      </c>
      <c r="E285" s="5">
        <f>E286</f>
        <v>-914.88337999999999</v>
      </c>
      <c r="F285" s="5">
        <f t="shared" si="15"/>
        <v>0</v>
      </c>
      <c r="G285" s="5">
        <f>G286</f>
        <v>0</v>
      </c>
      <c r="H285" s="5">
        <f t="shared" si="17"/>
        <v>0</v>
      </c>
    </row>
    <row r="286" spans="1:8" ht="38.25">
      <c r="A286" s="4" t="s">
        <v>37</v>
      </c>
      <c r="B286" s="2" t="s">
        <v>507</v>
      </c>
      <c r="C286" s="2">
        <v>600</v>
      </c>
      <c r="D286" s="5">
        <v>914.88337999999999</v>
      </c>
      <c r="E286" s="5">
        <v>-914.88337999999999</v>
      </c>
      <c r="F286" s="5">
        <f t="shared" si="15"/>
        <v>0</v>
      </c>
      <c r="G286" s="5"/>
      <c r="H286" s="5">
        <f t="shared" si="17"/>
        <v>0</v>
      </c>
    </row>
    <row r="287" spans="1:8" ht="38.25">
      <c r="A287" s="4" t="s">
        <v>559</v>
      </c>
      <c r="B287" s="2" t="s">
        <v>560</v>
      </c>
      <c r="C287" s="2"/>
      <c r="D287" s="5">
        <v>0</v>
      </c>
      <c r="E287" s="5">
        <f>E289</f>
        <v>1399.8989999999999</v>
      </c>
      <c r="F287" s="5">
        <f t="shared" si="15"/>
        <v>1399.8989999999999</v>
      </c>
      <c r="G287" s="5">
        <f>G289+G288</f>
        <v>0</v>
      </c>
      <c r="H287" s="5">
        <f t="shared" si="17"/>
        <v>1399.8989999999999</v>
      </c>
    </row>
    <row r="288" spans="1:8" ht="38.25">
      <c r="A288" s="4" t="s">
        <v>26</v>
      </c>
      <c r="B288" s="2" t="s">
        <v>560</v>
      </c>
      <c r="C288" s="2">
        <v>200</v>
      </c>
      <c r="D288" s="5"/>
      <c r="E288" s="5"/>
      <c r="F288" s="5">
        <f t="shared" si="15"/>
        <v>0</v>
      </c>
      <c r="G288" s="5"/>
      <c r="H288" s="5">
        <f t="shared" si="17"/>
        <v>0</v>
      </c>
    </row>
    <row r="289" spans="1:8" ht="38.25">
      <c r="A289" s="4" t="s">
        <v>37</v>
      </c>
      <c r="B289" s="2" t="s">
        <v>560</v>
      </c>
      <c r="C289" s="2">
        <v>600</v>
      </c>
      <c r="D289" s="5">
        <v>0</v>
      </c>
      <c r="E289" s="5">
        <f>914.88338+485.01562</f>
        <v>1399.8989999999999</v>
      </c>
      <c r="F289" s="5">
        <f t="shared" si="15"/>
        <v>1399.8989999999999</v>
      </c>
      <c r="G289" s="5"/>
      <c r="H289" s="5">
        <f t="shared" si="17"/>
        <v>1399.8989999999999</v>
      </c>
    </row>
    <row r="290" spans="1:8" ht="25.5">
      <c r="A290" s="10" t="s">
        <v>38</v>
      </c>
      <c r="B290" s="13" t="s">
        <v>441</v>
      </c>
      <c r="C290" s="2"/>
      <c r="D290" s="5">
        <v>99.9512</v>
      </c>
      <c r="E290" s="5">
        <f t="shared" ref="E290:G292" si="18">E291</f>
        <v>0</v>
      </c>
      <c r="F290" s="5">
        <f t="shared" si="15"/>
        <v>99.9512</v>
      </c>
      <c r="G290" s="5">
        <f t="shared" si="18"/>
        <v>0</v>
      </c>
      <c r="H290" s="5">
        <f t="shared" si="17"/>
        <v>99.9512</v>
      </c>
    </row>
    <row r="291" spans="1:8" ht="25.5">
      <c r="A291" s="4" t="s">
        <v>39</v>
      </c>
      <c r="B291" s="2" t="s">
        <v>442</v>
      </c>
      <c r="C291" s="2"/>
      <c r="D291" s="5">
        <v>99.9512</v>
      </c>
      <c r="E291" s="5">
        <f t="shared" si="18"/>
        <v>0</v>
      </c>
      <c r="F291" s="5">
        <f t="shared" si="15"/>
        <v>99.9512</v>
      </c>
      <c r="G291" s="5">
        <f t="shared" si="18"/>
        <v>0</v>
      </c>
      <c r="H291" s="5">
        <f t="shared" si="17"/>
        <v>99.9512</v>
      </c>
    </row>
    <row r="292" spans="1:8" ht="38.25">
      <c r="A292" s="4" t="s">
        <v>396</v>
      </c>
      <c r="B292" s="2" t="s">
        <v>443</v>
      </c>
      <c r="C292" s="2"/>
      <c r="D292" s="5">
        <v>99.9512</v>
      </c>
      <c r="E292" s="5">
        <f t="shared" si="18"/>
        <v>0</v>
      </c>
      <c r="F292" s="5">
        <f t="shared" si="15"/>
        <v>99.9512</v>
      </c>
      <c r="G292" s="5">
        <f t="shared" si="18"/>
        <v>0</v>
      </c>
      <c r="H292" s="5">
        <f t="shared" si="17"/>
        <v>99.9512</v>
      </c>
    </row>
    <row r="293" spans="1:8" ht="25.5">
      <c r="A293" s="4" t="s">
        <v>189</v>
      </c>
      <c r="B293" s="2" t="s">
        <v>443</v>
      </c>
      <c r="C293" s="2">
        <v>300</v>
      </c>
      <c r="D293" s="5">
        <v>99.9512</v>
      </c>
      <c r="E293" s="5">
        <v>0</v>
      </c>
      <c r="F293" s="5">
        <f t="shared" si="15"/>
        <v>99.9512</v>
      </c>
      <c r="G293" s="5"/>
      <c r="H293" s="5">
        <f t="shared" si="17"/>
        <v>99.9512</v>
      </c>
    </row>
    <row r="294" spans="1:8" ht="102">
      <c r="A294" s="10" t="s">
        <v>330</v>
      </c>
      <c r="B294" s="9" t="s">
        <v>123</v>
      </c>
      <c r="C294" s="2"/>
      <c r="D294" s="5">
        <v>25712.572910000003</v>
      </c>
      <c r="E294" s="5">
        <f>E295+E302+E305</f>
        <v>72.207269999999994</v>
      </c>
      <c r="F294" s="5">
        <f t="shared" si="15"/>
        <v>25784.780180000002</v>
      </c>
      <c r="G294" s="5">
        <f>G295+G302+G305</f>
        <v>0</v>
      </c>
      <c r="H294" s="5">
        <f t="shared" si="17"/>
        <v>25784.780180000002</v>
      </c>
    </row>
    <row r="295" spans="1:8" ht="38.25">
      <c r="A295" s="4" t="s">
        <v>398</v>
      </c>
      <c r="B295" s="2" t="s">
        <v>124</v>
      </c>
      <c r="C295" s="2"/>
      <c r="D295" s="5">
        <v>25502.087029999999</v>
      </c>
      <c r="E295" s="5">
        <f>E296+E300+E298</f>
        <v>0</v>
      </c>
      <c r="F295" s="5">
        <f t="shared" ref="F295:F382" si="19">D295+E295</f>
        <v>25502.087029999999</v>
      </c>
      <c r="G295" s="5">
        <f>G296+G300+G298</f>
        <v>0</v>
      </c>
      <c r="H295" s="5">
        <f t="shared" si="17"/>
        <v>25502.087029999999</v>
      </c>
    </row>
    <row r="296" spans="1:8" ht="51">
      <c r="A296" s="4" t="s">
        <v>175</v>
      </c>
      <c r="B296" s="6" t="s">
        <v>444</v>
      </c>
      <c r="C296" s="2"/>
      <c r="D296" s="5">
        <v>2618.3780000000002</v>
      </c>
      <c r="E296" s="5">
        <f>E297</f>
        <v>0</v>
      </c>
      <c r="F296" s="5">
        <f t="shared" si="19"/>
        <v>2618.3780000000002</v>
      </c>
      <c r="G296" s="5">
        <f>G297</f>
        <v>0</v>
      </c>
      <c r="H296" s="5">
        <f t="shared" si="17"/>
        <v>2618.3780000000002</v>
      </c>
    </row>
    <row r="297" spans="1:8" ht="15.75">
      <c r="A297" s="14" t="s">
        <v>116</v>
      </c>
      <c r="B297" s="6" t="s">
        <v>444</v>
      </c>
      <c r="C297" s="2">
        <v>800</v>
      </c>
      <c r="D297" s="5">
        <v>2618.3780000000002</v>
      </c>
      <c r="E297" s="5">
        <v>0</v>
      </c>
      <c r="F297" s="5">
        <f t="shared" si="19"/>
        <v>2618.3780000000002</v>
      </c>
      <c r="G297" s="5"/>
      <c r="H297" s="5">
        <f t="shared" si="17"/>
        <v>2618.3780000000002</v>
      </c>
    </row>
    <row r="298" spans="1:8" ht="15.75">
      <c r="A298" s="4" t="s">
        <v>528</v>
      </c>
      <c r="B298" s="6" t="s">
        <v>505</v>
      </c>
      <c r="C298" s="2"/>
      <c r="D298" s="5">
        <v>20846.866190000001</v>
      </c>
      <c r="E298" s="5">
        <f>E299</f>
        <v>0</v>
      </c>
      <c r="F298" s="5">
        <f t="shared" si="19"/>
        <v>20846.866190000001</v>
      </c>
      <c r="G298" s="5">
        <f>G299</f>
        <v>0</v>
      </c>
      <c r="H298" s="5">
        <f t="shared" si="17"/>
        <v>20846.866190000001</v>
      </c>
    </row>
    <row r="299" spans="1:8" ht="38.25">
      <c r="A299" s="4" t="s">
        <v>37</v>
      </c>
      <c r="B299" s="6" t="s">
        <v>505</v>
      </c>
      <c r="C299" s="2">
        <v>600</v>
      </c>
      <c r="D299" s="5">
        <v>20846.866190000001</v>
      </c>
      <c r="E299" s="5">
        <v>0</v>
      </c>
      <c r="F299" s="5">
        <f t="shared" si="19"/>
        <v>20846.866190000001</v>
      </c>
      <c r="G299" s="5"/>
      <c r="H299" s="5">
        <f t="shared" si="17"/>
        <v>20846.866190000001</v>
      </c>
    </row>
    <row r="300" spans="1:8" ht="15.75">
      <c r="A300" s="4" t="s">
        <v>307</v>
      </c>
      <c r="B300" s="6" t="s">
        <v>445</v>
      </c>
      <c r="C300" s="2"/>
      <c r="D300" s="5">
        <v>2036.84284</v>
      </c>
      <c r="E300" s="5">
        <f>E301</f>
        <v>0</v>
      </c>
      <c r="F300" s="5">
        <f t="shared" si="19"/>
        <v>2036.84284</v>
      </c>
      <c r="G300" s="5">
        <f>G301</f>
        <v>0</v>
      </c>
      <c r="H300" s="5">
        <f t="shared" si="17"/>
        <v>2036.84284</v>
      </c>
    </row>
    <row r="301" spans="1:8" ht="38.25">
      <c r="A301" s="4" t="s">
        <v>26</v>
      </c>
      <c r="B301" s="6" t="s">
        <v>445</v>
      </c>
      <c r="C301" s="2">
        <v>200</v>
      </c>
      <c r="D301" s="5">
        <v>2036.84284</v>
      </c>
      <c r="E301" s="5">
        <v>0</v>
      </c>
      <c r="F301" s="5">
        <f t="shared" si="19"/>
        <v>2036.84284</v>
      </c>
      <c r="G301" s="5"/>
      <c r="H301" s="5">
        <f t="shared" si="17"/>
        <v>2036.84284</v>
      </c>
    </row>
    <row r="302" spans="1:8" ht="76.5">
      <c r="A302" s="4" t="s">
        <v>401</v>
      </c>
      <c r="B302" s="2" t="s">
        <v>446</v>
      </c>
      <c r="C302" s="2"/>
      <c r="D302" s="5">
        <v>210.48588000000001</v>
      </c>
      <c r="E302" s="5">
        <f>E303</f>
        <v>0</v>
      </c>
      <c r="F302" s="5">
        <f t="shared" si="19"/>
        <v>210.48588000000001</v>
      </c>
      <c r="G302" s="5">
        <f>G303</f>
        <v>0</v>
      </c>
      <c r="H302" s="5">
        <f t="shared" si="17"/>
        <v>210.48588000000001</v>
      </c>
    </row>
    <row r="303" spans="1:8" ht="63.75">
      <c r="A303" s="4" t="s">
        <v>400</v>
      </c>
      <c r="B303" s="2" t="s">
        <v>447</v>
      </c>
      <c r="C303" s="2"/>
      <c r="D303" s="5">
        <v>210.48588000000001</v>
      </c>
      <c r="E303" s="5">
        <f>E304</f>
        <v>0</v>
      </c>
      <c r="F303" s="5">
        <f t="shared" si="19"/>
        <v>210.48588000000001</v>
      </c>
      <c r="G303" s="5">
        <f>G304</f>
        <v>0</v>
      </c>
      <c r="H303" s="5">
        <f t="shared" si="17"/>
        <v>210.48588000000001</v>
      </c>
    </row>
    <row r="304" spans="1:8" ht="38.25">
      <c r="A304" s="4" t="s">
        <v>37</v>
      </c>
      <c r="B304" s="2" t="s">
        <v>447</v>
      </c>
      <c r="C304" s="2">
        <v>600</v>
      </c>
      <c r="D304" s="5">
        <v>210.48588000000001</v>
      </c>
      <c r="E304" s="5">
        <v>0</v>
      </c>
      <c r="F304" s="5">
        <f t="shared" si="19"/>
        <v>210.48588000000001</v>
      </c>
      <c r="G304" s="5"/>
      <c r="H304" s="5">
        <f t="shared" si="17"/>
        <v>210.48588000000001</v>
      </c>
    </row>
    <row r="305" spans="1:8" ht="57.75" customHeight="1">
      <c r="A305" s="4" t="s">
        <v>551</v>
      </c>
      <c r="B305" s="2" t="s">
        <v>548</v>
      </c>
      <c r="C305" s="2"/>
      <c r="D305" s="5">
        <v>0</v>
      </c>
      <c r="E305" s="5">
        <f>E306+E308</f>
        <v>72.207269999999994</v>
      </c>
      <c r="F305" s="5">
        <f t="shared" si="19"/>
        <v>72.207269999999994</v>
      </c>
      <c r="G305" s="5">
        <f>G306+G308</f>
        <v>0</v>
      </c>
      <c r="H305" s="5">
        <f t="shared" si="17"/>
        <v>72.207269999999994</v>
      </c>
    </row>
    <row r="306" spans="1:8" ht="43.5" customHeight="1">
      <c r="A306" s="4" t="s">
        <v>550</v>
      </c>
      <c r="B306" s="2" t="s">
        <v>549</v>
      </c>
      <c r="C306" s="2"/>
      <c r="D306" s="5">
        <v>0</v>
      </c>
      <c r="E306" s="5">
        <f>E307</f>
        <v>12.207269999999999</v>
      </c>
      <c r="F306" s="5">
        <f t="shared" si="19"/>
        <v>12.207269999999999</v>
      </c>
      <c r="G306" s="5">
        <f>G307</f>
        <v>0</v>
      </c>
      <c r="H306" s="5">
        <f t="shared" si="17"/>
        <v>12.207269999999999</v>
      </c>
    </row>
    <row r="307" spans="1:8" ht="38.25">
      <c r="A307" s="4" t="s">
        <v>26</v>
      </c>
      <c r="B307" s="2" t="s">
        <v>549</v>
      </c>
      <c r="C307" s="2">
        <v>200</v>
      </c>
      <c r="D307" s="5">
        <v>0</v>
      </c>
      <c r="E307" s="5">
        <v>12.207269999999999</v>
      </c>
      <c r="F307" s="5">
        <f t="shared" si="19"/>
        <v>12.207269999999999</v>
      </c>
      <c r="G307" s="5"/>
      <c r="H307" s="5">
        <f t="shared" si="17"/>
        <v>12.207269999999999</v>
      </c>
    </row>
    <row r="308" spans="1:8" ht="63.75">
      <c r="A308" s="4" t="s">
        <v>553</v>
      </c>
      <c r="B308" s="2" t="s">
        <v>552</v>
      </c>
      <c r="C308" s="2"/>
      <c r="D308" s="5">
        <v>0</v>
      </c>
      <c r="E308" s="5">
        <f>E309</f>
        <v>60</v>
      </c>
      <c r="F308" s="5">
        <f t="shared" si="19"/>
        <v>60</v>
      </c>
      <c r="G308" s="5">
        <f>G309</f>
        <v>0</v>
      </c>
      <c r="H308" s="5">
        <f t="shared" si="17"/>
        <v>60</v>
      </c>
    </row>
    <row r="309" spans="1:8" ht="38.25">
      <c r="A309" s="4" t="s">
        <v>26</v>
      </c>
      <c r="B309" s="2" t="s">
        <v>552</v>
      </c>
      <c r="C309" s="2">
        <v>200</v>
      </c>
      <c r="D309" s="5">
        <v>0</v>
      </c>
      <c r="E309" s="5">
        <v>60</v>
      </c>
      <c r="F309" s="5">
        <f t="shared" si="19"/>
        <v>60</v>
      </c>
      <c r="G309" s="5"/>
      <c r="H309" s="5">
        <f t="shared" si="17"/>
        <v>60</v>
      </c>
    </row>
    <row r="310" spans="1:8" ht="63.75">
      <c r="A310" s="10" t="s">
        <v>32</v>
      </c>
      <c r="B310" s="9" t="s">
        <v>397</v>
      </c>
      <c r="C310" s="2"/>
      <c r="D310" s="5">
        <v>6025.5518399999992</v>
      </c>
      <c r="E310" s="5">
        <f t="shared" ref="E310:G312" si="20">E311</f>
        <v>0</v>
      </c>
      <c r="F310" s="5">
        <f t="shared" si="19"/>
        <v>6025.5518399999992</v>
      </c>
      <c r="G310" s="5">
        <f t="shared" si="20"/>
        <v>0</v>
      </c>
      <c r="H310" s="5">
        <f t="shared" si="17"/>
        <v>6025.5518399999992</v>
      </c>
    </row>
    <row r="311" spans="1:8" ht="63.75">
      <c r="A311" s="4" t="s">
        <v>33</v>
      </c>
      <c r="B311" s="2" t="s">
        <v>399</v>
      </c>
      <c r="C311" s="2"/>
      <c r="D311" s="5">
        <v>6025.5518399999992</v>
      </c>
      <c r="E311" s="5">
        <f t="shared" si="20"/>
        <v>0</v>
      </c>
      <c r="F311" s="5">
        <f t="shared" si="19"/>
        <v>6025.5518399999992</v>
      </c>
      <c r="G311" s="5">
        <f t="shared" si="20"/>
        <v>0</v>
      </c>
      <c r="H311" s="5">
        <f t="shared" si="17"/>
        <v>6025.5518399999992</v>
      </c>
    </row>
    <row r="312" spans="1:8" ht="55.5" customHeight="1">
      <c r="A312" s="4" t="s">
        <v>34</v>
      </c>
      <c r="B312" s="6" t="s">
        <v>448</v>
      </c>
      <c r="C312" s="2"/>
      <c r="D312" s="5">
        <v>6025.5518399999992</v>
      </c>
      <c r="E312" s="5">
        <f t="shared" si="20"/>
        <v>0</v>
      </c>
      <c r="F312" s="5">
        <f t="shared" si="19"/>
        <v>6025.5518399999992</v>
      </c>
      <c r="G312" s="5">
        <f t="shared" si="20"/>
        <v>0</v>
      </c>
      <c r="H312" s="5">
        <f t="shared" si="17"/>
        <v>6025.5518399999992</v>
      </c>
    </row>
    <row r="313" spans="1:8" ht="38.25">
      <c r="A313" s="4" t="s">
        <v>176</v>
      </c>
      <c r="B313" s="6" t="s">
        <v>448</v>
      </c>
      <c r="C313" s="2">
        <v>400</v>
      </c>
      <c r="D313" s="5">
        <v>6025.5518399999992</v>
      </c>
      <c r="E313" s="5">
        <v>0</v>
      </c>
      <c r="F313" s="5">
        <f t="shared" si="19"/>
        <v>6025.5518399999992</v>
      </c>
      <c r="G313" s="5"/>
      <c r="H313" s="5">
        <f t="shared" si="17"/>
        <v>6025.5518399999992</v>
      </c>
    </row>
    <row r="314" spans="1:8" ht="76.5" hidden="1">
      <c r="A314" s="10" t="s">
        <v>236</v>
      </c>
      <c r="B314" s="13" t="s">
        <v>239</v>
      </c>
      <c r="C314" s="2"/>
      <c r="D314" s="5">
        <v>0</v>
      </c>
      <c r="E314" s="5">
        <v>0</v>
      </c>
      <c r="F314" s="5">
        <f t="shared" si="19"/>
        <v>0</v>
      </c>
      <c r="G314" s="5">
        <v>0</v>
      </c>
      <c r="H314" s="5">
        <f t="shared" si="17"/>
        <v>0</v>
      </c>
    </row>
    <row r="315" spans="1:8" ht="76.5" hidden="1">
      <c r="A315" s="4" t="s">
        <v>237</v>
      </c>
      <c r="B315" s="6" t="s">
        <v>238</v>
      </c>
      <c r="C315" s="2"/>
      <c r="D315" s="5">
        <v>0</v>
      </c>
      <c r="E315" s="5">
        <v>0</v>
      </c>
      <c r="F315" s="5">
        <f t="shared" si="19"/>
        <v>0</v>
      </c>
      <c r="G315" s="5">
        <v>0</v>
      </c>
      <c r="H315" s="5">
        <f t="shared" si="17"/>
        <v>0</v>
      </c>
    </row>
    <row r="316" spans="1:8" ht="76.5" hidden="1">
      <c r="A316" s="4" t="s">
        <v>240</v>
      </c>
      <c r="B316" s="6" t="s">
        <v>241</v>
      </c>
      <c r="C316" s="2"/>
      <c r="D316" s="5">
        <v>0</v>
      </c>
      <c r="E316" s="5">
        <v>0</v>
      </c>
      <c r="F316" s="5">
        <f t="shared" si="19"/>
        <v>0</v>
      </c>
      <c r="G316" s="5">
        <v>0</v>
      </c>
      <c r="H316" s="5">
        <f t="shared" si="17"/>
        <v>0</v>
      </c>
    </row>
    <row r="317" spans="1:8" ht="38.25" hidden="1">
      <c r="A317" s="4" t="s">
        <v>26</v>
      </c>
      <c r="B317" s="6" t="s">
        <v>241</v>
      </c>
      <c r="C317" s="2">
        <v>200</v>
      </c>
      <c r="D317" s="5">
        <v>0</v>
      </c>
      <c r="E317" s="5">
        <v>0</v>
      </c>
      <c r="F317" s="5">
        <f t="shared" si="19"/>
        <v>0</v>
      </c>
      <c r="G317" s="5">
        <v>0</v>
      </c>
      <c r="H317" s="5">
        <f t="shared" si="17"/>
        <v>0</v>
      </c>
    </row>
    <row r="318" spans="1:8" ht="178.5" hidden="1">
      <c r="A318" s="4" t="s">
        <v>248</v>
      </c>
      <c r="B318" s="6" t="s">
        <v>249</v>
      </c>
      <c r="C318" s="2"/>
      <c r="D318" s="5">
        <v>0</v>
      </c>
      <c r="E318" s="5">
        <v>0</v>
      </c>
      <c r="F318" s="5">
        <f t="shared" si="19"/>
        <v>0</v>
      </c>
      <c r="G318" s="5">
        <v>0</v>
      </c>
      <c r="H318" s="5">
        <f t="shared" si="17"/>
        <v>0</v>
      </c>
    </row>
    <row r="319" spans="1:8" ht="165.75" hidden="1">
      <c r="A319" s="4" t="s">
        <v>250</v>
      </c>
      <c r="B319" s="6" t="s">
        <v>251</v>
      </c>
      <c r="C319" s="2"/>
      <c r="D319" s="5">
        <v>0</v>
      </c>
      <c r="E319" s="5">
        <v>0</v>
      </c>
      <c r="F319" s="5">
        <f t="shared" si="19"/>
        <v>0</v>
      </c>
      <c r="G319" s="5">
        <v>0</v>
      </c>
      <c r="H319" s="5">
        <f t="shared" si="17"/>
        <v>0</v>
      </c>
    </row>
    <row r="320" spans="1:8" ht="38.25" hidden="1">
      <c r="A320" s="4" t="s">
        <v>26</v>
      </c>
      <c r="B320" s="6" t="s">
        <v>251</v>
      </c>
      <c r="C320" s="2">
        <v>200</v>
      </c>
      <c r="D320" s="5">
        <v>0</v>
      </c>
      <c r="E320" s="5">
        <v>0</v>
      </c>
      <c r="F320" s="5">
        <f t="shared" si="19"/>
        <v>0</v>
      </c>
      <c r="G320" s="5">
        <v>0</v>
      </c>
      <c r="H320" s="5">
        <f t="shared" si="17"/>
        <v>0</v>
      </c>
    </row>
    <row r="321" spans="1:8" ht="89.25">
      <c r="A321" s="10" t="s">
        <v>331</v>
      </c>
      <c r="B321" s="9" t="s">
        <v>173</v>
      </c>
      <c r="C321" s="2"/>
      <c r="D321" s="5">
        <v>0</v>
      </c>
      <c r="E321" s="5">
        <f t="shared" ref="E321:G323" si="21">E322</f>
        <v>0</v>
      </c>
      <c r="F321" s="5">
        <f t="shared" si="19"/>
        <v>0</v>
      </c>
      <c r="G321" s="5">
        <f t="shared" si="21"/>
        <v>0</v>
      </c>
      <c r="H321" s="5">
        <f t="shared" si="17"/>
        <v>0</v>
      </c>
    </row>
    <row r="322" spans="1:8" ht="89.25">
      <c r="A322" s="4" t="s">
        <v>403</v>
      </c>
      <c r="B322" s="2" t="s">
        <v>174</v>
      </c>
      <c r="C322" s="2"/>
      <c r="D322" s="5">
        <v>0</v>
      </c>
      <c r="E322" s="5">
        <f t="shared" si="21"/>
        <v>0</v>
      </c>
      <c r="F322" s="5">
        <f t="shared" si="19"/>
        <v>0</v>
      </c>
      <c r="G322" s="5">
        <f t="shared" si="21"/>
        <v>0</v>
      </c>
      <c r="H322" s="5">
        <f t="shared" si="17"/>
        <v>0</v>
      </c>
    </row>
    <row r="323" spans="1:8" ht="76.5">
      <c r="A323" s="4" t="s">
        <v>404</v>
      </c>
      <c r="B323" s="2" t="s">
        <v>449</v>
      </c>
      <c r="C323" s="2"/>
      <c r="D323" s="5">
        <v>0</v>
      </c>
      <c r="E323" s="5">
        <f t="shared" si="21"/>
        <v>0</v>
      </c>
      <c r="F323" s="5">
        <f t="shared" si="19"/>
        <v>0</v>
      </c>
      <c r="G323" s="5">
        <f t="shared" si="21"/>
        <v>0</v>
      </c>
      <c r="H323" s="5">
        <f t="shared" si="17"/>
        <v>0</v>
      </c>
    </row>
    <row r="324" spans="1:8" ht="38.25">
      <c r="A324" s="4" t="s">
        <v>26</v>
      </c>
      <c r="B324" s="2" t="s">
        <v>449</v>
      </c>
      <c r="C324" s="2">
        <v>200</v>
      </c>
      <c r="D324" s="5">
        <v>0</v>
      </c>
      <c r="E324" s="5">
        <v>0</v>
      </c>
      <c r="F324" s="5">
        <f t="shared" si="19"/>
        <v>0</v>
      </c>
      <c r="G324" s="5"/>
      <c r="H324" s="5">
        <f t="shared" si="17"/>
        <v>0</v>
      </c>
    </row>
    <row r="325" spans="1:8" ht="89.25">
      <c r="A325" s="10" t="s">
        <v>490</v>
      </c>
      <c r="B325" s="9" t="s">
        <v>402</v>
      </c>
      <c r="C325" s="2"/>
      <c r="D325" s="5">
        <v>0</v>
      </c>
      <c r="E325" s="5">
        <f t="shared" ref="E325:G327" si="22">E326</f>
        <v>0</v>
      </c>
      <c r="F325" s="5">
        <f t="shared" si="19"/>
        <v>0</v>
      </c>
      <c r="G325" s="5">
        <f t="shared" si="22"/>
        <v>0</v>
      </c>
      <c r="H325" s="5">
        <f t="shared" si="17"/>
        <v>0</v>
      </c>
    </row>
    <row r="326" spans="1:8" ht="89.25">
      <c r="A326" s="4" t="s">
        <v>491</v>
      </c>
      <c r="B326" s="2" t="s">
        <v>405</v>
      </c>
      <c r="C326" s="2"/>
      <c r="D326" s="5">
        <v>0</v>
      </c>
      <c r="E326" s="5">
        <f t="shared" si="22"/>
        <v>0</v>
      </c>
      <c r="F326" s="5">
        <f t="shared" si="19"/>
        <v>0</v>
      </c>
      <c r="G326" s="5">
        <f t="shared" si="22"/>
        <v>0</v>
      </c>
      <c r="H326" s="5">
        <f t="shared" si="17"/>
        <v>0</v>
      </c>
    </row>
    <row r="327" spans="1:8" ht="89.25">
      <c r="A327" s="4" t="s">
        <v>492</v>
      </c>
      <c r="B327" s="2" t="s">
        <v>450</v>
      </c>
      <c r="C327" s="2"/>
      <c r="D327" s="5">
        <v>0</v>
      </c>
      <c r="E327" s="5">
        <f t="shared" si="22"/>
        <v>0</v>
      </c>
      <c r="F327" s="5">
        <f t="shared" si="19"/>
        <v>0</v>
      </c>
      <c r="G327" s="5">
        <f t="shared" si="22"/>
        <v>0</v>
      </c>
      <c r="H327" s="5">
        <f t="shared" si="17"/>
        <v>0</v>
      </c>
    </row>
    <row r="328" spans="1:8" ht="25.5">
      <c r="A328" s="15" t="s">
        <v>189</v>
      </c>
      <c r="B328" s="2" t="s">
        <v>450</v>
      </c>
      <c r="C328" s="2">
        <v>300</v>
      </c>
      <c r="D328" s="5">
        <v>0</v>
      </c>
      <c r="E328" s="5">
        <v>0</v>
      </c>
      <c r="F328" s="5">
        <f t="shared" si="19"/>
        <v>0</v>
      </c>
      <c r="G328" s="5"/>
      <c r="H328" s="5">
        <f t="shared" si="17"/>
        <v>0</v>
      </c>
    </row>
    <row r="329" spans="1:8" ht="25.5">
      <c r="A329" s="16" t="s">
        <v>332</v>
      </c>
      <c r="B329" s="9" t="s">
        <v>406</v>
      </c>
      <c r="C329" s="2"/>
      <c r="D329" s="5">
        <v>21820.81149</v>
      </c>
      <c r="E329" s="5">
        <f>E330+E333+E339+E336</f>
        <v>6710.4297800000004</v>
      </c>
      <c r="F329" s="5">
        <f t="shared" si="19"/>
        <v>28531.241269999999</v>
      </c>
      <c r="G329" s="5">
        <f>G330+G333+G339+G336</f>
        <v>0</v>
      </c>
      <c r="H329" s="5">
        <f t="shared" si="17"/>
        <v>28531.241269999999</v>
      </c>
    </row>
    <row r="330" spans="1:8" ht="25.5">
      <c r="A330" s="4" t="s">
        <v>246</v>
      </c>
      <c r="B330" s="2" t="s">
        <v>407</v>
      </c>
      <c r="C330" s="2"/>
      <c r="D330" s="5">
        <v>10836.383</v>
      </c>
      <c r="E330" s="5">
        <f>E331</f>
        <v>0</v>
      </c>
      <c r="F330" s="5">
        <f t="shared" si="19"/>
        <v>10836.383</v>
      </c>
      <c r="G330" s="5">
        <f>G331</f>
        <v>0</v>
      </c>
      <c r="H330" s="5">
        <f t="shared" si="17"/>
        <v>10836.383</v>
      </c>
    </row>
    <row r="331" spans="1:8" ht="31.5" customHeight="1">
      <c r="A331" s="4" t="s">
        <v>247</v>
      </c>
      <c r="B331" s="2" t="s">
        <v>493</v>
      </c>
      <c r="C331" s="2"/>
      <c r="D331" s="5">
        <v>10836.383</v>
      </c>
      <c r="E331" s="5">
        <f>E332</f>
        <v>0</v>
      </c>
      <c r="F331" s="5">
        <f t="shared" si="19"/>
        <v>10836.383</v>
      </c>
      <c r="G331" s="5">
        <f>G332</f>
        <v>0</v>
      </c>
      <c r="H331" s="5">
        <f t="shared" si="17"/>
        <v>10836.383</v>
      </c>
    </row>
    <row r="332" spans="1:8" ht="38.25">
      <c r="A332" s="4" t="s">
        <v>26</v>
      </c>
      <c r="B332" s="2" t="s">
        <v>493</v>
      </c>
      <c r="C332" s="2">
        <v>200</v>
      </c>
      <c r="D332" s="5">
        <v>10836.383</v>
      </c>
      <c r="E332" s="5">
        <v>0</v>
      </c>
      <c r="F332" s="5">
        <f t="shared" si="19"/>
        <v>10836.383</v>
      </c>
      <c r="G332" s="5"/>
      <c r="H332" s="5">
        <f t="shared" si="17"/>
        <v>10836.383</v>
      </c>
    </row>
    <row r="333" spans="1:8" ht="63.75">
      <c r="A333" s="4" t="s">
        <v>207</v>
      </c>
      <c r="B333" s="2" t="s">
        <v>494</v>
      </c>
      <c r="C333" s="2"/>
      <c r="D333" s="5">
        <v>0</v>
      </c>
      <c r="E333" s="5">
        <f>E334</f>
        <v>0</v>
      </c>
      <c r="F333" s="5">
        <f t="shared" si="19"/>
        <v>0</v>
      </c>
      <c r="G333" s="5">
        <f>G334</f>
        <v>0</v>
      </c>
      <c r="H333" s="5">
        <f t="shared" si="17"/>
        <v>0</v>
      </c>
    </row>
    <row r="334" spans="1:8" ht="51">
      <c r="A334" s="4" t="s">
        <v>208</v>
      </c>
      <c r="B334" s="2" t="s">
        <v>495</v>
      </c>
      <c r="C334" s="2"/>
      <c r="D334" s="5">
        <v>0</v>
      </c>
      <c r="E334" s="5">
        <f>E335</f>
        <v>0</v>
      </c>
      <c r="F334" s="5">
        <f t="shared" si="19"/>
        <v>0</v>
      </c>
      <c r="G334" s="5">
        <f>G335</f>
        <v>0</v>
      </c>
      <c r="H334" s="5">
        <f t="shared" si="17"/>
        <v>0</v>
      </c>
    </row>
    <row r="335" spans="1:8" ht="38.25">
      <c r="A335" s="4" t="s">
        <v>26</v>
      </c>
      <c r="B335" s="2" t="s">
        <v>495</v>
      </c>
      <c r="C335" s="2">
        <v>200</v>
      </c>
      <c r="D335" s="5">
        <v>0</v>
      </c>
      <c r="E335" s="5">
        <v>0</v>
      </c>
      <c r="F335" s="5">
        <f t="shared" si="19"/>
        <v>0</v>
      </c>
      <c r="G335" s="5"/>
      <c r="H335" s="5">
        <f t="shared" si="17"/>
        <v>0</v>
      </c>
    </row>
    <row r="336" spans="1:8" ht="38.25">
      <c r="A336" s="17" t="s">
        <v>513</v>
      </c>
      <c r="B336" s="2" t="s">
        <v>515</v>
      </c>
      <c r="C336" s="2"/>
      <c r="D336" s="5">
        <v>210</v>
      </c>
      <c r="E336" s="5">
        <f>E337</f>
        <v>0</v>
      </c>
      <c r="F336" s="5">
        <f t="shared" si="19"/>
        <v>210</v>
      </c>
      <c r="G336" s="5">
        <f>G337</f>
        <v>0</v>
      </c>
      <c r="H336" s="5">
        <f t="shared" si="17"/>
        <v>210</v>
      </c>
    </row>
    <row r="337" spans="1:8" ht="28.5" customHeight="1">
      <c r="A337" s="17" t="s">
        <v>514</v>
      </c>
      <c r="B337" s="2" t="s">
        <v>516</v>
      </c>
      <c r="C337" s="2"/>
      <c r="D337" s="5">
        <v>210</v>
      </c>
      <c r="E337" s="5">
        <f>E338</f>
        <v>0</v>
      </c>
      <c r="F337" s="5">
        <f t="shared" si="19"/>
        <v>210</v>
      </c>
      <c r="G337" s="5">
        <f>G338</f>
        <v>0</v>
      </c>
      <c r="H337" s="5">
        <f t="shared" si="17"/>
        <v>210</v>
      </c>
    </row>
    <row r="338" spans="1:8" ht="38.25">
      <c r="A338" s="4" t="s">
        <v>26</v>
      </c>
      <c r="B338" s="2" t="s">
        <v>516</v>
      </c>
      <c r="C338" s="2">
        <v>200</v>
      </c>
      <c r="D338" s="5">
        <v>210</v>
      </c>
      <c r="E338" s="5">
        <v>0</v>
      </c>
      <c r="F338" s="5">
        <f t="shared" si="19"/>
        <v>210</v>
      </c>
      <c r="G338" s="5"/>
      <c r="H338" s="5">
        <f t="shared" si="17"/>
        <v>210</v>
      </c>
    </row>
    <row r="339" spans="1:8" ht="25.5">
      <c r="A339" s="4" t="s">
        <v>216</v>
      </c>
      <c r="B339" s="2" t="s">
        <v>496</v>
      </c>
      <c r="C339" s="2"/>
      <c r="D339" s="5">
        <v>10774.42849</v>
      </c>
      <c r="E339" s="5">
        <f>E340+E343+E345+E347+E349+E351+E353+E355+E357+E359+E361+E363</f>
        <v>6710.4297800000004</v>
      </c>
      <c r="F339" s="5">
        <f t="shared" si="19"/>
        <v>17484.858270000001</v>
      </c>
      <c r="G339" s="5">
        <f>G340+G343+G345+G347+G349+G351+G353+G355+G357+G359+G361+G363</f>
        <v>0</v>
      </c>
      <c r="H339" s="5">
        <f t="shared" si="17"/>
        <v>17484.858270000001</v>
      </c>
    </row>
    <row r="340" spans="1:8" ht="25.5">
      <c r="A340" s="4" t="s">
        <v>284</v>
      </c>
      <c r="B340" s="2" t="s">
        <v>497</v>
      </c>
      <c r="C340" s="2"/>
      <c r="D340" s="5">
        <v>7074.4284900000002</v>
      </c>
      <c r="E340" s="5">
        <f>E341</f>
        <v>0</v>
      </c>
      <c r="F340" s="5">
        <f t="shared" si="19"/>
        <v>7074.4284900000002</v>
      </c>
      <c r="G340" s="5">
        <f>G341</f>
        <v>0</v>
      </c>
      <c r="H340" s="5">
        <f t="shared" si="17"/>
        <v>7074.4284900000002</v>
      </c>
    </row>
    <row r="341" spans="1:8" ht="38.25">
      <c r="A341" s="4" t="s">
        <v>26</v>
      </c>
      <c r="B341" s="2" t="s">
        <v>497</v>
      </c>
      <c r="C341" s="2">
        <v>200</v>
      </c>
      <c r="D341" s="5">
        <v>7074.4284900000002</v>
      </c>
      <c r="E341" s="5">
        <v>0</v>
      </c>
      <c r="F341" s="5">
        <f t="shared" si="19"/>
        <v>7074.4284900000002</v>
      </c>
      <c r="G341" s="5"/>
      <c r="H341" s="5">
        <f t="shared" si="17"/>
        <v>7074.4284900000002</v>
      </c>
    </row>
    <row r="342" spans="1:8" ht="38.25" hidden="1">
      <c r="A342" s="4" t="s">
        <v>176</v>
      </c>
      <c r="B342" s="2" t="s">
        <v>217</v>
      </c>
      <c r="C342" s="2">
        <v>400</v>
      </c>
      <c r="D342" s="5">
        <v>0</v>
      </c>
      <c r="E342" s="5">
        <v>0</v>
      </c>
      <c r="F342" s="5">
        <f t="shared" si="19"/>
        <v>0</v>
      </c>
      <c r="G342" s="5">
        <v>0</v>
      </c>
      <c r="H342" s="5">
        <f t="shared" si="17"/>
        <v>0</v>
      </c>
    </row>
    <row r="343" spans="1:8" ht="38.25">
      <c r="A343" s="15" t="s">
        <v>512</v>
      </c>
      <c r="B343" s="2" t="s">
        <v>517</v>
      </c>
      <c r="C343" s="18"/>
      <c r="D343" s="5">
        <v>3700</v>
      </c>
      <c r="E343" s="5">
        <f>E344</f>
        <v>-3700</v>
      </c>
      <c r="F343" s="5">
        <f t="shared" si="19"/>
        <v>0</v>
      </c>
      <c r="G343" s="5">
        <f>G344</f>
        <v>0</v>
      </c>
      <c r="H343" s="5">
        <f t="shared" si="17"/>
        <v>0</v>
      </c>
    </row>
    <row r="344" spans="1:8" ht="38.25">
      <c r="A344" s="4" t="s">
        <v>26</v>
      </c>
      <c r="B344" s="2" t="s">
        <v>517</v>
      </c>
      <c r="C344" s="18">
        <v>200</v>
      </c>
      <c r="D344" s="5">
        <v>3700</v>
      </c>
      <c r="E344" s="5">
        <f>-1905.97848-1794.02152</f>
        <v>-3700</v>
      </c>
      <c r="F344" s="5">
        <f t="shared" si="19"/>
        <v>0</v>
      </c>
      <c r="G344" s="5"/>
      <c r="H344" s="5">
        <f t="shared" si="17"/>
        <v>0</v>
      </c>
    </row>
    <row r="345" spans="1:8" ht="102">
      <c r="A345" s="4" t="s">
        <v>573</v>
      </c>
      <c r="B345" s="2" t="s">
        <v>563</v>
      </c>
      <c r="C345" s="2"/>
      <c r="D345" s="5">
        <v>0</v>
      </c>
      <c r="E345" s="5">
        <f>E346</f>
        <v>1200.3720000000001</v>
      </c>
      <c r="F345" s="5">
        <f t="shared" si="19"/>
        <v>1200.3720000000001</v>
      </c>
      <c r="G345" s="5">
        <f>G346</f>
        <v>0</v>
      </c>
      <c r="H345" s="5">
        <f t="shared" si="17"/>
        <v>1200.3720000000001</v>
      </c>
    </row>
    <row r="346" spans="1:8" ht="38.25">
      <c r="A346" s="4" t="s">
        <v>26</v>
      </c>
      <c r="B346" s="2" t="s">
        <v>563</v>
      </c>
      <c r="C346" s="2">
        <v>200</v>
      </c>
      <c r="D346" s="5">
        <v>0</v>
      </c>
      <c r="E346" s="5">
        <f>900+300.372</f>
        <v>1200.3720000000001</v>
      </c>
      <c r="F346" s="5">
        <f t="shared" si="19"/>
        <v>1200.3720000000001</v>
      </c>
      <c r="G346" s="5"/>
      <c r="H346" s="5">
        <f t="shared" si="17"/>
        <v>1200.3720000000001</v>
      </c>
    </row>
    <row r="347" spans="1:8" ht="95.25" customHeight="1">
      <c r="A347" s="4" t="s">
        <v>574</v>
      </c>
      <c r="B347" s="2" t="s">
        <v>564</v>
      </c>
      <c r="C347" s="2"/>
      <c r="D347" s="5">
        <v>0</v>
      </c>
      <c r="E347" s="5">
        <f>E348</f>
        <v>1051.6908000000001</v>
      </c>
      <c r="F347" s="5">
        <f t="shared" si="19"/>
        <v>1051.6908000000001</v>
      </c>
      <c r="G347" s="5">
        <f>G348</f>
        <v>0</v>
      </c>
      <c r="H347" s="5">
        <f t="shared" si="17"/>
        <v>1051.6908000000001</v>
      </c>
    </row>
    <row r="348" spans="1:8" ht="38.25">
      <c r="A348" s="4" t="s">
        <v>26</v>
      </c>
      <c r="B348" s="2" t="s">
        <v>564</v>
      </c>
      <c r="C348" s="2">
        <v>200</v>
      </c>
      <c r="D348" s="5">
        <v>0</v>
      </c>
      <c r="E348" s="5">
        <f>893.93717+157.75363</f>
        <v>1051.6908000000001</v>
      </c>
      <c r="F348" s="5">
        <f t="shared" si="19"/>
        <v>1051.6908000000001</v>
      </c>
      <c r="G348" s="5"/>
      <c r="H348" s="5">
        <f t="shared" ref="H348:H411" si="23">F348+G348</f>
        <v>1051.6908000000001</v>
      </c>
    </row>
    <row r="349" spans="1:8" ht="89.25">
      <c r="A349" s="4" t="s">
        <v>575</v>
      </c>
      <c r="B349" s="2" t="s">
        <v>565</v>
      </c>
      <c r="C349" s="2"/>
      <c r="D349" s="5">
        <v>0</v>
      </c>
      <c r="E349" s="5">
        <f>E350</f>
        <v>1126.3704</v>
      </c>
      <c r="F349" s="5">
        <f t="shared" si="19"/>
        <v>1126.3704</v>
      </c>
      <c r="G349" s="5">
        <f>G350</f>
        <v>0</v>
      </c>
      <c r="H349" s="5">
        <f t="shared" si="23"/>
        <v>1126.3704</v>
      </c>
    </row>
    <row r="350" spans="1:8" ht="38.25">
      <c r="A350" s="4" t="s">
        <v>26</v>
      </c>
      <c r="B350" s="2" t="s">
        <v>565</v>
      </c>
      <c r="C350" s="2">
        <v>200</v>
      </c>
      <c r="D350" s="5">
        <v>0</v>
      </c>
      <c r="E350" s="5">
        <f>900+226.3704</f>
        <v>1126.3704</v>
      </c>
      <c r="F350" s="5">
        <f t="shared" si="19"/>
        <v>1126.3704</v>
      </c>
      <c r="G350" s="5"/>
      <c r="H350" s="5">
        <f t="shared" si="23"/>
        <v>1126.3704</v>
      </c>
    </row>
    <row r="351" spans="1:8" ht="89.25">
      <c r="A351" s="4" t="s">
        <v>576</v>
      </c>
      <c r="B351" s="2" t="s">
        <v>566</v>
      </c>
      <c r="C351" s="2"/>
      <c r="D351" s="5">
        <v>0</v>
      </c>
      <c r="E351" s="5">
        <f>E352</f>
        <v>1054.7664</v>
      </c>
      <c r="F351" s="5">
        <f t="shared" si="19"/>
        <v>1054.7664</v>
      </c>
      <c r="G351" s="5">
        <f>G352</f>
        <v>0</v>
      </c>
      <c r="H351" s="5">
        <f t="shared" si="23"/>
        <v>1054.7664</v>
      </c>
    </row>
    <row r="352" spans="1:8" ht="38.25">
      <c r="A352" s="4" t="s">
        <v>26</v>
      </c>
      <c r="B352" s="2" t="s">
        <v>566</v>
      </c>
      <c r="C352" s="2">
        <v>200</v>
      </c>
      <c r="D352" s="5">
        <v>0</v>
      </c>
      <c r="E352" s="5">
        <f>896.55143+158.21497</f>
        <v>1054.7664</v>
      </c>
      <c r="F352" s="5">
        <f t="shared" si="19"/>
        <v>1054.7664</v>
      </c>
      <c r="G352" s="5"/>
      <c r="H352" s="5">
        <f t="shared" si="23"/>
        <v>1054.7664</v>
      </c>
    </row>
    <row r="353" spans="1:8" ht="89.25">
      <c r="A353" s="4" t="s">
        <v>577</v>
      </c>
      <c r="B353" s="2" t="s">
        <v>567</v>
      </c>
      <c r="C353" s="2"/>
      <c r="D353" s="5">
        <v>0</v>
      </c>
      <c r="E353" s="5">
        <f>E354</f>
        <v>1123.2069999999999</v>
      </c>
      <c r="F353" s="5">
        <f t="shared" si="19"/>
        <v>1123.2069999999999</v>
      </c>
      <c r="G353" s="5">
        <f>G354</f>
        <v>0</v>
      </c>
      <c r="H353" s="5">
        <f t="shared" si="23"/>
        <v>1123.2069999999999</v>
      </c>
    </row>
    <row r="354" spans="1:8" ht="38.25">
      <c r="A354" s="4" t="s">
        <v>26</v>
      </c>
      <c r="B354" s="2" t="s">
        <v>567</v>
      </c>
      <c r="C354" s="2">
        <v>200</v>
      </c>
      <c r="D354" s="5">
        <v>0</v>
      </c>
      <c r="E354" s="5">
        <f>900+223.207</f>
        <v>1123.2069999999999</v>
      </c>
      <c r="F354" s="5">
        <f t="shared" si="19"/>
        <v>1123.2069999999999</v>
      </c>
      <c r="G354" s="5"/>
      <c r="H354" s="5">
        <f t="shared" si="23"/>
        <v>1123.2069999999999</v>
      </c>
    </row>
    <row r="355" spans="1:8" ht="89.25">
      <c r="A355" s="4" t="s">
        <v>578</v>
      </c>
      <c r="B355" s="2" t="s">
        <v>568</v>
      </c>
      <c r="C355" s="2"/>
      <c r="D355" s="5">
        <v>0</v>
      </c>
      <c r="E355" s="5">
        <f>E356</f>
        <v>779.29680000000008</v>
      </c>
      <c r="F355" s="5">
        <f t="shared" si="19"/>
        <v>779.29680000000008</v>
      </c>
      <c r="G355" s="5">
        <f>G356</f>
        <v>0</v>
      </c>
      <c r="H355" s="5">
        <f t="shared" si="23"/>
        <v>779.29680000000008</v>
      </c>
    </row>
    <row r="356" spans="1:8" ht="38.25">
      <c r="A356" s="4" t="s">
        <v>26</v>
      </c>
      <c r="B356" s="2" t="s">
        <v>568</v>
      </c>
      <c r="C356" s="2">
        <v>200</v>
      </c>
      <c r="D356" s="5">
        <v>0</v>
      </c>
      <c r="E356" s="5">
        <f>662.40227+116.89453</f>
        <v>779.29680000000008</v>
      </c>
      <c r="F356" s="5">
        <f t="shared" si="19"/>
        <v>779.29680000000008</v>
      </c>
      <c r="G356" s="5"/>
      <c r="H356" s="5">
        <f t="shared" si="23"/>
        <v>779.29680000000008</v>
      </c>
    </row>
    <row r="357" spans="1:8" ht="89.25">
      <c r="A357" s="4" t="s">
        <v>579</v>
      </c>
      <c r="B357" s="2" t="s">
        <v>569</v>
      </c>
      <c r="C357" s="2"/>
      <c r="D357" s="5">
        <v>0</v>
      </c>
      <c r="E357" s="5">
        <f>E358</f>
        <v>931.39398000000006</v>
      </c>
      <c r="F357" s="5">
        <f t="shared" si="19"/>
        <v>931.39398000000006</v>
      </c>
      <c r="G357" s="5">
        <f>G358</f>
        <v>0</v>
      </c>
      <c r="H357" s="5">
        <f t="shared" si="23"/>
        <v>931.39398000000006</v>
      </c>
    </row>
    <row r="358" spans="1:8" ht="38.25">
      <c r="A358" s="4" t="s">
        <v>26</v>
      </c>
      <c r="B358" s="2" t="s">
        <v>569</v>
      </c>
      <c r="C358" s="2">
        <v>200</v>
      </c>
      <c r="D358" s="5">
        <v>0</v>
      </c>
      <c r="E358" s="5">
        <f>791.68488+139.7091</f>
        <v>931.39398000000006</v>
      </c>
      <c r="F358" s="5">
        <f t="shared" si="19"/>
        <v>931.39398000000006</v>
      </c>
      <c r="G358" s="5"/>
      <c r="H358" s="5">
        <f t="shared" si="23"/>
        <v>931.39398000000006</v>
      </c>
    </row>
    <row r="359" spans="1:8" ht="89.25">
      <c r="A359" s="4" t="s">
        <v>580</v>
      </c>
      <c r="B359" s="2" t="s">
        <v>570</v>
      </c>
      <c r="C359" s="2"/>
      <c r="D359" s="5">
        <v>0</v>
      </c>
      <c r="E359" s="5">
        <f>E360</f>
        <v>1036.992</v>
      </c>
      <c r="F359" s="5">
        <f t="shared" si="19"/>
        <v>1036.992</v>
      </c>
      <c r="G359" s="5">
        <f>G360</f>
        <v>0</v>
      </c>
      <c r="H359" s="5">
        <f t="shared" si="23"/>
        <v>1036.992</v>
      </c>
    </row>
    <row r="360" spans="1:8" ht="38.25">
      <c r="A360" s="4" t="s">
        <v>26</v>
      </c>
      <c r="B360" s="2" t="s">
        <v>570</v>
      </c>
      <c r="C360" s="2">
        <v>200</v>
      </c>
      <c r="D360" s="5">
        <v>0</v>
      </c>
      <c r="E360" s="5">
        <f>881.44319+155.54881</f>
        <v>1036.992</v>
      </c>
      <c r="F360" s="5">
        <f t="shared" si="19"/>
        <v>1036.992</v>
      </c>
      <c r="G360" s="5"/>
      <c r="H360" s="5">
        <f t="shared" si="23"/>
        <v>1036.992</v>
      </c>
    </row>
    <row r="361" spans="1:8" ht="102">
      <c r="A361" s="4" t="s">
        <v>581</v>
      </c>
      <c r="B361" s="2" t="s">
        <v>571</v>
      </c>
      <c r="C361" s="2"/>
      <c r="D361" s="5">
        <v>0</v>
      </c>
      <c r="E361" s="5">
        <f>E362</f>
        <v>1048.3404</v>
      </c>
      <c r="F361" s="5">
        <f t="shared" si="19"/>
        <v>1048.3404</v>
      </c>
      <c r="G361" s="5">
        <f>G362</f>
        <v>0</v>
      </c>
      <c r="H361" s="5">
        <f t="shared" si="23"/>
        <v>1048.3404</v>
      </c>
    </row>
    <row r="362" spans="1:8" ht="38.25">
      <c r="A362" s="4" t="s">
        <v>26</v>
      </c>
      <c r="B362" s="2" t="s">
        <v>571</v>
      </c>
      <c r="C362" s="2">
        <v>200</v>
      </c>
      <c r="D362" s="5">
        <v>0</v>
      </c>
      <c r="E362" s="5">
        <f>891.08933+157.25107</f>
        <v>1048.3404</v>
      </c>
      <c r="F362" s="5">
        <f t="shared" si="19"/>
        <v>1048.3404</v>
      </c>
      <c r="G362" s="5"/>
      <c r="H362" s="5">
        <f t="shared" si="23"/>
        <v>1048.3404</v>
      </c>
    </row>
    <row r="363" spans="1:8" ht="102">
      <c r="A363" s="4" t="s">
        <v>582</v>
      </c>
      <c r="B363" s="2" t="s">
        <v>572</v>
      </c>
      <c r="C363" s="2"/>
      <c r="D363" s="5">
        <v>0</v>
      </c>
      <c r="E363" s="5">
        <f>E364</f>
        <v>1058</v>
      </c>
      <c r="F363" s="5">
        <f t="shared" si="19"/>
        <v>1058</v>
      </c>
      <c r="G363" s="5">
        <f>G364</f>
        <v>0</v>
      </c>
      <c r="H363" s="5">
        <f t="shared" si="23"/>
        <v>1058</v>
      </c>
    </row>
    <row r="364" spans="1:8" ht="38.25">
      <c r="A364" s="4" t="s">
        <v>26</v>
      </c>
      <c r="B364" s="7" t="s">
        <v>572</v>
      </c>
      <c r="C364" s="18">
        <v>200</v>
      </c>
      <c r="D364" s="5">
        <v>0</v>
      </c>
      <c r="E364" s="5">
        <f>899.29999+158.70001</f>
        <v>1058</v>
      </c>
      <c r="F364" s="5">
        <f t="shared" si="19"/>
        <v>1058</v>
      </c>
      <c r="G364" s="5"/>
      <c r="H364" s="5">
        <f t="shared" si="23"/>
        <v>1058</v>
      </c>
    </row>
    <row r="365" spans="1:8" ht="25.5">
      <c r="A365" s="19" t="s">
        <v>218</v>
      </c>
      <c r="B365" s="20" t="s">
        <v>35</v>
      </c>
      <c r="C365" s="18"/>
      <c r="D365" s="5">
        <v>0</v>
      </c>
      <c r="E365" s="5">
        <f t="shared" ref="E365:G367" si="24">E366</f>
        <v>0</v>
      </c>
      <c r="F365" s="5">
        <f t="shared" si="19"/>
        <v>0</v>
      </c>
      <c r="G365" s="5">
        <f t="shared" si="24"/>
        <v>0</v>
      </c>
      <c r="H365" s="5">
        <f t="shared" si="23"/>
        <v>0</v>
      </c>
    </row>
    <row r="366" spans="1:8" ht="25.5">
      <c r="A366" s="4" t="s">
        <v>219</v>
      </c>
      <c r="B366" s="2" t="s">
        <v>36</v>
      </c>
      <c r="C366" s="2"/>
      <c r="D366" s="5">
        <v>0</v>
      </c>
      <c r="E366" s="5">
        <f t="shared" si="24"/>
        <v>0</v>
      </c>
      <c r="F366" s="5">
        <f t="shared" si="19"/>
        <v>0</v>
      </c>
      <c r="G366" s="5">
        <f t="shared" si="24"/>
        <v>0</v>
      </c>
      <c r="H366" s="5">
        <f t="shared" si="23"/>
        <v>0</v>
      </c>
    </row>
    <row r="367" spans="1:8" ht="15.75">
      <c r="A367" s="4" t="s">
        <v>220</v>
      </c>
      <c r="B367" s="2" t="s">
        <v>498</v>
      </c>
      <c r="C367" s="2"/>
      <c r="D367" s="5">
        <v>0</v>
      </c>
      <c r="E367" s="5">
        <f t="shared" si="24"/>
        <v>0</v>
      </c>
      <c r="F367" s="5">
        <f t="shared" si="19"/>
        <v>0</v>
      </c>
      <c r="G367" s="5">
        <f t="shared" si="24"/>
        <v>0</v>
      </c>
      <c r="H367" s="5">
        <f t="shared" si="23"/>
        <v>0</v>
      </c>
    </row>
    <row r="368" spans="1:8" ht="38.25">
      <c r="A368" s="4" t="s">
        <v>26</v>
      </c>
      <c r="B368" s="2" t="s">
        <v>498</v>
      </c>
      <c r="C368" s="2">
        <v>200</v>
      </c>
      <c r="D368" s="5">
        <v>0</v>
      </c>
      <c r="E368" s="5">
        <v>0</v>
      </c>
      <c r="F368" s="5">
        <f t="shared" si="19"/>
        <v>0</v>
      </c>
      <c r="G368" s="5"/>
      <c r="H368" s="5">
        <f t="shared" si="23"/>
        <v>0</v>
      </c>
    </row>
    <row r="369" spans="1:8" ht="66.75" customHeight="1">
      <c r="A369" s="10" t="s">
        <v>274</v>
      </c>
      <c r="B369" s="20" t="s">
        <v>408</v>
      </c>
      <c r="C369" s="2"/>
      <c r="D369" s="5">
        <v>0</v>
      </c>
      <c r="E369" s="5">
        <f>E370+E373</f>
        <v>0</v>
      </c>
      <c r="F369" s="5">
        <f t="shared" si="19"/>
        <v>0</v>
      </c>
      <c r="G369" s="5">
        <f>G370+G373</f>
        <v>0</v>
      </c>
      <c r="H369" s="5">
        <f t="shared" si="23"/>
        <v>0</v>
      </c>
    </row>
    <row r="370" spans="1:8" ht="25.5">
      <c r="A370" s="4" t="s">
        <v>275</v>
      </c>
      <c r="B370" s="2" t="s">
        <v>409</v>
      </c>
      <c r="C370" s="2"/>
      <c r="D370" s="5">
        <v>0</v>
      </c>
      <c r="E370" s="5">
        <f>E371</f>
        <v>0</v>
      </c>
      <c r="F370" s="5">
        <f t="shared" si="19"/>
        <v>0</v>
      </c>
      <c r="G370" s="5">
        <f>G371</f>
        <v>0</v>
      </c>
      <c r="H370" s="5">
        <f t="shared" si="23"/>
        <v>0</v>
      </c>
    </row>
    <row r="371" spans="1:8" ht="15.75">
      <c r="A371" s="4" t="s">
        <v>276</v>
      </c>
      <c r="B371" s="2" t="s">
        <v>499</v>
      </c>
      <c r="C371" s="2"/>
      <c r="D371" s="5">
        <v>0</v>
      </c>
      <c r="E371" s="5">
        <f>E372</f>
        <v>0</v>
      </c>
      <c r="F371" s="5">
        <f t="shared" si="19"/>
        <v>0</v>
      </c>
      <c r="G371" s="5">
        <f>G372</f>
        <v>0</v>
      </c>
      <c r="H371" s="5">
        <f t="shared" si="23"/>
        <v>0</v>
      </c>
    </row>
    <row r="372" spans="1:8" ht="38.25">
      <c r="A372" s="4" t="s">
        <v>26</v>
      </c>
      <c r="B372" s="2" t="s">
        <v>499</v>
      </c>
      <c r="C372" s="2">
        <v>200</v>
      </c>
      <c r="D372" s="5">
        <v>0</v>
      </c>
      <c r="E372" s="5">
        <v>0</v>
      </c>
      <c r="F372" s="5">
        <f t="shared" si="19"/>
        <v>0</v>
      </c>
      <c r="G372" s="5"/>
      <c r="H372" s="5">
        <f t="shared" si="23"/>
        <v>0</v>
      </c>
    </row>
    <row r="373" spans="1:8" ht="25.5">
      <c r="A373" s="4" t="s">
        <v>277</v>
      </c>
      <c r="B373" s="2" t="s">
        <v>500</v>
      </c>
      <c r="C373" s="2"/>
      <c r="D373" s="5">
        <v>0</v>
      </c>
      <c r="E373" s="5">
        <f>E374</f>
        <v>0</v>
      </c>
      <c r="F373" s="5">
        <f t="shared" si="19"/>
        <v>0</v>
      </c>
      <c r="G373" s="5">
        <f>G374</f>
        <v>0</v>
      </c>
      <c r="H373" s="5">
        <f t="shared" si="23"/>
        <v>0</v>
      </c>
    </row>
    <row r="374" spans="1:8" ht="25.5">
      <c r="A374" s="4" t="s">
        <v>278</v>
      </c>
      <c r="B374" s="2" t="s">
        <v>501</v>
      </c>
      <c r="C374" s="2"/>
      <c r="D374" s="5">
        <v>0</v>
      </c>
      <c r="E374" s="5">
        <f>E375</f>
        <v>0</v>
      </c>
      <c r="F374" s="5">
        <f t="shared" si="19"/>
        <v>0</v>
      </c>
      <c r="G374" s="5">
        <f>G375</f>
        <v>0</v>
      </c>
      <c r="H374" s="5">
        <f t="shared" si="23"/>
        <v>0</v>
      </c>
    </row>
    <row r="375" spans="1:8" ht="38.25">
      <c r="A375" s="4" t="s">
        <v>26</v>
      </c>
      <c r="B375" s="2" t="s">
        <v>501</v>
      </c>
      <c r="C375" s="2">
        <v>200</v>
      </c>
      <c r="D375" s="5">
        <v>0</v>
      </c>
      <c r="E375" s="5">
        <v>0</v>
      </c>
      <c r="F375" s="5">
        <f t="shared" si="19"/>
        <v>0</v>
      </c>
      <c r="G375" s="5"/>
      <c r="H375" s="5">
        <f t="shared" si="23"/>
        <v>0</v>
      </c>
    </row>
    <row r="376" spans="1:8" ht="96.75" customHeight="1">
      <c r="A376" s="8" t="s">
        <v>333</v>
      </c>
      <c r="B376" s="9" t="s">
        <v>29</v>
      </c>
      <c r="C376" s="2"/>
      <c r="D376" s="5">
        <v>556.92700000000013</v>
      </c>
      <c r="E376" s="5">
        <f t="shared" ref="E376:G379" si="25">E377</f>
        <v>0</v>
      </c>
      <c r="F376" s="5">
        <f t="shared" si="19"/>
        <v>556.92700000000013</v>
      </c>
      <c r="G376" s="5">
        <f t="shared" si="25"/>
        <v>0</v>
      </c>
      <c r="H376" s="5">
        <f t="shared" si="23"/>
        <v>556.92700000000013</v>
      </c>
    </row>
    <row r="377" spans="1:8" ht="53.25" customHeight="1">
      <c r="A377" s="10" t="s">
        <v>334</v>
      </c>
      <c r="B377" s="9" t="s">
        <v>30</v>
      </c>
      <c r="C377" s="2"/>
      <c r="D377" s="5">
        <v>556.92700000000013</v>
      </c>
      <c r="E377" s="5">
        <f t="shared" si="25"/>
        <v>0</v>
      </c>
      <c r="F377" s="5">
        <f t="shared" si="19"/>
        <v>556.92700000000013</v>
      </c>
      <c r="G377" s="5">
        <f t="shared" si="25"/>
        <v>0</v>
      </c>
      <c r="H377" s="5">
        <f t="shared" si="23"/>
        <v>556.92700000000013</v>
      </c>
    </row>
    <row r="378" spans="1:8" ht="51">
      <c r="A378" s="4" t="s">
        <v>410</v>
      </c>
      <c r="B378" s="2" t="s">
        <v>31</v>
      </c>
      <c r="C378" s="2"/>
      <c r="D378" s="5">
        <v>556.92700000000013</v>
      </c>
      <c r="E378" s="5">
        <f t="shared" si="25"/>
        <v>0</v>
      </c>
      <c r="F378" s="5">
        <f t="shared" si="19"/>
        <v>556.92700000000013</v>
      </c>
      <c r="G378" s="5">
        <f t="shared" si="25"/>
        <v>0</v>
      </c>
      <c r="H378" s="5">
        <f t="shared" si="23"/>
        <v>556.92700000000013</v>
      </c>
    </row>
    <row r="379" spans="1:8" ht="25.5">
      <c r="A379" s="4" t="s">
        <v>256</v>
      </c>
      <c r="B379" s="2" t="s">
        <v>257</v>
      </c>
      <c r="C379" s="2"/>
      <c r="D379" s="5">
        <v>556.92700000000013</v>
      </c>
      <c r="E379" s="5">
        <f t="shared" si="25"/>
        <v>0</v>
      </c>
      <c r="F379" s="5">
        <f t="shared" si="19"/>
        <v>556.92700000000013</v>
      </c>
      <c r="G379" s="5">
        <f t="shared" si="25"/>
        <v>0</v>
      </c>
      <c r="H379" s="5">
        <f t="shared" si="23"/>
        <v>556.92700000000013</v>
      </c>
    </row>
    <row r="380" spans="1:8" ht="15.75">
      <c r="A380" s="4" t="s">
        <v>116</v>
      </c>
      <c r="B380" s="2" t="s">
        <v>257</v>
      </c>
      <c r="C380" s="2">
        <v>800</v>
      </c>
      <c r="D380" s="5">
        <v>556.92700000000013</v>
      </c>
      <c r="E380" s="5">
        <v>0</v>
      </c>
      <c r="F380" s="5">
        <f t="shared" si="19"/>
        <v>556.92700000000013</v>
      </c>
      <c r="G380" s="5"/>
      <c r="H380" s="5">
        <f t="shared" si="23"/>
        <v>556.92700000000013</v>
      </c>
    </row>
    <row r="381" spans="1:8" ht="133.5" customHeight="1">
      <c r="A381" s="8" t="s">
        <v>532</v>
      </c>
      <c r="B381" s="9" t="s">
        <v>198</v>
      </c>
      <c r="C381" s="2"/>
      <c r="D381" s="5">
        <v>3268.6674200000002</v>
      </c>
      <c r="E381" s="5">
        <f>E382+E388+E392</f>
        <v>0</v>
      </c>
      <c r="F381" s="5">
        <f t="shared" si="19"/>
        <v>3268.6674200000002</v>
      </c>
      <c r="G381" s="5">
        <f>G382+G388+G392</f>
        <v>0</v>
      </c>
      <c r="H381" s="5">
        <f t="shared" si="23"/>
        <v>3268.6674200000002</v>
      </c>
    </row>
    <row r="382" spans="1:8" ht="38.25">
      <c r="A382" s="10" t="s">
        <v>335</v>
      </c>
      <c r="B382" s="9" t="s">
        <v>23</v>
      </c>
      <c r="C382" s="2"/>
      <c r="D382" s="5">
        <v>2768.6674200000002</v>
      </c>
      <c r="E382" s="5">
        <f>E383</f>
        <v>0</v>
      </c>
      <c r="F382" s="5">
        <f t="shared" si="19"/>
        <v>2768.6674200000002</v>
      </c>
      <c r="G382" s="5">
        <f>G383</f>
        <v>0</v>
      </c>
      <c r="H382" s="5">
        <f t="shared" si="23"/>
        <v>2768.6674200000002</v>
      </c>
    </row>
    <row r="383" spans="1:8" ht="38.25">
      <c r="A383" s="4" t="s">
        <v>196</v>
      </c>
      <c r="B383" s="2" t="s">
        <v>24</v>
      </c>
      <c r="C383" s="2"/>
      <c r="D383" s="5">
        <v>2768.6674200000002</v>
      </c>
      <c r="E383" s="5">
        <f>E384</f>
        <v>0</v>
      </c>
      <c r="F383" s="5">
        <f t="shared" ref="F383:F446" si="26">D383+E383</f>
        <v>2768.6674200000002</v>
      </c>
      <c r="G383" s="5">
        <f>G384</f>
        <v>0</v>
      </c>
      <c r="H383" s="5">
        <f t="shared" si="23"/>
        <v>2768.6674200000002</v>
      </c>
    </row>
    <row r="384" spans="1:8" ht="38.25">
      <c r="A384" s="4" t="s">
        <v>197</v>
      </c>
      <c r="B384" s="2" t="s">
        <v>25</v>
      </c>
      <c r="C384" s="2"/>
      <c r="D384" s="5">
        <v>2768.6674200000002</v>
      </c>
      <c r="E384" s="5">
        <f>E385+E386+E387</f>
        <v>0</v>
      </c>
      <c r="F384" s="5">
        <f t="shared" si="26"/>
        <v>2768.6674200000002</v>
      </c>
      <c r="G384" s="5">
        <f>G385+G386+G387</f>
        <v>0</v>
      </c>
      <c r="H384" s="5">
        <f t="shared" si="23"/>
        <v>2768.6674200000002</v>
      </c>
    </row>
    <row r="385" spans="1:8" ht="76.5">
      <c r="A385" s="4" t="s">
        <v>49</v>
      </c>
      <c r="B385" s="2" t="s">
        <v>25</v>
      </c>
      <c r="C385" s="2">
        <v>100</v>
      </c>
      <c r="D385" s="5">
        <v>1903.25342</v>
      </c>
      <c r="E385" s="5">
        <v>0</v>
      </c>
      <c r="F385" s="5">
        <f t="shared" si="26"/>
        <v>1903.25342</v>
      </c>
      <c r="G385" s="5"/>
      <c r="H385" s="5">
        <f t="shared" si="23"/>
        <v>1903.25342</v>
      </c>
    </row>
    <row r="386" spans="1:8" ht="38.25">
      <c r="A386" s="4" t="s">
        <v>26</v>
      </c>
      <c r="B386" s="2" t="s">
        <v>25</v>
      </c>
      <c r="C386" s="2">
        <v>200</v>
      </c>
      <c r="D386" s="5">
        <v>865.31400000000008</v>
      </c>
      <c r="E386" s="5">
        <v>0</v>
      </c>
      <c r="F386" s="5">
        <f t="shared" si="26"/>
        <v>865.31400000000008</v>
      </c>
      <c r="G386" s="5"/>
      <c r="H386" s="5">
        <f t="shared" si="23"/>
        <v>865.31400000000008</v>
      </c>
    </row>
    <row r="387" spans="1:8" ht="15.75">
      <c r="A387" s="4" t="s">
        <v>116</v>
      </c>
      <c r="B387" s="2" t="s">
        <v>25</v>
      </c>
      <c r="C387" s="2">
        <v>800</v>
      </c>
      <c r="D387" s="5">
        <v>0.10000000000000009</v>
      </c>
      <c r="E387" s="5">
        <v>0</v>
      </c>
      <c r="F387" s="5">
        <f t="shared" si="26"/>
        <v>0.10000000000000009</v>
      </c>
      <c r="G387" s="5"/>
      <c r="H387" s="5">
        <f t="shared" si="23"/>
        <v>0.10000000000000009</v>
      </c>
    </row>
    <row r="388" spans="1:8" ht="38.25">
      <c r="A388" s="10" t="s">
        <v>336</v>
      </c>
      <c r="B388" s="9" t="s">
        <v>269</v>
      </c>
      <c r="C388" s="2"/>
      <c r="D388" s="5">
        <v>500</v>
      </c>
      <c r="E388" s="5">
        <f t="shared" ref="E388:G390" si="27">E389</f>
        <v>0</v>
      </c>
      <c r="F388" s="5">
        <f t="shared" si="26"/>
        <v>500</v>
      </c>
      <c r="G388" s="5">
        <f t="shared" si="27"/>
        <v>0</v>
      </c>
      <c r="H388" s="5">
        <f t="shared" si="23"/>
        <v>500</v>
      </c>
    </row>
    <row r="389" spans="1:8" ht="38.25">
      <c r="A389" s="4" t="s">
        <v>411</v>
      </c>
      <c r="B389" s="2" t="s">
        <v>270</v>
      </c>
      <c r="C389" s="2"/>
      <c r="D389" s="5">
        <v>500</v>
      </c>
      <c r="E389" s="5">
        <f t="shared" si="27"/>
        <v>0</v>
      </c>
      <c r="F389" s="5">
        <f t="shared" si="26"/>
        <v>500</v>
      </c>
      <c r="G389" s="5">
        <f t="shared" si="27"/>
        <v>0</v>
      </c>
      <c r="H389" s="5">
        <f t="shared" si="23"/>
        <v>500</v>
      </c>
    </row>
    <row r="390" spans="1:8" ht="25.5">
      <c r="A390" s="4" t="s">
        <v>412</v>
      </c>
      <c r="B390" s="2" t="s">
        <v>413</v>
      </c>
      <c r="C390" s="2"/>
      <c r="D390" s="5">
        <v>500</v>
      </c>
      <c r="E390" s="5">
        <f t="shared" si="27"/>
        <v>0</v>
      </c>
      <c r="F390" s="5">
        <f t="shared" si="26"/>
        <v>500</v>
      </c>
      <c r="G390" s="5">
        <f t="shared" si="27"/>
        <v>0</v>
      </c>
      <c r="H390" s="5">
        <f t="shared" si="23"/>
        <v>500</v>
      </c>
    </row>
    <row r="391" spans="1:8" ht="15.75">
      <c r="A391" s="4" t="s">
        <v>116</v>
      </c>
      <c r="B391" s="2" t="s">
        <v>413</v>
      </c>
      <c r="C391" s="2">
        <v>800</v>
      </c>
      <c r="D391" s="5">
        <v>500</v>
      </c>
      <c r="E391" s="5"/>
      <c r="F391" s="5">
        <f t="shared" si="26"/>
        <v>500</v>
      </c>
      <c r="G391" s="5"/>
      <c r="H391" s="5">
        <f t="shared" si="23"/>
        <v>500</v>
      </c>
    </row>
    <row r="392" spans="1:8" ht="51">
      <c r="A392" s="10" t="s">
        <v>337</v>
      </c>
      <c r="B392" s="9" t="s">
        <v>27</v>
      </c>
      <c r="C392" s="2"/>
      <c r="D392" s="5">
        <v>0</v>
      </c>
      <c r="E392" s="5">
        <f t="shared" ref="E392:G394" si="28">E393</f>
        <v>0</v>
      </c>
      <c r="F392" s="5">
        <f t="shared" si="26"/>
        <v>0</v>
      </c>
      <c r="G392" s="5">
        <f t="shared" si="28"/>
        <v>0</v>
      </c>
      <c r="H392" s="5">
        <f t="shared" si="23"/>
        <v>0</v>
      </c>
    </row>
    <row r="393" spans="1:8" ht="57" customHeight="1">
      <c r="A393" s="4" t="s">
        <v>414</v>
      </c>
      <c r="B393" s="2" t="s">
        <v>28</v>
      </c>
      <c r="C393" s="2"/>
      <c r="D393" s="5">
        <v>0</v>
      </c>
      <c r="E393" s="5">
        <f t="shared" si="28"/>
        <v>0</v>
      </c>
      <c r="F393" s="5">
        <f t="shared" si="26"/>
        <v>0</v>
      </c>
      <c r="G393" s="5">
        <f t="shared" si="28"/>
        <v>0</v>
      </c>
      <c r="H393" s="5">
        <f t="shared" si="23"/>
        <v>0</v>
      </c>
    </row>
    <row r="394" spans="1:8" ht="46.5" customHeight="1">
      <c r="A394" s="4" t="s">
        <v>415</v>
      </c>
      <c r="B394" s="2" t="s">
        <v>416</v>
      </c>
      <c r="C394" s="2"/>
      <c r="D394" s="5">
        <v>0</v>
      </c>
      <c r="E394" s="5">
        <f t="shared" si="28"/>
        <v>0</v>
      </c>
      <c r="F394" s="5">
        <f t="shared" si="26"/>
        <v>0</v>
      </c>
      <c r="G394" s="5">
        <f t="shared" si="28"/>
        <v>0</v>
      </c>
      <c r="H394" s="5">
        <f t="shared" si="23"/>
        <v>0</v>
      </c>
    </row>
    <row r="395" spans="1:8" ht="38.25">
      <c r="A395" s="4" t="s">
        <v>26</v>
      </c>
      <c r="B395" s="2" t="s">
        <v>416</v>
      </c>
      <c r="C395" s="2">
        <v>200</v>
      </c>
      <c r="D395" s="5">
        <v>0</v>
      </c>
      <c r="E395" s="5">
        <v>0</v>
      </c>
      <c r="F395" s="5">
        <f t="shared" si="26"/>
        <v>0</v>
      </c>
      <c r="G395" s="5"/>
      <c r="H395" s="5">
        <f t="shared" si="23"/>
        <v>0</v>
      </c>
    </row>
    <row r="396" spans="1:8" ht="116.25" customHeight="1">
      <c r="A396" s="8" t="s">
        <v>338</v>
      </c>
      <c r="B396" s="9" t="s">
        <v>41</v>
      </c>
      <c r="C396" s="2"/>
      <c r="D396" s="5">
        <v>125</v>
      </c>
      <c r="E396" s="5">
        <f>E397+E401</f>
        <v>0</v>
      </c>
      <c r="F396" s="5">
        <f t="shared" si="26"/>
        <v>125</v>
      </c>
      <c r="G396" s="5">
        <f>G397+G401</f>
        <v>0</v>
      </c>
      <c r="H396" s="5">
        <f t="shared" si="23"/>
        <v>125</v>
      </c>
    </row>
    <row r="397" spans="1:8" ht="25.5">
      <c r="A397" s="10" t="s">
        <v>339</v>
      </c>
      <c r="B397" s="9" t="s">
        <v>417</v>
      </c>
      <c r="C397" s="2"/>
      <c r="D397" s="5">
        <v>100</v>
      </c>
      <c r="E397" s="5">
        <f t="shared" ref="E397:G399" si="29">E398</f>
        <v>0</v>
      </c>
      <c r="F397" s="5">
        <f t="shared" si="26"/>
        <v>100</v>
      </c>
      <c r="G397" s="5">
        <f t="shared" si="29"/>
        <v>0</v>
      </c>
      <c r="H397" s="5">
        <f t="shared" si="23"/>
        <v>100</v>
      </c>
    </row>
    <row r="398" spans="1:8" ht="25.5">
      <c r="A398" s="4" t="s">
        <v>419</v>
      </c>
      <c r="B398" s="2" t="s">
        <v>418</v>
      </c>
      <c r="C398" s="2"/>
      <c r="D398" s="5">
        <v>100</v>
      </c>
      <c r="E398" s="5">
        <f t="shared" si="29"/>
        <v>0</v>
      </c>
      <c r="F398" s="5">
        <f t="shared" si="26"/>
        <v>100</v>
      </c>
      <c r="G398" s="5">
        <f t="shared" si="29"/>
        <v>0</v>
      </c>
      <c r="H398" s="5">
        <f t="shared" si="23"/>
        <v>100</v>
      </c>
    </row>
    <row r="399" spans="1:8" ht="19.5" customHeight="1">
      <c r="A399" s="4" t="s">
        <v>420</v>
      </c>
      <c r="B399" s="2" t="s">
        <v>421</v>
      </c>
      <c r="C399" s="2"/>
      <c r="D399" s="5">
        <v>100</v>
      </c>
      <c r="E399" s="5">
        <f t="shared" si="29"/>
        <v>0</v>
      </c>
      <c r="F399" s="5">
        <f t="shared" si="26"/>
        <v>100</v>
      </c>
      <c r="G399" s="5">
        <f t="shared" si="29"/>
        <v>0</v>
      </c>
      <c r="H399" s="5">
        <f t="shared" si="23"/>
        <v>100</v>
      </c>
    </row>
    <row r="400" spans="1:8" ht="38.25">
      <c r="A400" s="4" t="s">
        <v>26</v>
      </c>
      <c r="B400" s="2" t="s">
        <v>421</v>
      </c>
      <c r="C400" s="2">
        <v>200</v>
      </c>
      <c r="D400" s="5">
        <v>100</v>
      </c>
      <c r="E400" s="5">
        <v>0</v>
      </c>
      <c r="F400" s="5">
        <f t="shared" si="26"/>
        <v>100</v>
      </c>
      <c r="G400" s="5"/>
      <c r="H400" s="5">
        <f t="shared" si="23"/>
        <v>100</v>
      </c>
    </row>
    <row r="401" spans="1:8" ht="63.75">
      <c r="A401" s="10" t="s">
        <v>340</v>
      </c>
      <c r="B401" s="9" t="s">
        <v>422</v>
      </c>
      <c r="C401" s="2"/>
      <c r="D401" s="5">
        <v>25</v>
      </c>
      <c r="E401" s="5">
        <f>E402</f>
        <v>0</v>
      </c>
      <c r="F401" s="5">
        <f t="shared" si="26"/>
        <v>25</v>
      </c>
      <c r="G401" s="5">
        <f>G402</f>
        <v>0</v>
      </c>
      <c r="H401" s="5">
        <f t="shared" si="23"/>
        <v>25</v>
      </c>
    </row>
    <row r="402" spans="1:8" ht="63.75">
      <c r="A402" s="4" t="s">
        <v>423</v>
      </c>
      <c r="B402" s="2" t="s">
        <v>425</v>
      </c>
      <c r="C402" s="2"/>
      <c r="D402" s="5">
        <v>25</v>
      </c>
      <c r="E402" s="5">
        <f>E403</f>
        <v>0</v>
      </c>
      <c r="F402" s="5">
        <f t="shared" si="26"/>
        <v>25</v>
      </c>
      <c r="G402" s="5">
        <f>G403</f>
        <v>0</v>
      </c>
      <c r="H402" s="5">
        <f t="shared" si="23"/>
        <v>25</v>
      </c>
    </row>
    <row r="403" spans="1:8" ht="51">
      <c r="A403" s="4" t="s">
        <v>424</v>
      </c>
      <c r="B403" s="2" t="s">
        <v>426</v>
      </c>
      <c r="C403" s="2"/>
      <c r="D403" s="5">
        <v>25</v>
      </c>
      <c r="E403" s="5">
        <f>E404+E405</f>
        <v>0</v>
      </c>
      <c r="F403" s="5">
        <f t="shared" si="26"/>
        <v>25</v>
      </c>
      <c r="G403" s="5">
        <f>G404+G405</f>
        <v>0</v>
      </c>
      <c r="H403" s="5">
        <f t="shared" si="23"/>
        <v>25</v>
      </c>
    </row>
    <row r="404" spans="1:8" ht="76.5">
      <c r="A404" s="4" t="s">
        <v>49</v>
      </c>
      <c r="B404" s="2" t="s">
        <v>426</v>
      </c>
      <c r="C404" s="2">
        <v>100</v>
      </c>
      <c r="D404" s="5">
        <v>23.5</v>
      </c>
      <c r="E404" s="5">
        <v>0</v>
      </c>
      <c r="F404" s="5">
        <f t="shared" si="26"/>
        <v>23.5</v>
      </c>
      <c r="G404" s="5"/>
      <c r="H404" s="5">
        <f t="shared" si="23"/>
        <v>23.5</v>
      </c>
    </row>
    <row r="405" spans="1:8" ht="38.25">
      <c r="A405" s="4" t="s">
        <v>26</v>
      </c>
      <c r="B405" s="2" t="s">
        <v>426</v>
      </c>
      <c r="C405" s="2">
        <v>200</v>
      </c>
      <c r="D405" s="5">
        <v>1.5</v>
      </c>
      <c r="E405" s="5">
        <v>0</v>
      </c>
      <c r="F405" s="5">
        <f t="shared" si="26"/>
        <v>1.5</v>
      </c>
      <c r="G405" s="5"/>
      <c r="H405" s="5">
        <f t="shared" si="23"/>
        <v>1.5</v>
      </c>
    </row>
    <row r="406" spans="1:8" ht="97.5" customHeight="1">
      <c r="A406" s="8" t="s">
        <v>451</v>
      </c>
      <c r="B406" s="9" t="s">
        <v>452</v>
      </c>
      <c r="C406" s="2"/>
      <c r="D406" s="5">
        <v>5076.8700100000005</v>
      </c>
      <c r="E406" s="5">
        <f>E407+E420+E430</f>
        <v>0</v>
      </c>
      <c r="F406" s="5">
        <f t="shared" si="26"/>
        <v>5076.8700100000005</v>
      </c>
      <c r="G406" s="5">
        <f>G407+G420+G430</f>
        <v>0</v>
      </c>
      <c r="H406" s="5">
        <f t="shared" si="23"/>
        <v>5076.8700100000005</v>
      </c>
    </row>
    <row r="407" spans="1:8" ht="25.5">
      <c r="A407" s="10" t="s">
        <v>453</v>
      </c>
      <c r="B407" s="9" t="s">
        <v>455</v>
      </c>
      <c r="C407" s="2"/>
      <c r="D407" s="5">
        <v>749.42005000000006</v>
      </c>
      <c r="E407" s="5">
        <f>E408+E411+E414+E417</f>
        <v>0</v>
      </c>
      <c r="F407" s="5">
        <f t="shared" si="26"/>
        <v>749.42005000000006</v>
      </c>
      <c r="G407" s="5">
        <f>G408+G411+G414+G417</f>
        <v>0</v>
      </c>
      <c r="H407" s="5">
        <f t="shared" si="23"/>
        <v>749.42005000000006</v>
      </c>
    </row>
    <row r="408" spans="1:8" ht="66.75" customHeight="1">
      <c r="A408" s="4" t="s">
        <v>457</v>
      </c>
      <c r="B408" s="2" t="s">
        <v>459</v>
      </c>
      <c r="C408" s="2"/>
      <c r="D408" s="5">
        <v>97.2</v>
      </c>
      <c r="E408" s="5">
        <f>E409</f>
        <v>0</v>
      </c>
      <c r="F408" s="5">
        <f t="shared" si="26"/>
        <v>97.2</v>
      </c>
      <c r="G408" s="5">
        <f>G409</f>
        <v>0</v>
      </c>
      <c r="H408" s="5">
        <f t="shared" si="23"/>
        <v>97.2</v>
      </c>
    </row>
    <row r="409" spans="1:8" ht="57" customHeight="1">
      <c r="A409" s="4" t="s">
        <v>458</v>
      </c>
      <c r="B409" s="2" t="s">
        <v>460</v>
      </c>
      <c r="C409" s="2"/>
      <c r="D409" s="5">
        <v>97.2</v>
      </c>
      <c r="E409" s="5">
        <f>E410</f>
        <v>0</v>
      </c>
      <c r="F409" s="5">
        <f t="shared" si="26"/>
        <v>97.2</v>
      </c>
      <c r="G409" s="5">
        <f>G410</f>
        <v>0</v>
      </c>
      <c r="H409" s="5">
        <f t="shared" si="23"/>
        <v>97.2</v>
      </c>
    </row>
    <row r="410" spans="1:8" ht="38.25">
      <c r="A410" s="4" t="s">
        <v>26</v>
      </c>
      <c r="B410" s="2" t="s">
        <v>460</v>
      </c>
      <c r="C410" s="2">
        <v>200</v>
      </c>
      <c r="D410" s="5">
        <v>97.2</v>
      </c>
      <c r="E410" s="5">
        <v>0</v>
      </c>
      <c r="F410" s="5">
        <f t="shared" si="26"/>
        <v>97.2</v>
      </c>
      <c r="G410" s="5"/>
      <c r="H410" s="5">
        <f t="shared" si="23"/>
        <v>97.2</v>
      </c>
    </row>
    <row r="411" spans="1:8" ht="76.5">
      <c r="A411" s="4" t="s">
        <v>462</v>
      </c>
      <c r="B411" s="2" t="s">
        <v>461</v>
      </c>
      <c r="C411" s="2"/>
      <c r="D411" s="5">
        <v>92.75</v>
      </c>
      <c r="E411" s="5">
        <f>E412</f>
        <v>0</v>
      </c>
      <c r="F411" s="5">
        <f t="shared" si="26"/>
        <v>92.75</v>
      </c>
      <c r="G411" s="5">
        <f>G412</f>
        <v>0</v>
      </c>
      <c r="H411" s="5">
        <f t="shared" si="23"/>
        <v>92.75</v>
      </c>
    </row>
    <row r="412" spans="1:8" ht="63.75">
      <c r="A412" s="4" t="s">
        <v>463</v>
      </c>
      <c r="B412" s="2" t="s">
        <v>464</v>
      </c>
      <c r="C412" s="2"/>
      <c r="D412" s="5">
        <v>92.75</v>
      </c>
      <c r="E412" s="5">
        <f>E413</f>
        <v>0</v>
      </c>
      <c r="F412" s="5">
        <f t="shared" si="26"/>
        <v>92.75</v>
      </c>
      <c r="G412" s="5">
        <f>G413</f>
        <v>0</v>
      </c>
      <c r="H412" s="5">
        <f t="shared" ref="H412:H475" si="30">F412+G412</f>
        <v>92.75</v>
      </c>
    </row>
    <row r="413" spans="1:8" ht="15.75">
      <c r="A413" s="4" t="s">
        <v>116</v>
      </c>
      <c r="B413" s="2" t="s">
        <v>464</v>
      </c>
      <c r="C413" s="2">
        <v>800</v>
      </c>
      <c r="D413" s="5">
        <v>92.75</v>
      </c>
      <c r="E413" s="5">
        <v>0</v>
      </c>
      <c r="F413" s="5">
        <f t="shared" si="26"/>
        <v>92.75</v>
      </c>
      <c r="G413" s="5"/>
      <c r="H413" s="5">
        <f t="shared" si="30"/>
        <v>92.75</v>
      </c>
    </row>
    <row r="414" spans="1:8" ht="255">
      <c r="A414" s="4" t="s">
        <v>465</v>
      </c>
      <c r="B414" s="2" t="s">
        <v>467</v>
      </c>
      <c r="C414" s="2"/>
      <c r="D414" s="5">
        <v>84.470050000000001</v>
      </c>
      <c r="E414" s="5">
        <f>E415</f>
        <v>0</v>
      </c>
      <c r="F414" s="5">
        <f t="shared" si="26"/>
        <v>84.470050000000001</v>
      </c>
      <c r="G414" s="5">
        <f>G415</f>
        <v>0</v>
      </c>
      <c r="H414" s="5">
        <f t="shared" si="30"/>
        <v>84.470050000000001</v>
      </c>
    </row>
    <row r="415" spans="1:8" ht="242.25">
      <c r="A415" s="4" t="s">
        <v>466</v>
      </c>
      <c r="B415" s="2" t="s">
        <v>468</v>
      </c>
      <c r="C415" s="2"/>
      <c r="D415" s="5">
        <v>84.470050000000001</v>
      </c>
      <c r="E415" s="5">
        <f>E416</f>
        <v>0</v>
      </c>
      <c r="F415" s="5">
        <f t="shared" si="26"/>
        <v>84.470050000000001</v>
      </c>
      <c r="G415" s="5">
        <f>G416</f>
        <v>0</v>
      </c>
      <c r="H415" s="5">
        <f t="shared" si="30"/>
        <v>84.470050000000001</v>
      </c>
    </row>
    <row r="416" spans="1:8" ht="38.25">
      <c r="A416" s="4" t="s">
        <v>26</v>
      </c>
      <c r="B416" s="2" t="s">
        <v>468</v>
      </c>
      <c r="C416" s="2">
        <v>200</v>
      </c>
      <c r="D416" s="5">
        <v>84.470050000000001</v>
      </c>
      <c r="E416" s="5"/>
      <c r="F416" s="5">
        <f t="shared" si="26"/>
        <v>84.470050000000001</v>
      </c>
      <c r="G416" s="5"/>
      <c r="H416" s="5">
        <f t="shared" si="30"/>
        <v>84.470050000000001</v>
      </c>
    </row>
    <row r="417" spans="1:8" ht="38.25">
      <c r="A417" s="4" t="s">
        <v>486</v>
      </c>
      <c r="B417" s="2" t="s">
        <v>485</v>
      </c>
      <c r="C417" s="2"/>
      <c r="D417" s="5">
        <v>475</v>
      </c>
      <c r="E417" s="5">
        <f>E418</f>
        <v>0</v>
      </c>
      <c r="F417" s="5">
        <f t="shared" si="26"/>
        <v>475</v>
      </c>
      <c r="G417" s="5">
        <f>G418</f>
        <v>0</v>
      </c>
      <c r="H417" s="5">
        <f t="shared" si="30"/>
        <v>475</v>
      </c>
    </row>
    <row r="418" spans="1:8" ht="38.25">
      <c r="A418" s="4" t="s">
        <v>487</v>
      </c>
      <c r="B418" s="2" t="s">
        <v>488</v>
      </c>
      <c r="C418" s="2"/>
      <c r="D418" s="5">
        <v>475</v>
      </c>
      <c r="E418" s="5">
        <f>E419</f>
        <v>0</v>
      </c>
      <c r="F418" s="5">
        <f t="shared" si="26"/>
        <v>475</v>
      </c>
      <c r="G418" s="5">
        <f>G419</f>
        <v>0</v>
      </c>
      <c r="H418" s="5">
        <f t="shared" si="30"/>
        <v>475</v>
      </c>
    </row>
    <row r="419" spans="1:8" ht="38.25">
      <c r="A419" s="4" t="s">
        <v>26</v>
      </c>
      <c r="B419" s="2" t="s">
        <v>488</v>
      </c>
      <c r="C419" s="2">
        <v>200</v>
      </c>
      <c r="D419" s="5">
        <v>475</v>
      </c>
      <c r="E419" s="5">
        <v>0</v>
      </c>
      <c r="F419" s="5">
        <f t="shared" si="26"/>
        <v>475</v>
      </c>
      <c r="G419" s="5"/>
      <c r="H419" s="5">
        <f t="shared" si="30"/>
        <v>475</v>
      </c>
    </row>
    <row r="420" spans="1:8" ht="25.5">
      <c r="A420" s="10" t="s">
        <v>454</v>
      </c>
      <c r="B420" s="9" t="s">
        <v>456</v>
      </c>
      <c r="C420" s="2"/>
      <c r="D420" s="5">
        <v>3935.4499600000004</v>
      </c>
      <c r="E420" s="5">
        <f>E421+E424+E427</f>
        <v>0</v>
      </c>
      <c r="F420" s="5">
        <f t="shared" si="26"/>
        <v>3935.4499600000004</v>
      </c>
      <c r="G420" s="5">
        <f>G421+G424+G427</f>
        <v>0</v>
      </c>
      <c r="H420" s="5">
        <f t="shared" si="30"/>
        <v>3935.4499600000004</v>
      </c>
    </row>
    <row r="421" spans="1:8" ht="229.5" customHeight="1">
      <c r="A421" s="4" t="s">
        <v>470</v>
      </c>
      <c r="B421" s="2" t="s">
        <v>471</v>
      </c>
      <c r="C421" s="2"/>
      <c r="D421" s="5">
        <v>52.9</v>
      </c>
      <c r="E421" s="5">
        <f>E422</f>
        <v>0</v>
      </c>
      <c r="F421" s="5">
        <f t="shared" si="26"/>
        <v>52.9</v>
      </c>
      <c r="G421" s="5">
        <f>G422</f>
        <v>0</v>
      </c>
      <c r="H421" s="5">
        <f t="shared" si="30"/>
        <v>52.9</v>
      </c>
    </row>
    <row r="422" spans="1:8" ht="220.5" customHeight="1">
      <c r="A422" s="4" t="s">
        <v>469</v>
      </c>
      <c r="B422" s="2" t="s">
        <v>472</v>
      </c>
      <c r="C422" s="2"/>
      <c r="D422" s="5">
        <v>52.9</v>
      </c>
      <c r="E422" s="5">
        <f>E423</f>
        <v>0</v>
      </c>
      <c r="F422" s="5">
        <f t="shared" si="26"/>
        <v>52.9</v>
      </c>
      <c r="G422" s="5">
        <f>G423</f>
        <v>0</v>
      </c>
      <c r="H422" s="5">
        <f t="shared" si="30"/>
        <v>52.9</v>
      </c>
    </row>
    <row r="423" spans="1:8" ht="15.75">
      <c r="A423" s="4" t="s">
        <v>116</v>
      </c>
      <c r="B423" s="2" t="s">
        <v>472</v>
      </c>
      <c r="C423" s="2">
        <v>800</v>
      </c>
      <c r="D423" s="5">
        <v>52.9</v>
      </c>
      <c r="E423" s="5"/>
      <c r="F423" s="5">
        <f t="shared" si="26"/>
        <v>52.9</v>
      </c>
      <c r="G423" s="5"/>
      <c r="H423" s="5">
        <f t="shared" si="30"/>
        <v>52.9</v>
      </c>
    </row>
    <row r="424" spans="1:8" ht="76.5">
      <c r="A424" s="4" t="s">
        <v>473</v>
      </c>
      <c r="B424" s="2" t="s">
        <v>475</v>
      </c>
      <c r="C424" s="2"/>
      <c r="D424" s="5">
        <v>3738.5499599999998</v>
      </c>
      <c r="E424" s="5">
        <f>E425</f>
        <v>0</v>
      </c>
      <c r="F424" s="5">
        <f t="shared" si="26"/>
        <v>3738.5499599999998</v>
      </c>
      <c r="G424" s="5">
        <f>G425</f>
        <v>0</v>
      </c>
      <c r="H424" s="5">
        <f t="shared" si="30"/>
        <v>3738.5499599999998</v>
      </c>
    </row>
    <row r="425" spans="1:8" ht="63.75">
      <c r="A425" s="4" t="s">
        <v>474</v>
      </c>
      <c r="B425" s="2" t="s">
        <v>476</v>
      </c>
      <c r="C425" s="2"/>
      <c r="D425" s="5">
        <v>3738.5499599999998</v>
      </c>
      <c r="E425" s="5">
        <f>E426</f>
        <v>0</v>
      </c>
      <c r="F425" s="5">
        <f t="shared" si="26"/>
        <v>3738.5499599999998</v>
      </c>
      <c r="G425" s="5">
        <f>G426</f>
        <v>0</v>
      </c>
      <c r="H425" s="5">
        <f t="shared" si="30"/>
        <v>3738.5499599999998</v>
      </c>
    </row>
    <row r="426" spans="1:8" ht="15.75">
      <c r="A426" s="4" t="s">
        <v>116</v>
      </c>
      <c r="B426" s="2" t="s">
        <v>476</v>
      </c>
      <c r="C426" s="2">
        <v>800</v>
      </c>
      <c r="D426" s="5">
        <v>3738.5499599999998</v>
      </c>
      <c r="E426" s="5">
        <v>0</v>
      </c>
      <c r="F426" s="5">
        <f t="shared" si="26"/>
        <v>3738.5499599999998</v>
      </c>
      <c r="G426" s="5"/>
      <c r="H426" s="5">
        <f t="shared" si="30"/>
        <v>3738.5499599999998</v>
      </c>
    </row>
    <row r="427" spans="1:8" ht="43.5" customHeight="1">
      <c r="A427" s="4" t="s">
        <v>477</v>
      </c>
      <c r="B427" s="2" t="s">
        <v>479</v>
      </c>
      <c r="C427" s="2"/>
      <c r="D427" s="5">
        <v>144</v>
      </c>
      <c r="E427" s="5">
        <f>E428</f>
        <v>0</v>
      </c>
      <c r="F427" s="5">
        <f t="shared" si="26"/>
        <v>144</v>
      </c>
      <c r="G427" s="5">
        <f>G428</f>
        <v>0</v>
      </c>
      <c r="H427" s="5">
        <f t="shared" si="30"/>
        <v>144</v>
      </c>
    </row>
    <row r="428" spans="1:8" ht="38.25">
      <c r="A428" s="4" t="s">
        <v>478</v>
      </c>
      <c r="B428" s="2" t="s">
        <v>480</v>
      </c>
      <c r="C428" s="2"/>
      <c r="D428" s="5">
        <v>144</v>
      </c>
      <c r="E428" s="5">
        <f>E429</f>
        <v>0</v>
      </c>
      <c r="F428" s="5">
        <f t="shared" si="26"/>
        <v>144</v>
      </c>
      <c r="G428" s="5">
        <f>G429</f>
        <v>0</v>
      </c>
      <c r="H428" s="5">
        <f t="shared" si="30"/>
        <v>144</v>
      </c>
    </row>
    <row r="429" spans="1:8" ht="38.25">
      <c r="A429" s="4" t="s">
        <v>26</v>
      </c>
      <c r="B429" s="2" t="s">
        <v>480</v>
      </c>
      <c r="C429" s="2">
        <v>200</v>
      </c>
      <c r="D429" s="5">
        <v>144</v>
      </c>
      <c r="E429" s="5">
        <v>0</v>
      </c>
      <c r="F429" s="5">
        <f t="shared" si="26"/>
        <v>144</v>
      </c>
      <c r="G429" s="5"/>
      <c r="H429" s="5">
        <f t="shared" si="30"/>
        <v>144</v>
      </c>
    </row>
    <row r="430" spans="1:8" ht="38.25">
      <c r="A430" s="10" t="s">
        <v>518</v>
      </c>
      <c r="B430" s="9" t="s">
        <v>519</v>
      </c>
      <c r="C430" s="2"/>
      <c r="D430" s="5">
        <v>392</v>
      </c>
      <c r="E430" s="5">
        <f>E431</f>
        <v>0</v>
      </c>
      <c r="F430" s="5">
        <f t="shared" si="26"/>
        <v>392</v>
      </c>
      <c r="G430" s="5">
        <f>G431</f>
        <v>0</v>
      </c>
      <c r="H430" s="5">
        <f t="shared" si="30"/>
        <v>392</v>
      </c>
    </row>
    <row r="431" spans="1:8" ht="51">
      <c r="A431" s="4" t="s">
        <v>520</v>
      </c>
      <c r="B431" s="2" t="s">
        <v>522</v>
      </c>
      <c r="C431" s="2"/>
      <c r="D431" s="5">
        <v>392</v>
      </c>
      <c r="E431" s="5">
        <f>E432</f>
        <v>0</v>
      </c>
      <c r="F431" s="5">
        <f t="shared" si="26"/>
        <v>392</v>
      </c>
      <c r="G431" s="5">
        <f>G432</f>
        <v>0</v>
      </c>
      <c r="H431" s="5">
        <f t="shared" si="30"/>
        <v>392</v>
      </c>
    </row>
    <row r="432" spans="1:8" ht="38.25">
      <c r="A432" s="4" t="s">
        <v>521</v>
      </c>
      <c r="B432" s="2" t="s">
        <v>523</v>
      </c>
      <c r="C432" s="2"/>
      <c r="D432" s="5">
        <v>392</v>
      </c>
      <c r="E432" s="5">
        <f>E433</f>
        <v>0</v>
      </c>
      <c r="F432" s="5">
        <f t="shared" si="26"/>
        <v>392</v>
      </c>
      <c r="G432" s="5">
        <f>G433</f>
        <v>0</v>
      </c>
      <c r="H432" s="5">
        <f t="shared" si="30"/>
        <v>392</v>
      </c>
    </row>
    <row r="433" spans="1:8" ht="38.25">
      <c r="A433" s="4" t="s">
        <v>26</v>
      </c>
      <c r="B433" s="2" t="s">
        <v>523</v>
      </c>
      <c r="C433" s="2">
        <v>200</v>
      </c>
      <c r="D433" s="5">
        <v>392</v>
      </c>
      <c r="E433" s="5">
        <v>0</v>
      </c>
      <c r="F433" s="5">
        <f t="shared" si="26"/>
        <v>392</v>
      </c>
      <c r="G433" s="5"/>
      <c r="H433" s="5">
        <f t="shared" si="30"/>
        <v>392</v>
      </c>
    </row>
    <row r="434" spans="1:8" ht="63">
      <c r="A434" s="8" t="s">
        <v>372</v>
      </c>
      <c r="B434" s="9" t="s">
        <v>177</v>
      </c>
      <c r="C434" s="2"/>
      <c r="D434" s="5">
        <v>5992.1132599999992</v>
      </c>
      <c r="E434" s="5">
        <f>E435+E438</f>
        <v>0</v>
      </c>
      <c r="F434" s="5">
        <f t="shared" si="26"/>
        <v>5992.1132599999992</v>
      </c>
      <c r="G434" s="5">
        <f>G435+G438</f>
        <v>0</v>
      </c>
      <c r="H434" s="5">
        <f t="shared" si="30"/>
        <v>5992.1132599999992</v>
      </c>
    </row>
    <row r="435" spans="1:8" ht="15.75">
      <c r="A435" s="4" t="s">
        <v>4</v>
      </c>
      <c r="B435" s="2" t="s">
        <v>178</v>
      </c>
      <c r="C435" s="2"/>
      <c r="D435" s="5">
        <v>0</v>
      </c>
      <c r="E435" s="5">
        <f>E436</f>
        <v>0</v>
      </c>
      <c r="F435" s="5">
        <f t="shared" si="26"/>
        <v>0</v>
      </c>
      <c r="G435" s="5">
        <f>G436</f>
        <v>0</v>
      </c>
      <c r="H435" s="5">
        <f t="shared" si="30"/>
        <v>0</v>
      </c>
    </row>
    <row r="436" spans="1:8" ht="38.25">
      <c r="A436" s="4" t="s">
        <v>373</v>
      </c>
      <c r="B436" s="2" t="s">
        <v>179</v>
      </c>
      <c r="C436" s="2"/>
      <c r="D436" s="5">
        <v>0</v>
      </c>
      <c r="E436" s="5">
        <f>E437</f>
        <v>0</v>
      </c>
      <c r="F436" s="5">
        <f t="shared" si="26"/>
        <v>0</v>
      </c>
      <c r="G436" s="5">
        <f>G437</f>
        <v>0</v>
      </c>
      <c r="H436" s="5">
        <f t="shared" si="30"/>
        <v>0</v>
      </c>
    </row>
    <row r="437" spans="1:8" ht="38.25">
      <c r="A437" s="4" t="s">
        <v>26</v>
      </c>
      <c r="B437" s="2" t="s">
        <v>179</v>
      </c>
      <c r="C437" s="2">
        <v>200</v>
      </c>
      <c r="D437" s="5">
        <v>0</v>
      </c>
      <c r="E437" s="5">
        <v>0</v>
      </c>
      <c r="F437" s="5">
        <f t="shared" si="26"/>
        <v>0</v>
      </c>
      <c r="G437" s="5"/>
      <c r="H437" s="5">
        <f t="shared" si="30"/>
        <v>0</v>
      </c>
    </row>
    <row r="438" spans="1:8" ht="15.75">
      <c r="A438" s="8" t="s">
        <v>180</v>
      </c>
      <c r="B438" s="2" t="s">
        <v>181</v>
      </c>
      <c r="C438" s="2"/>
      <c r="D438" s="5">
        <v>5992.1132599999992</v>
      </c>
      <c r="E438" s="5">
        <f>E439+E441+E443+E446+E448</f>
        <v>0</v>
      </c>
      <c r="F438" s="5">
        <f t="shared" si="26"/>
        <v>5992.1132599999992</v>
      </c>
      <c r="G438" s="5">
        <f>G439+G441+G443+G446+G448</f>
        <v>0</v>
      </c>
      <c r="H438" s="5">
        <f t="shared" si="30"/>
        <v>5992.1132599999992</v>
      </c>
    </row>
    <row r="439" spans="1:8" ht="38.25">
      <c r="A439" s="4" t="s">
        <v>375</v>
      </c>
      <c r="B439" s="2" t="s">
        <v>182</v>
      </c>
      <c r="C439" s="2"/>
      <c r="D439" s="5">
        <v>1786.4579999999999</v>
      </c>
      <c r="E439" s="5">
        <f>E440</f>
        <v>0</v>
      </c>
      <c r="F439" s="5">
        <f t="shared" si="26"/>
        <v>1786.4579999999999</v>
      </c>
      <c r="G439" s="5">
        <f>G440</f>
        <v>0</v>
      </c>
      <c r="H439" s="5">
        <f t="shared" si="30"/>
        <v>1786.4579999999999</v>
      </c>
    </row>
    <row r="440" spans="1:8" ht="76.5">
      <c r="A440" s="4" t="s">
        <v>49</v>
      </c>
      <c r="B440" s="2" t="s">
        <v>182</v>
      </c>
      <c r="C440" s="2">
        <v>100</v>
      </c>
      <c r="D440" s="5">
        <v>1786.4579999999999</v>
      </c>
      <c r="E440" s="5">
        <v>0</v>
      </c>
      <c r="F440" s="5">
        <f t="shared" si="26"/>
        <v>1786.4579999999999</v>
      </c>
      <c r="G440" s="5"/>
      <c r="H440" s="5">
        <f t="shared" si="30"/>
        <v>1786.4579999999999</v>
      </c>
    </row>
    <row r="441" spans="1:8" ht="38.25">
      <c r="A441" s="4" t="s">
        <v>374</v>
      </c>
      <c r="B441" s="2" t="s">
        <v>183</v>
      </c>
      <c r="C441" s="2"/>
      <c r="D441" s="5">
        <v>1401.9319999999996</v>
      </c>
      <c r="E441" s="5">
        <f>E442</f>
        <v>0</v>
      </c>
      <c r="F441" s="5">
        <f t="shared" si="26"/>
        <v>1401.9319999999996</v>
      </c>
      <c r="G441" s="5">
        <f>G442</f>
        <v>0</v>
      </c>
      <c r="H441" s="5">
        <f t="shared" si="30"/>
        <v>1401.9319999999996</v>
      </c>
    </row>
    <row r="442" spans="1:8" ht="76.5">
      <c r="A442" s="4" t="s">
        <v>49</v>
      </c>
      <c r="B442" s="2" t="s">
        <v>183</v>
      </c>
      <c r="C442" s="2">
        <v>100</v>
      </c>
      <c r="D442" s="5">
        <v>1401.9319999999996</v>
      </c>
      <c r="E442" s="5">
        <v>0</v>
      </c>
      <c r="F442" s="5">
        <f t="shared" si="26"/>
        <v>1401.9319999999996</v>
      </c>
      <c r="G442" s="5"/>
      <c r="H442" s="5">
        <f t="shared" si="30"/>
        <v>1401.9319999999996</v>
      </c>
    </row>
    <row r="443" spans="1:8" ht="38.25">
      <c r="A443" s="4" t="s">
        <v>376</v>
      </c>
      <c r="B443" s="2" t="s">
        <v>184</v>
      </c>
      <c r="C443" s="2"/>
      <c r="D443" s="5">
        <v>1300.9651200000001</v>
      </c>
      <c r="E443" s="5">
        <f>E444+E445</f>
        <v>0</v>
      </c>
      <c r="F443" s="5">
        <f t="shared" si="26"/>
        <v>1300.9651200000001</v>
      </c>
      <c r="G443" s="5">
        <f>G444+G445</f>
        <v>0</v>
      </c>
      <c r="H443" s="5">
        <f t="shared" si="30"/>
        <v>1300.9651200000001</v>
      </c>
    </row>
    <row r="444" spans="1:8" ht="76.5">
      <c r="A444" s="4" t="s">
        <v>49</v>
      </c>
      <c r="B444" s="2" t="s">
        <v>184</v>
      </c>
      <c r="C444" s="2">
        <v>100</v>
      </c>
      <c r="D444" s="5">
        <v>1052.4880000000001</v>
      </c>
      <c r="E444" s="5">
        <v>0</v>
      </c>
      <c r="F444" s="5">
        <f t="shared" si="26"/>
        <v>1052.4880000000001</v>
      </c>
      <c r="G444" s="5"/>
      <c r="H444" s="5">
        <f t="shared" si="30"/>
        <v>1052.4880000000001</v>
      </c>
    </row>
    <row r="445" spans="1:8" ht="38.25">
      <c r="A445" s="4" t="s">
        <v>26</v>
      </c>
      <c r="B445" s="2" t="s">
        <v>184</v>
      </c>
      <c r="C445" s="2">
        <v>200</v>
      </c>
      <c r="D445" s="5">
        <v>248.47712000000001</v>
      </c>
      <c r="E445" s="5">
        <v>0</v>
      </c>
      <c r="F445" s="5">
        <f t="shared" si="26"/>
        <v>248.47712000000001</v>
      </c>
      <c r="G445" s="5"/>
      <c r="H445" s="5">
        <f t="shared" si="30"/>
        <v>248.47712000000001</v>
      </c>
    </row>
    <row r="446" spans="1:8" ht="38.25">
      <c r="A446" s="4" t="s">
        <v>377</v>
      </c>
      <c r="B446" s="2" t="s">
        <v>279</v>
      </c>
      <c r="C446" s="2"/>
      <c r="D446" s="5">
        <v>945.6169799999999</v>
      </c>
      <c r="E446" s="5">
        <f>E447</f>
        <v>0</v>
      </c>
      <c r="F446" s="5">
        <f t="shared" si="26"/>
        <v>945.6169799999999</v>
      </c>
      <c r="G446" s="5">
        <f>G447</f>
        <v>0</v>
      </c>
      <c r="H446" s="5">
        <f t="shared" si="30"/>
        <v>945.6169799999999</v>
      </c>
    </row>
    <row r="447" spans="1:8" ht="76.5">
      <c r="A447" s="4" t="s">
        <v>49</v>
      </c>
      <c r="B447" s="2" t="s">
        <v>279</v>
      </c>
      <c r="C447" s="2">
        <v>100</v>
      </c>
      <c r="D447" s="5">
        <v>945.6169799999999</v>
      </c>
      <c r="E447" s="5">
        <v>0</v>
      </c>
      <c r="F447" s="5">
        <f t="shared" ref="F447:F493" si="31">D447+E447</f>
        <v>945.6169799999999</v>
      </c>
      <c r="G447" s="5"/>
      <c r="H447" s="5">
        <f t="shared" si="30"/>
        <v>945.6169799999999</v>
      </c>
    </row>
    <row r="448" spans="1:8" ht="38.25">
      <c r="A448" s="4" t="s">
        <v>378</v>
      </c>
      <c r="B448" s="2" t="s">
        <v>280</v>
      </c>
      <c r="C448" s="2"/>
      <c r="D448" s="5">
        <v>557.14116000000001</v>
      </c>
      <c r="E448" s="5">
        <f>E449</f>
        <v>0</v>
      </c>
      <c r="F448" s="5">
        <f t="shared" si="31"/>
        <v>557.14116000000001</v>
      </c>
      <c r="G448" s="5">
        <f>G449</f>
        <v>0</v>
      </c>
      <c r="H448" s="5">
        <f t="shared" si="30"/>
        <v>557.14116000000001</v>
      </c>
    </row>
    <row r="449" spans="1:8" ht="76.5">
      <c r="A449" s="4" t="s">
        <v>49</v>
      </c>
      <c r="B449" s="2" t="s">
        <v>280</v>
      </c>
      <c r="C449" s="2">
        <v>100</v>
      </c>
      <c r="D449" s="5">
        <v>557.14116000000001</v>
      </c>
      <c r="E449" s="5">
        <v>0</v>
      </c>
      <c r="F449" s="5">
        <f t="shared" si="31"/>
        <v>557.14116000000001</v>
      </c>
      <c r="G449" s="5"/>
      <c r="H449" s="5">
        <f t="shared" si="30"/>
        <v>557.14116000000001</v>
      </c>
    </row>
    <row r="450" spans="1:8" ht="63">
      <c r="A450" s="8" t="s">
        <v>185</v>
      </c>
      <c r="B450" s="9" t="s">
        <v>186</v>
      </c>
      <c r="C450" s="2"/>
      <c r="D450" s="5">
        <v>65290.822889999996</v>
      </c>
      <c r="E450" s="5">
        <f>E451</f>
        <v>35</v>
      </c>
      <c r="F450" s="5">
        <f t="shared" si="31"/>
        <v>65325.822889999996</v>
      </c>
      <c r="G450" s="5">
        <f>G451</f>
        <v>50</v>
      </c>
      <c r="H450" s="5">
        <f t="shared" si="30"/>
        <v>65375.822889999996</v>
      </c>
    </row>
    <row r="451" spans="1:8" ht="15.75">
      <c r="A451" s="4" t="s">
        <v>180</v>
      </c>
      <c r="B451" s="2" t="s">
        <v>188</v>
      </c>
      <c r="C451" s="2"/>
      <c r="D451" s="5">
        <v>65290.822889999996</v>
      </c>
      <c r="E451" s="5">
        <f>E452+E454+E457+E459+E461+E466+E468+E470+E474+E478+E480+E483+E485+E487</f>
        <v>35</v>
      </c>
      <c r="F451" s="5">
        <f t="shared" si="31"/>
        <v>65325.822889999996</v>
      </c>
      <c r="G451" s="5">
        <f>G452+G454+G457+G459+G461+G466+G468+G470+G474+G478+G480+G483+G485+G487</f>
        <v>50</v>
      </c>
      <c r="H451" s="5">
        <f t="shared" si="30"/>
        <v>65375.822889999996</v>
      </c>
    </row>
    <row r="452" spans="1:8" ht="38.25">
      <c r="A452" s="4" t="s">
        <v>187</v>
      </c>
      <c r="B452" s="2" t="s">
        <v>203</v>
      </c>
      <c r="C452" s="2"/>
      <c r="D452" s="5">
        <v>208.45740000000001</v>
      </c>
      <c r="E452" s="5">
        <f>E453</f>
        <v>0</v>
      </c>
      <c r="F452" s="5">
        <f t="shared" si="31"/>
        <v>208.45740000000001</v>
      </c>
      <c r="G452" s="5">
        <f>G453</f>
        <v>0</v>
      </c>
      <c r="H452" s="5">
        <f t="shared" si="30"/>
        <v>208.45740000000001</v>
      </c>
    </row>
    <row r="453" spans="1:8" ht="25.5">
      <c r="A453" s="4" t="s">
        <v>189</v>
      </c>
      <c r="B453" s="2" t="s">
        <v>203</v>
      </c>
      <c r="C453" s="2">
        <v>300</v>
      </c>
      <c r="D453" s="5">
        <v>208.45740000000001</v>
      </c>
      <c r="E453" s="5"/>
      <c r="F453" s="5">
        <f t="shared" si="31"/>
        <v>208.45740000000001</v>
      </c>
      <c r="G453" s="5"/>
      <c r="H453" s="5">
        <f t="shared" si="30"/>
        <v>208.45740000000001</v>
      </c>
    </row>
    <row r="454" spans="1:8" ht="63.75">
      <c r="A454" s="4" t="s">
        <v>379</v>
      </c>
      <c r="B454" s="2" t="s">
        <v>204</v>
      </c>
      <c r="C454" s="2"/>
      <c r="D454" s="5">
        <v>1339.28628</v>
      </c>
      <c r="E454" s="5">
        <f>E456</f>
        <v>0</v>
      </c>
      <c r="F454" s="5">
        <f t="shared" si="31"/>
        <v>1339.28628</v>
      </c>
      <c r="G454" s="5">
        <f>G456</f>
        <v>0</v>
      </c>
      <c r="H454" s="5">
        <f t="shared" si="30"/>
        <v>1339.28628</v>
      </c>
    </row>
    <row r="455" spans="1:8" ht="38.25" hidden="1">
      <c r="A455" s="4" t="s">
        <v>26</v>
      </c>
      <c r="B455" s="2" t="s">
        <v>204</v>
      </c>
      <c r="C455" s="2">
        <v>200</v>
      </c>
      <c r="D455" s="5">
        <v>0</v>
      </c>
      <c r="E455" s="5">
        <v>0</v>
      </c>
      <c r="F455" s="5">
        <f t="shared" si="31"/>
        <v>0</v>
      </c>
      <c r="G455" s="5">
        <v>0</v>
      </c>
      <c r="H455" s="5">
        <f t="shared" si="30"/>
        <v>0</v>
      </c>
    </row>
    <row r="456" spans="1:8" ht="25.5">
      <c r="A456" s="4" t="s">
        <v>189</v>
      </c>
      <c r="B456" s="2" t="s">
        <v>204</v>
      </c>
      <c r="C456" s="2">
        <v>300</v>
      </c>
      <c r="D456" s="5">
        <v>1339.28628</v>
      </c>
      <c r="E456" s="5">
        <v>0</v>
      </c>
      <c r="F456" s="5">
        <f t="shared" si="31"/>
        <v>1339.28628</v>
      </c>
      <c r="G456" s="5"/>
      <c r="H456" s="5">
        <f t="shared" si="30"/>
        <v>1339.28628</v>
      </c>
    </row>
    <row r="457" spans="1:8" ht="38.25">
      <c r="A457" s="4" t="s">
        <v>221</v>
      </c>
      <c r="B457" s="2" t="s">
        <v>222</v>
      </c>
      <c r="C457" s="2"/>
      <c r="D457" s="5">
        <v>0</v>
      </c>
      <c r="E457" s="5">
        <f>E458</f>
        <v>0</v>
      </c>
      <c r="F457" s="5">
        <f t="shared" si="31"/>
        <v>0</v>
      </c>
      <c r="G457" s="5">
        <f>G458</f>
        <v>0</v>
      </c>
      <c r="H457" s="5">
        <f t="shared" si="30"/>
        <v>0</v>
      </c>
    </row>
    <row r="458" spans="1:8" ht="38.25">
      <c r="A458" s="4" t="s">
        <v>26</v>
      </c>
      <c r="B458" s="2" t="s">
        <v>222</v>
      </c>
      <c r="C458" s="2">
        <v>200</v>
      </c>
      <c r="D458" s="5">
        <v>0</v>
      </c>
      <c r="E458" s="5">
        <v>0</v>
      </c>
      <c r="F458" s="5">
        <f t="shared" si="31"/>
        <v>0</v>
      </c>
      <c r="G458" s="5"/>
      <c r="H458" s="5">
        <f t="shared" si="30"/>
        <v>0</v>
      </c>
    </row>
    <row r="459" spans="1:8" ht="76.5">
      <c r="A459" s="4" t="s">
        <v>380</v>
      </c>
      <c r="B459" s="2" t="s">
        <v>233</v>
      </c>
      <c r="C459" s="2"/>
      <c r="D459" s="5">
        <v>0</v>
      </c>
      <c r="E459" s="5">
        <f>E460</f>
        <v>35</v>
      </c>
      <c r="F459" s="5">
        <f t="shared" si="31"/>
        <v>35</v>
      </c>
      <c r="G459" s="5">
        <f>G460</f>
        <v>0</v>
      </c>
      <c r="H459" s="5">
        <f t="shared" si="30"/>
        <v>35</v>
      </c>
    </row>
    <row r="460" spans="1:8" ht="15.75">
      <c r="A460" s="4" t="s">
        <v>116</v>
      </c>
      <c r="B460" s="2" t="s">
        <v>233</v>
      </c>
      <c r="C460" s="2">
        <v>800</v>
      </c>
      <c r="D460" s="5">
        <v>0</v>
      </c>
      <c r="E460" s="5">
        <v>35</v>
      </c>
      <c r="F460" s="5">
        <f t="shared" si="31"/>
        <v>35</v>
      </c>
      <c r="G460" s="5"/>
      <c r="H460" s="5">
        <f t="shared" si="30"/>
        <v>35</v>
      </c>
    </row>
    <row r="461" spans="1:8" ht="51">
      <c r="A461" s="4" t="s">
        <v>381</v>
      </c>
      <c r="B461" s="2" t="s">
        <v>427</v>
      </c>
      <c r="C461" s="2"/>
      <c r="D461" s="5">
        <v>2335.6626299999998</v>
      </c>
      <c r="E461" s="5">
        <f>E462+E463+E464+E465</f>
        <v>0</v>
      </c>
      <c r="F461" s="5">
        <f t="shared" si="31"/>
        <v>2335.6626299999998</v>
      </c>
      <c r="G461" s="5">
        <f>G462+G463+G464+G465</f>
        <v>50</v>
      </c>
      <c r="H461" s="5">
        <f t="shared" si="30"/>
        <v>2385.6626299999998</v>
      </c>
    </row>
    <row r="462" spans="1:8" ht="76.5">
      <c r="A462" s="4" t="s">
        <v>49</v>
      </c>
      <c r="B462" s="2" t="s">
        <v>427</v>
      </c>
      <c r="C462" s="2">
        <v>100</v>
      </c>
      <c r="D462" s="5">
        <v>2014.9020499999999</v>
      </c>
      <c r="E462" s="5">
        <v>0</v>
      </c>
      <c r="F462" s="5">
        <f t="shared" si="31"/>
        <v>2014.9020499999999</v>
      </c>
      <c r="G462" s="5"/>
      <c r="H462" s="5">
        <f t="shared" si="30"/>
        <v>2014.9020499999999</v>
      </c>
    </row>
    <row r="463" spans="1:8" ht="38.25">
      <c r="A463" s="4" t="s">
        <v>26</v>
      </c>
      <c r="B463" s="2" t="s">
        <v>427</v>
      </c>
      <c r="C463" s="2">
        <v>200</v>
      </c>
      <c r="D463" s="5">
        <v>320.76057999999995</v>
      </c>
      <c r="E463" s="5">
        <v>0</v>
      </c>
      <c r="F463" s="5">
        <f t="shared" si="31"/>
        <v>320.76057999999995</v>
      </c>
      <c r="G463" s="5">
        <v>50</v>
      </c>
      <c r="H463" s="5">
        <f t="shared" si="30"/>
        <v>370.76057999999995</v>
      </c>
    </row>
    <row r="464" spans="1:8" ht="25.5">
      <c r="A464" s="4" t="s">
        <v>189</v>
      </c>
      <c r="B464" s="2" t="s">
        <v>427</v>
      </c>
      <c r="C464" s="2">
        <v>300</v>
      </c>
      <c r="D464" s="5">
        <v>0</v>
      </c>
      <c r="E464" s="5">
        <v>0</v>
      </c>
      <c r="F464" s="5">
        <f t="shared" si="31"/>
        <v>0</v>
      </c>
      <c r="G464" s="5"/>
      <c r="H464" s="5">
        <f t="shared" si="30"/>
        <v>0</v>
      </c>
    </row>
    <row r="465" spans="1:8" ht="15.75">
      <c r="A465" s="4" t="s">
        <v>116</v>
      </c>
      <c r="B465" s="2" t="s">
        <v>427</v>
      </c>
      <c r="C465" s="2">
        <v>800</v>
      </c>
      <c r="D465" s="5">
        <v>0</v>
      </c>
      <c r="E465" s="5">
        <v>0</v>
      </c>
      <c r="F465" s="5">
        <f t="shared" si="31"/>
        <v>0</v>
      </c>
      <c r="G465" s="5"/>
      <c r="H465" s="5">
        <f t="shared" si="30"/>
        <v>0</v>
      </c>
    </row>
    <row r="466" spans="1:8" ht="89.25">
      <c r="A466" s="4" t="s">
        <v>382</v>
      </c>
      <c r="B466" s="2" t="s">
        <v>428</v>
      </c>
      <c r="C466" s="2"/>
      <c r="D466" s="5">
        <v>4669.3659499999994</v>
      </c>
      <c r="E466" s="5">
        <f>E467</f>
        <v>0</v>
      </c>
      <c r="F466" s="5">
        <f t="shared" si="31"/>
        <v>4669.3659499999994</v>
      </c>
      <c r="G466" s="5">
        <f>G467</f>
        <v>0</v>
      </c>
      <c r="H466" s="5">
        <f t="shared" si="30"/>
        <v>4669.3659499999994</v>
      </c>
    </row>
    <row r="467" spans="1:8" ht="38.25">
      <c r="A467" s="4" t="s">
        <v>37</v>
      </c>
      <c r="B467" s="2" t="s">
        <v>428</v>
      </c>
      <c r="C467" s="2">
        <v>600</v>
      </c>
      <c r="D467" s="5">
        <v>4669.3659499999994</v>
      </c>
      <c r="E467" s="5">
        <v>0</v>
      </c>
      <c r="F467" s="5">
        <f t="shared" si="31"/>
        <v>4669.3659499999994</v>
      </c>
      <c r="G467" s="5"/>
      <c r="H467" s="5">
        <f t="shared" si="30"/>
        <v>4669.3659499999994</v>
      </c>
    </row>
    <row r="468" spans="1:8" ht="54.75" customHeight="1">
      <c r="A468" s="4" t="s">
        <v>206</v>
      </c>
      <c r="B468" s="2" t="s">
        <v>429</v>
      </c>
      <c r="C468" s="2"/>
      <c r="D468" s="5">
        <v>1277.884</v>
      </c>
      <c r="E468" s="5">
        <f>E469</f>
        <v>0</v>
      </c>
      <c r="F468" s="5">
        <f t="shared" si="31"/>
        <v>1277.884</v>
      </c>
      <c r="G468" s="5">
        <f>G469</f>
        <v>0</v>
      </c>
      <c r="H468" s="5">
        <f t="shared" si="30"/>
        <v>1277.884</v>
      </c>
    </row>
    <row r="469" spans="1:8" ht="38.25">
      <c r="A469" s="4" t="s">
        <v>37</v>
      </c>
      <c r="B469" s="2" t="s">
        <v>429</v>
      </c>
      <c r="C469" s="2">
        <v>600</v>
      </c>
      <c r="D469" s="5">
        <v>1277.884</v>
      </c>
      <c r="E469" s="5">
        <v>0</v>
      </c>
      <c r="F469" s="5">
        <f t="shared" si="31"/>
        <v>1277.884</v>
      </c>
      <c r="G469" s="5"/>
      <c r="H469" s="5">
        <f t="shared" si="30"/>
        <v>1277.884</v>
      </c>
    </row>
    <row r="470" spans="1:8" ht="38.25">
      <c r="A470" s="4" t="s">
        <v>40</v>
      </c>
      <c r="B470" s="2" t="s">
        <v>430</v>
      </c>
      <c r="C470" s="2"/>
      <c r="D470" s="5">
        <v>37936.940849999999</v>
      </c>
      <c r="E470" s="5">
        <f>E471+E472+E473</f>
        <v>0</v>
      </c>
      <c r="F470" s="5">
        <f t="shared" si="31"/>
        <v>37936.940849999999</v>
      </c>
      <c r="G470" s="5">
        <f>G471+G472+G473</f>
        <v>0</v>
      </c>
      <c r="H470" s="5">
        <f t="shared" si="30"/>
        <v>37936.940849999999</v>
      </c>
    </row>
    <row r="471" spans="1:8" ht="76.5">
      <c r="A471" s="4" t="s">
        <v>49</v>
      </c>
      <c r="B471" s="2" t="s">
        <v>430</v>
      </c>
      <c r="C471" s="2">
        <v>100</v>
      </c>
      <c r="D471" s="5">
        <v>37729.229850000003</v>
      </c>
      <c r="E471" s="5">
        <v>0</v>
      </c>
      <c r="F471" s="5">
        <f t="shared" si="31"/>
        <v>37729.229850000003</v>
      </c>
      <c r="G471" s="5"/>
      <c r="H471" s="5">
        <f t="shared" si="30"/>
        <v>37729.229850000003</v>
      </c>
    </row>
    <row r="472" spans="1:8" ht="38.25">
      <c r="A472" s="4" t="s">
        <v>26</v>
      </c>
      <c r="B472" s="2" t="s">
        <v>430</v>
      </c>
      <c r="C472" s="2">
        <v>200</v>
      </c>
      <c r="D472" s="5">
        <v>204.32599999999999</v>
      </c>
      <c r="E472" s="5">
        <v>0</v>
      </c>
      <c r="F472" s="5">
        <f t="shared" si="31"/>
        <v>204.32599999999999</v>
      </c>
      <c r="G472" s="5"/>
      <c r="H472" s="5">
        <f t="shared" si="30"/>
        <v>204.32599999999999</v>
      </c>
    </row>
    <row r="473" spans="1:8" ht="15.75">
      <c r="A473" s="4" t="s">
        <v>116</v>
      </c>
      <c r="B473" s="2" t="s">
        <v>430</v>
      </c>
      <c r="C473" s="2">
        <v>800</v>
      </c>
      <c r="D473" s="5">
        <v>3.3849999999999998</v>
      </c>
      <c r="E473" s="5">
        <v>0</v>
      </c>
      <c r="F473" s="5">
        <f t="shared" si="31"/>
        <v>3.3849999999999998</v>
      </c>
      <c r="G473" s="5"/>
      <c r="H473" s="5">
        <f t="shared" si="30"/>
        <v>3.3849999999999998</v>
      </c>
    </row>
    <row r="474" spans="1:8" ht="38.25">
      <c r="A474" s="4" t="s">
        <v>199</v>
      </c>
      <c r="B474" s="2" t="s">
        <v>431</v>
      </c>
      <c r="C474" s="2"/>
      <c r="D474" s="5">
        <v>15249.665950000002</v>
      </c>
      <c r="E474" s="5">
        <f>E475+E476+E477</f>
        <v>0</v>
      </c>
      <c r="F474" s="5">
        <f t="shared" si="31"/>
        <v>15249.665950000002</v>
      </c>
      <c r="G474" s="5">
        <f>G475+G476+G477</f>
        <v>0</v>
      </c>
      <c r="H474" s="5">
        <f t="shared" si="30"/>
        <v>15249.665950000002</v>
      </c>
    </row>
    <row r="475" spans="1:8" ht="76.5">
      <c r="A475" s="4" t="s">
        <v>49</v>
      </c>
      <c r="B475" s="2" t="s">
        <v>431</v>
      </c>
      <c r="C475" s="2">
        <v>100</v>
      </c>
      <c r="D475" s="5">
        <v>9347.4157599999999</v>
      </c>
      <c r="E475" s="5">
        <v>0</v>
      </c>
      <c r="F475" s="5">
        <f t="shared" si="31"/>
        <v>9347.4157599999999</v>
      </c>
      <c r="G475" s="5"/>
      <c r="H475" s="5">
        <f t="shared" si="30"/>
        <v>9347.4157599999999</v>
      </c>
    </row>
    <row r="476" spans="1:8" ht="38.25">
      <c r="A476" s="4" t="s">
        <v>26</v>
      </c>
      <c r="B476" s="2" t="s">
        <v>431</v>
      </c>
      <c r="C476" s="2">
        <v>200</v>
      </c>
      <c r="D476" s="5">
        <v>5837.1491900000001</v>
      </c>
      <c r="E476" s="5">
        <v>0</v>
      </c>
      <c r="F476" s="5">
        <f t="shared" si="31"/>
        <v>5837.1491900000001</v>
      </c>
      <c r="G476" s="5"/>
      <c r="H476" s="5">
        <f t="shared" ref="H476:H493" si="32">F476+G476</f>
        <v>5837.1491900000001</v>
      </c>
    </row>
    <row r="477" spans="1:8" ht="15.75">
      <c r="A477" s="4" t="s">
        <v>116</v>
      </c>
      <c r="B477" s="2" t="s">
        <v>431</v>
      </c>
      <c r="C477" s="2">
        <v>800</v>
      </c>
      <c r="D477" s="5">
        <v>65.100999999999999</v>
      </c>
      <c r="E477" s="5">
        <v>0</v>
      </c>
      <c r="F477" s="5">
        <f t="shared" si="31"/>
        <v>65.100999999999999</v>
      </c>
      <c r="G477" s="5"/>
      <c r="H477" s="5">
        <f t="shared" si="32"/>
        <v>65.100999999999999</v>
      </c>
    </row>
    <row r="478" spans="1:8" ht="38.25">
      <c r="A478" s="4" t="s">
        <v>42</v>
      </c>
      <c r="B478" s="2" t="s">
        <v>432</v>
      </c>
      <c r="C478" s="2"/>
      <c r="D478" s="5">
        <v>15.6715</v>
      </c>
      <c r="E478" s="5">
        <f>E479</f>
        <v>0</v>
      </c>
      <c r="F478" s="5">
        <f t="shared" si="31"/>
        <v>15.6715</v>
      </c>
      <c r="G478" s="5">
        <f>G479</f>
        <v>0</v>
      </c>
      <c r="H478" s="5">
        <f t="shared" si="32"/>
        <v>15.6715</v>
      </c>
    </row>
    <row r="479" spans="1:8" ht="38.25">
      <c r="A479" s="4" t="s">
        <v>26</v>
      </c>
      <c r="B479" s="2" t="s">
        <v>432</v>
      </c>
      <c r="C479" s="2">
        <v>200</v>
      </c>
      <c r="D479" s="5">
        <v>15.6715</v>
      </c>
      <c r="E479" s="5">
        <v>0</v>
      </c>
      <c r="F479" s="5">
        <f t="shared" si="31"/>
        <v>15.6715</v>
      </c>
      <c r="G479" s="5"/>
      <c r="H479" s="5">
        <f t="shared" si="32"/>
        <v>15.6715</v>
      </c>
    </row>
    <row r="480" spans="1:8" ht="38.25">
      <c r="A480" s="4" t="s">
        <v>43</v>
      </c>
      <c r="B480" s="2" t="s">
        <v>433</v>
      </c>
      <c r="C480" s="2"/>
      <c r="D480" s="5">
        <v>1148.0663300000001</v>
      </c>
      <c r="E480" s="5">
        <f>E481+E482</f>
        <v>0</v>
      </c>
      <c r="F480" s="5">
        <f t="shared" si="31"/>
        <v>1148.0663300000001</v>
      </c>
      <c r="G480" s="5">
        <f>G481+G482</f>
        <v>0</v>
      </c>
      <c r="H480" s="5">
        <f t="shared" si="32"/>
        <v>1148.0663300000001</v>
      </c>
    </row>
    <row r="481" spans="1:8" ht="76.5">
      <c r="A481" s="4" t="s">
        <v>49</v>
      </c>
      <c r="B481" s="2" t="s">
        <v>433</v>
      </c>
      <c r="C481" s="2">
        <v>100</v>
      </c>
      <c r="D481" s="5">
        <v>1109.1329999999998</v>
      </c>
      <c r="E481" s="5">
        <v>0</v>
      </c>
      <c r="F481" s="5">
        <f t="shared" si="31"/>
        <v>1109.1329999999998</v>
      </c>
      <c r="G481" s="5"/>
      <c r="H481" s="5">
        <f t="shared" si="32"/>
        <v>1109.1329999999998</v>
      </c>
    </row>
    <row r="482" spans="1:8" ht="38.25">
      <c r="A482" s="4" t="s">
        <v>26</v>
      </c>
      <c r="B482" s="2" t="s">
        <v>433</v>
      </c>
      <c r="C482" s="2">
        <v>200</v>
      </c>
      <c r="D482" s="5">
        <v>38.933329999999998</v>
      </c>
      <c r="E482" s="5">
        <v>0</v>
      </c>
      <c r="F482" s="5">
        <f t="shared" si="31"/>
        <v>38.933329999999998</v>
      </c>
      <c r="G482" s="5"/>
      <c r="H482" s="5">
        <f t="shared" si="32"/>
        <v>38.933329999999998</v>
      </c>
    </row>
    <row r="483" spans="1:8" ht="76.5">
      <c r="A483" s="4" t="s">
        <v>562</v>
      </c>
      <c r="B483" s="2" t="s">
        <v>434</v>
      </c>
      <c r="C483" s="2"/>
      <c r="D483" s="5">
        <v>287</v>
      </c>
      <c r="E483" s="5">
        <f>E484</f>
        <v>0</v>
      </c>
      <c r="F483" s="5">
        <f t="shared" si="31"/>
        <v>287</v>
      </c>
      <c r="G483" s="5">
        <f>G484</f>
        <v>0</v>
      </c>
      <c r="H483" s="5">
        <f t="shared" si="32"/>
        <v>287</v>
      </c>
    </row>
    <row r="484" spans="1:8" ht="38.25">
      <c r="A484" s="4" t="s">
        <v>26</v>
      </c>
      <c r="B484" s="2" t="s">
        <v>434</v>
      </c>
      <c r="C484" s="2">
        <v>200</v>
      </c>
      <c r="D484" s="5">
        <v>287</v>
      </c>
      <c r="E484" s="5">
        <v>0</v>
      </c>
      <c r="F484" s="5">
        <f t="shared" si="31"/>
        <v>287</v>
      </c>
      <c r="G484" s="5"/>
      <c r="H484" s="5">
        <f t="shared" si="32"/>
        <v>287</v>
      </c>
    </row>
    <row r="485" spans="1:8" ht="25.5">
      <c r="A485" s="4" t="s">
        <v>383</v>
      </c>
      <c r="B485" s="2" t="s">
        <v>435</v>
      </c>
      <c r="C485" s="2"/>
      <c r="D485" s="5">
        <v>752.822</v>
      </c>
      <c r="E485" s="5">
        <f>E486</f>
        <v>0</v>
      </c>
      <c r="F485" s="5">
        <f t="shared" si="31"/>
        <v>752.822</v>
      </c>
      <c r="G485" s="5">
        <f>G486</f>
        <v>0</v>
      </c>
      <c r="H485" s="5">
        <f t="shared" si="32"/>
        <v>752.822</v>
      </c>
    </row>
    <row r="486" spans="1:8" ht="38.25">
      <c r="A486" s="4" t="s">
        <v>26</v>
      </c>
      <c r="B486" s="2" t="s">
        <v>435</v>
      </c>
      <c r="C486" s="2">
        <v>200</v>
      </c>
      <c r="D486" s="5">
        <v>752.822</v>
      </c>
      <c r="E486" s="5">
        <v>0</v>
      </c>
      <c r="F486" s="5">
        <f t="shared" si="31"/>
        <v>752.822</v>
      </c>
      <c r="G486" s="5"/>
      <c r="H486" s="5">
        <f t="shared" si="32"/>
        <v>752.822</v>
      </c>
    </row>
    <row r="487" spans="1:8" ht="51">
      <c r="A487" s="4" t="s">
        <v>384</v>
      </c>
      <c r="B487" s="2" t="s">
        <v>436</v>
      </c>
      <c r="C487" s="2"/>
      <c r="D487" s="5">
        <v>70</v>
      </c>
      <c r="E487" s="5">
        <f>E488</f>
        <v>0</v>
      </c>
      <c r="F487" s="5">
        <f t="shared" si="31"/>
        <v>70</v>
      </c>
      <c r="G487" s="5">
        <f>G488</f>
        <v>0</v>
      </c>
      <c r="H487" s="5">
        <f t="shared" si="32"/>
        <v>70</v>
      </c>
    </row>
    <row r="488" spans="1:8" ht="38.25">
      <c r="A488" s="4" t="s">
        <v>26</v>
      </c>
      <c r="B488" s="2" t="s">
        <v>436</v>
      </c>
      <c r="C488" s="2">
        <v>200</v>
      </c>
      <c r="D488" s="5">
        <v>70</v>
      </c>
      <c r="E488" s="5">
        <v>0</v>
      </c>
      <c r="F488" s="5">
        <f t="shared" si="31"/>
        <v>70</v>
      </c>
      <c r="G488" s="5"/>
      <c r="H488" s="5">
        <f t="shared" si="32"/>
        <v>70</v>
      </c>
    </row>
    <row r="489" spans="1:8" ht="102" customHeight="1">
      <c r="A489" s="8" t="s">
        <v>5</v>
      </c>
      <c r="B489" s="9" t="s">
        <v>190</v>
      </c>
      <c r="C489" s="6"/>
      <c r="D489" s="5">
        <v>0.99529000000000023</v>
      </c>
      <c r="E489" s="5">
        <f t="shared" ref="E489:G491" si="33">E490</f>
        <v>0</v>
      </c>
      <c r="F489" s="5">
        <f t="shared" si="31"/>
        <v>0.99529000000000023</v>
      </c>
      <c r="G489" s="5">
        <f t="shared" si="33"/>
        <v>0</v>
      </c>
      <c r="H489" s="5">
        <f t="shared" si="32"/>
        <v>0.99529000000000023</v>
      </c>
    </row>
    <row r="490" spans="1:8" ht="21" customHeight="1">
      <c r="A490" s="4" t="s">
        <v>180</v>
      </c>
      <c r="B490" s="2" t="s">
        <v>191</v>
      </c>
      <c r="C490" s="6"/>
      <c r="D490" s="5">
        <v>0.99529000000000023</v>
      </c>
      <c r="E490" s="5">
        <f t="shared" si="33"/>
        <v>0</v>
      </c>
      <c r="F490" s="5">
        <f t="shared" si="31"/>
        <v>0.99529000000000023</v>
      </c>
      <c r="G490" s="5">
        <f t="shared" si="33"/>
        <v>0</v>
      </c>
      <c r="H490" s="5">
        <f t="shared" si="32"/>
        <v>0.99529000000000023</v>
      </c>
    </row>
    <row r="491" spans="1:8" ht="51">
      <c r="A491" s="4" t="s">
        <v>306</v>
      </c>
      <c r="B491" s="2" t="s">
        <v>192</v>
      </c>
      <c r="C491" s="6"/>
      <c r="D491" s="5">
        <v>0.99529000000000023</v>
      </c>
      <c r="E491" s="5">
        <f t="shared" si="33"/>
        <v>0</v>
      </c>
      <c r="F491" s="5">
        <f t="shared" si="31"/>
        <v>0.99529000000000023</v>
      </c>
      <c r="G491" s="5">
        <f t="shared" si="33"/>
        <v>0</v>
      </c>
      <c r="H491" s="5">
        <f t="shared" si="32"/>
        <v>0.99529000000000023</v>
      </c>
    </row>
    <row r="492" spans="1:8" ht="38.25">
      <c r="A492" s="4" t="s">
        <v>26</v>
      </c>
      <c r="B492" s="2" t="s">
        <v>192</v>
      </c>
      <c r="C492" s="2">
        <v>200</v>
      </c>
      <c r="D492" s="5">
        <v>0.99529000000000023</v>
      </c>
      <c r="E492" s="5">
        <v>0</v>
      </c>
      <c r="F492" s="5">
        <f t="shared" si="31"/>
        <v>0.99529000000000023</v>
      </c>
      <c r="G492" s="5"/>
      <c r="H492" s="5">
        <f t="shared" si="32"/>
        <v>0.99529000000000023</v>
      </c>
    </row>
    <row r="493" spans="1:8" ht="37.5">
      <c r="A493" s="21" t="s">
        <v>3</v>
      </c>
      <c r="B493" s="9"/>
      <c r="C493" s="9"/>
      <c r="D493" s="5">
        <v>673895.5457299999</v>
      </c>
      <c r="E493" s="5">
        <f>E16+E137+E173+E244+E259+E376+E381+E396+E434+E450+E489+E406</f>
        <v>40968.355819999997</v>
      </c>
      <c r="F493" s="5">
        <f t="shared" si="31"/>
        <v>714863.90154999983</v>
      </c>
      <c r="G493" s="5">
        <f>G16+G137+G173+G244+G259+G376+G381+G396+G434+G450+G489+G406</f>
        <v>5554.4618499999997</v>
      </c>
      <c r="H493" s="5">
        <f t="shared" si="32"/>
        <v>720418.3633999998</v>
      </c>
    </row>
  </sheetData>
  <mergeCells count="21">
    <mergeCell ref="A1:C1"/>
    <mergeCell ref="B14:B15"/>
    <mergeCell ref="A14:A15"/>
    <mergeCell ref="C14:C15"/>
    <mergeCell ref="G14:G15"/>
    <mergeCell ref="H14:H15"/>
    <mergeCell ref="E14:E15"/>
    <mergeCell ref="F14:F15"/>
    <mergeCell ref="D14:D15"/>
    <mergeCell ref="A2:H2"/>
    <mergeCell ref="A3:H3"/>
    <mergeCell ref="A4:H4"/>
    <mergeCell ref="A5:H5"/>
    <mergeCell ref="A6:H6"/>
    <mergeCell ref="A12:H12"/>
    <mergeCell ref="A13:H13"/>
    <mergeCell ref="A7:H7"/>
    <mergeCell ref="A8:H8"/>
    <mergeCell ref="A9:H9"/>
    <mergeCell ref="A10:H10"/>
    <mergeCell ref="A11:H11"/>
  </mergeCells>
  <phoneticPr fontId="0" type="noConversion"/>
  <pageMargins left="0.59055118110236227" right="0" top="0.39370078740157483" bottom="0" header="0" footer="0"/>
  <pageSetup paperSize="9" scale="120"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Финотдел</cp:lastModifiedBy>
  <cp:lastPrinted>2023-02-10T12:01:36Z</cp:lastPrinted>
  <dcterms:created xsi:type="dcterms:W3CDTF">2003-11-25T12:37:58Z</dcterms:created>
  <dcterms:modified xsi:type="dcterms:W3CDTF">2023-02-13T11:36:56Z</dcterms:modified>
</cp:coreProperties>
</file>