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Лист1!$A$2:$V$511</definedName>
  </definedNames>
  <calcPr calcId="125725"/>
</workbook>
</file>

<file path=xl/calcChain.xml><?xml version="1.0" encoding="utf-8"?>
<calcChain xmlns="http://schemas.openxmlformats.org/spreadsheetml/2006/main">
  <c r="U308" i="1"/>
  <c r="U498"/>
  <c r="U500"/>
  <c r="U52"/>
  <c r="T52"/>
  <c r="T53"/>
  <c r="V53" s="1"/>
  <c r="V52" l="1"/>
  <c r="U505"/>
  <c r="V505" s="1"/>
  <c r="T505"/>
  <c r="T506"/>
  <c r="V506" s="1"/>
  <c r="U509" l="1"/>
  <c r="U503"/>
  <c r="U501"/>
  <c r="U499"/>
  <c r="U497"/>
  <c r="U494"/>
  <c r="U492"/>
  <c r="U488"/>
  <c r="U482"/>
  <c r="U480"/>
  <c r="U475"/>
  <c r="U473"/>
  <c r="U471"/>
  <c r="U468"/>
  <c r="U466"/>
  <c r="U462"/>
  <c r="U460"/>
  <c r="U458"/>
  <c r="U453"/>
  <c r="U451"/>
  <c r="U448"/>
  <c r="U447" s="1"/>
  <c r="U444"/>
  <c r="U440"/>
  <c r="U439"/>
  <c r="U437"/>
  <c r="U434"/>
  <c r="U433" s="1"/>
  <c r="U430"/>
  <c r="U427"/>
  <c r="U426" s="1"/>
  <c r="U424"/>
  <c r="U423" s="1"/>
  <c r="U420"/>
  <c r="U419" s="1"/>
  <c r="U414"/>
  <c r="U410"/>
  <c r="U409" s="1"/>
  <c r="U405"/>
  <c r="U402"/>
  <c r="U398"/>
  <c r="U397"/>
  <c r="U396" s="1"/>
  <c r="U392"/>
  <c r="U387"/>
  <c r="U386" s="1"/>
  <c r="U382"/>
  <c r="U381"/>
  <c r="U379"/>
  <c r="U378"/>
  <c r="U377" s="1"/>
  <c r="U375"/>
  <c r="U374"/>
  <c r="U371"/>
  <c r="U369"/>
  <c r="U367"/>
  <c r="U365"/>
  <c r="U363"/>
  <c r="U361"/>
  <c r="U359"/>
  <c r="U357"/>
  <c r="U355"/>
  <c r="U353"/>
  <c r="U351"/>
  <c r="U349"/>
  <c r="U346"/>
  <c r="U343"/>
  <c r="U342" s="1"/>
  <c r="U340"/>
  <c r="U337"/>
  <c r="U336" s="1"/>
  <c r="U333"/>
  <c r="U329"/>
  <c r="U328"/>
  <c r="U327" s="1"/>
  <c r="U325"/>
  <c r="U323"/>
  <c r="U319"/>
  <c r="U317"/>
  <c r="U314"/>
  <c r="U311"/>
  <c r="U309"/>
  <c r="U307"/>
  <c r="U305"/>
  <c r="U301"/>
  <c r="U300" s="1"/>
  <c r="U296"/>
  <c r="U294"/>
  <c r="U291"/>
  <c r="U289"/>
  <c r="U286"/>
  <c r="U282"/>
  <c r="U281" s="1"/>
  <c r="U279"/>
  <c r="U278" s="1"/>
  <c r="U276"/>
  <c r="U273"/>
  <c r="U271"/>
  <c r="U269"/>
  <c r="U266"/>
  <c r="U260"/>
  <c r="U255"/>
  <c r="U254" s="1"/>
  <c r="U251"/>
  <c r="U250" s="1"/>
  <c r="U246"/>
  <c r="U243"/>
  <c r="U242" s="1"/>
  <c r="U240"/>
  <c r="U239"/>
  <c r="U236"/>
  <c r="U235" s="1"/>
  <c r="U232"/>
  <c r="U230"/>
  <c r="U228"/>
  <c r="U226"/>
  <c r="U222"/>
  <c r="U217"/>
  <c r="U213"/>
  <c r="U212"/>
  <c r="U210"/>
  <c r="U208"/>
  <c r="U206"/>
  <c r="U204"/>
  <c r="U202"/>
  <c r="U198"/>
  <c r="U197"/>
  <c r="U195"/>
  <c r="U193"/>
  <c r="U191"/>
  <c r="U187"/>
  <c r="U186" s="1"/>
  <c r="U184"/>
  <c r="U182"/>
  <c r="U180"/>
  <c r="U175"/>
  <c r="U174" s="1"/>
  <c r="U171"/>
  <c r="U167"/>
  <c r="U166" s="1"/>
  <c r="U164"/>
  <c r="U160"/>
  <c r="U159"/>
  <c r="U158" s="1"/>
  <c r="U156"/>
  <c r="U155"/>
  <c r="U151"/>
  <c r="U150" s="1"/>
  <c r="U148"/>
  <c r="U147" s="1"/>
  <c r="U146" s="1"/>
  <c r="U144"/>
  <c r="U143" s="1"/>
  <c r="U139"/>
  <c r="U138"/>
  <c r="U137" s="1"/>
  <c r="U134"/>
  <c r="U133" s="1"/>
  <c r="U131"/>
  <c r="U128"/>
  <c r="U127" s="1"/>
  <c r="U122"/>
  <c r="U121" s="1"/>
  <c r="U118"/>
  <c r="U117" s="1"/>
  <c r="U115"/>
  <c r="U111"/>
  <c r="U107"/>
  <c r="U105"/>
  <c r="U103"/>
  <c r="U101"/>
  <c r="U98"/>
  <c r="U96"/>
  <c r="U94"/>
  <c r="U92"/>
  <c r="U88"/>
  <c r="U86"/>
  <c r="U82"/>
  <c r="U81" s="1"/>
  <c r="U79"/>
  <c r="U77"/>
  <c r="U75"/>
  <c r="U73"/>
  <c r="U71"/>
  <c r="U69"/>
  <c r="U67"/>
  <c r="U65"/>
  <c r="U63"/>
  <c r="U61"/>
  <c r="U57"/>
  <c r="U54"/>
  <c r="U50"/>
  <c r="U48"/>
  <c r="U46"/>
  <c r="U44"/>
  <c r="U42"/>
  <c r="U40"/>
  <c r="U38"/>
  <c r="U36"/>
  <c r="U32"/>
  <c r="U29"/>
  <c r="U27"/>
  <c r="U25"/>
  <c r="U23"/>
  <c r="U21"/>
  <c r="U19"/>
  <c r="S476"/>
  <c r="S475" s="1"/>
  <c r="S421"/>
  <c r="S456"/>
  <c r="S455" s="1"/>
  <c r="S20"/>
  <c r="S485"/>
  <c r="S509"/>
  <c r="S503"/>
  <c r="S501"/>
  <c r="S499"/>
  <c r="S497"/>
  <c r="S494"/>
  <c r="S492"/>
  <c r="S488"/>
  <c r="S482"/>
  <c r="S480"/>
  <c r="S473"/>
  <c r="S471"/>
  <c r="S468"/>
  <c r="S466"/>
  <c r="S462"/>
  <c r="S460"/>
  <c r="S458"/>
  <c r="S453"/>
  <c r="S451"/>
  <c r="S448"/>
  <c r="S447" s="1"/>
  <c r="S444"/>
  <c r="S443" s="1"/>
  <c r="S440"/>
  <c r="S439"/>
  <c r="S437"/>
  <c r="S436" s="1"/>
  <c r="S434"/>
  <c r="S430"/>
  <c r="S427"/>
  <c r="S424"/>
  <c r="S423"/>
  <c r="S414"/>
  <c r="S413" s="1"/>
  <c r="S410"/>
  <c r="S409" s="1"/>
  <c r="S405"/>
  <c r="S404" s="1"/>
  <c r="S402"/>
  <c r="S401" s="1"/>
  <c r="S398"/>
  <c r="S397" s="1"/>
  <c r="S392"/>
  <c r="S391" s="1"/>
  <c r="S387"/>
  <c r="S382"/>
  <c r="S381" s="1"/>
  <c r="S379"/>
  <c r="S378"/>
  <c r="S377" s="1"/>
  <c r="S375"/>
  <c r="S374" s="1"/>
  <c r="S371"/>
  <c r="S369"/>
  <c r="S367"/>
  <c r="S365"/>
  <c r="S363"/>
  <c r="S361"/>
  <c r="S359"/>
  <c r="S357"/>
  <c r="S355"/>
  <c r="S353"/>
  <c r="S351"/>
  <c r="S349"/>
  <c r="S346"/>
  <c r="S343"/>
  <c r="S342"/>
  <c r="S340"/>
  <c r="S339" s="1"/>
  <c r="S337"/>
  <c r="S336" s="1"/>
  <c r="S333"/>
  <c r="S332" s="1"/>
  <c r="S329"/>
  <c r="S328" s="1"/>
  <c r="S325"/>
  <c r="S323"/>
  <c r="S319"/>
  <c r="S317"/>
  <c r="S316" s="1"/>
  <c r="S314"/>
  <c r="S313" s="1"/>
  <c r="S311"/>
  <c r="S309"/>
  <c r="S307"/>
  <c r="S305"/>
  <c r="S301"/>
  <c r="S300"/>
  <c r="S299" s="1"/>
  <c r="S296"/>
  <c r="S294"/>
  <c r="S291"/>
  <c r="S289"/>
  <c r="S286"/>
  <c r="S282"/>
  <c r="S281"/>
  <c r="S279"/>
  <c r="S276"/>
  <c r="S275" s="1"/>
  <c r="S273"/>
  <c r="S271"/>
  <c r="S269"/>
  <c r="S268" s="1"/>
  <c r="S266"/>
  <c r="S260"/>
  <c r="S259" s="1"/>
  <c r="S255"/>
  <c r="S254" s="1"/>
  <c r="S251"/>
  <c r="S246"/>
  <c r="S245" s="1"/>
  <c r="S243"/>
  <c r="S242" s="1"/>
  <c r="S240"/>
  <c r="S239" s="1"/>
  <c r="S236"/>
  <c r="S235" s="1"/>
  <c r="S232"/>
  <c r="S230"/>
  <c r="S228"/>
  <c r="S226"/>
  <c r="S222"/>
  <c r="S221" s="1"/>
  <c r="S217"/>
  <c r="S213"/>
  <c r="S212" s="1"/>
  <c r="S210"/>
  <c r="S208"/>
  <c r="S206"/>
  <c r="S204"/>
  <c r="S202"/>
  <c r="S198"/>
  <c r="S197" s="1"/>
  <c r="S195"/>
  <c r="S193"/>
  <c r="S191"/>
  <c r="S190" s="1"/>
  <c r="S187"/>
  <c r="S184"/>
  <c r="S182"/>
  <c r="S180"/>
  <c r="S175"/>
  <c r="S174" s="1"/>
  <c r="S171"/>
  <c r="S167"/>
  <c r="S164"/>
  <c r="S163" s="1"/>
  <c r="S160"/>
  <c r="S159" s="1"/>
  <c r="S156"/>
  <c r="S155" s="1"/>
  <c r="S151"/>
  <c r="S150" s="1"/>
  <c r="S148"/>
  <c r="S147" s="1"/>
  <c r="S144"/>
  <c r="S143" s="1"/>
  <c r="S139"/>
  <c r="S134"/>
  <c r="S133" s="1"/>
  <c r="S131"/>
  <c r="S128"/>
  <c r="S127" s="1"/>
  <c r="S122"/>
  <c r="S121" s="1"/>
  <c r="S118"/>
  <c r="S117" s="1"/>
  <c r="S115"/>
  <c r="S114" s="1"/>
  <c r="S111"/>
  <c r="S107"/>
  <c r="S105"/>
  <c r="S103"/>
  <c r="S101"/>
  <c r="S98"/>
  <c r="S96"/>
  <c r="S94"/>
  <c r="S92"/>
  <c r="S91" s="1"/>
  <c r="S88"/>
  <c r="S85" s="1"/>
  <c r="S86"/>
  <c r="S82"/>
  <c r="S81" s="1"/>
  <c r="S79"/>
  <c r="S77"/>
  <c r="S75"/>
  <c r="S73"/>
  <c r="S71"/>
  <c r="S69"/>
  <c r="S67"/>
  <c r="S65"/>
  <c r="S63"/>
  <c r="S61"/>
  <c r="S57"/>
  <c r="S56" s="1"/>
  <c r="S54"/>
  <c r="S50"/>
  <c r="S48"/>
  <c r="S46"/>
  <c r="S44"/>
  <c r="S42"/>
  <c r="S40"/>
  <c r="S38"/>
  <c r="S36"/>
  <c r="S32"/>
  <c r="S29"/>
  <c r="S27"/>
  <c r="S25"/>
  <c r="S23"/>
  <c r="S21"/>
  <c r="S189" l="1"/>
  <c r="S225"/>
  <c r="S345"/>
  <c r="U91"/>
  <c r="U225"/>
  <c r="U18"/>
  <c r="U17" s="1"/>
  <c r="S179"/>
  <c r="U322"/>
  <c r="U413"/>
  <c r="U412" s="1"/>
  <c r="U190"/>
  <c r="U114"/>
  <c r="U60"/>
  <c r="U35"/>
  <c r="U345"/>
  <c r="U404"/>
  <c r="U304"/>
  <c r="U259"/>
  <c r="U90"/>
  <c r="U224"/>
  <c r="U299"/>
  <c r="U173"/>
  <c r="U234"/>
  <c r="U385"/>
  <c r="U249"/>
  <c r="U321"/>
  <c r="U316"/>
  <c r="U31"/>
  <c r="U56"/>
  <c r="U110"/>
  <c r="U120"/>
  <c r="U130"/>
  <c r="U142"/>
  <c r="U154"/>
  <c r="U163"/>
  <c r="U170"/>
  <c r="U179"/>
  <c r="U189"/>
  <c r="U201"/>
  <c r="U216"/>
  <c r="U221"/>
  <c r="U245"/>
  <c r="U238" s="1"/>
  <c r="U265"/>
  <c r="U275"/>
  <c r="U313"/>
  <c r="U332"/>
  <c r="U339"/>
  <c r="U373"/>
  <c r="U391"/>
  <c r="U401"/>
  <c r="U408"/>
  <c r="U429"/>
  <c r="U436"/>
  <c r="U443"/>
  <c r="U450"/>
  <c r="U455"/>
  <c r="U484"/>
  <c r="U508"/>
  <c r="U85"/>
  <c r="U59" s="1"/>
  <c r="U268"/>
  <c r="U285"/>
  <c r="S216"/>
  <c r="S215" s="1"/>
  <c r="S19"/>
  <c r="S18" s="1"/>
  <c r="S450"/>
  <c r="S433"/>
  <c r="S432" s="1"/>
  <c r="S484"/>
  <c r="S420"/>
  <c r="S335"/>
  <c r="S304"/>
  <c r="S303" s="1"/>
  <c r="S429"/>
  <c r="S186"/>
  <c r="S35"/>
  <c r="S408"/>
  <c r="S120"/>
  <c r="S146"/>
  <c r="S158"/>
  <c r="S173"/>
  <c r="S220"/>
  <c r="S327"/>
  <c r="S373"/>
  <c r="S442"/>
  <c r="S34"/>
  <c r="S396"/>
  <c r="S224"/>
  <c r="S331"/>
  <c r="S390"/>
  <c r="S142"/>
  <c r="S154"/>
  <c r="S238"/>
  <c r="S412"/>
  <c r="S400"/>
  <c r="S31"/>
  <c r="S60"/>
  <c r="S201"/>
  <c r="S250"/>
  <c r="S265"/>
  <c r="S110"/>
  <c r="S130"/>
  <c r="S170"/>
  <c r="S322"/>
  <c r="S386"/>
  <c r="S426"/>
  <c r="S508"/>
  <c r="S285"/>
  <c r="S90"/>
  <c r="S138"/>
  <c r="S166"/>
  <c r="S234"/>
  <c r="S278"/>
  <c r="Q462"/>
  <c r="P462"/>
  <c r="P463"/>
  <c r="R463" s="1"/>
  <c r="T463" s="1"/>
  <c r="V463" s="1"/>
  <c r="Q287"/>
  <c r="Q286" s="1"/>
  <c r="F478"/>
  <c r="H478" s="1"/>
  <c r="J478" s="1"/>
  <c r="L478" s="1"/>
  <c r="N478" s="1"/>
  <c r="P478" s="1"/>
  <c r="R478" s="1"/>
  <c r="T478" s="1"/>
  <c r="V478" s="1"/>
  <c r="Q421"/>
  <c r="Q420" s="1"/>
  <c r="Q474"/>
  <c r="Q473" s="1"/>
  <c r="Q431"/>
  <c r="Q509"/>
  <c r="Q508" s="1"/>
  <c r="Q503"/>
  <c r="Q501"/>
  <c r="Q499"/>
  <c r="Q497"/>
  <c r="Q494"/>
  <c r="Q492"/>
  <c r="Q488"/>
  <c r="Q484"/>
  <c r="Q482"/>
  <c r="Q480"/>
  <c r="Q475"/>
  <c r="Q471"/>
  <c r="Q468"/>
  <c r="Q466"/>
  <c r="Q460"/>
  <c r="Q458"/>
  <c r="Q455"/>
  <c r="Q453"/>
  <c r="Q451"/>
  <c r="Q450" s="1"/>
  <c r="Q448"/>
  <c r="Q447" s="1"/>
  <c r="Q444"/>
  <c r="Q443" s="1"/>
  <c r="Q442" s="1"/>
  <c r="Q440"/>
  <c r="Q439" s="1"/>
  <c r="Q437"/>
  <c r="Q436" s="1"/>
  <c r="Q434"/>
  <c r="Q433" s="1"/>
  <c r="Q427"/>
  <c r="Q426" s="1"/>
  <c r="Q424"/>
  <c r="Q423" s="1"/>
  <c r="Q414"/>
  <c r="Q413"/>
  <c r="Q412" s="1"/>
  <c r="Q410"/>
  <c r="Q409" s="1"/>
  <c r="Q405"/>
  <c r="Q404" s="1"/>
  <c r="Q402"/>
  <c r="Q401" s="1"/>
  <c r="Q398"/>
  <c r="Q392"/>
  <c r="Q391" s="1"/>
  <c r="Q387"/>
  <c r="Q386" s="1"/>
  <c r="Q382"/>
  <c r="Q381" s="1"/>
  <c r="Q379"/>
  <c r="Q378" s="1"/>
  <c r="Q375"/>
  <c r="Q374" s="1"/>
  <c r="Q373" s="1"/>
  <c r="Q371"/>
  <c r="Q369"/>
  <c r="Q367"/>
  <c r="Q365"/>
  <c r="Q363"/>
  <c r="Q361"/>
  <c r="Q359"/>
  <c r="Q357"/>
  <c r="Q355"/>
  <c r="Q353"/>
  <c r="Q351"/>
  <c r="Q349"/>
  <c r="Q346"/>
  <c r="Q343"/>
  <c r="Q340"/>
  <c r="Q339" s="1"/>
  <c r="Q337"/>
  <c r="Q336" s="1"/>
  <c r="Q333"/>
  <c r="Q332"/>
  <c r="Q331" s="1"/>
  <c r="Q329"/>
  <c r="Q328" s="1"/>
  <c r="Q325"/>
  <c r="Q323"/>
  <c r="Q319"/>
  <c r="Q317"/>
  <c r="Q314"/>
  <c r="Q313" s="1"/>
  <c r="Q311"/>
  <c r="Q309"/>
  <c r="Q307"/>
  <c r="Q305"/>
  <c r="Q301"/>
  <c r="Q300" s="1"/>
  <c r="Q296"/>
  <c r="Q294"/>
  <c r="Q291"/>
  <c r="Q289"/>
  <c r="Q282"/>
  <c r="Q281" s="1"/>
  <c r="Q279"/>
  <c r="Q276"/>
  <c r="Q275" s="1"/>
  <c r="Q273"/>
  <c r="Q271"/>
  <c r="Q269"/>
  <c r="Q266"/>
  <c r="Q265" s="1"/>
  <c r="Q260"/>
  <c r="Q259" s="1"/>
  <c r="Q255"/>
  <c r="Q254" s="1"/>
  <c r="Q251"/>
  <c r="Q246"/>
  <c r="Q245" s="1"/>
  <c r="Q243"/>
  <c r="Q242" s="1"/>
  <c r="Q240"/>
  <c r="Q239" s="1"/>
  <c r="Q236"/>
  <c r="Q235" s="1"/>
  <c r="Q232"/>
  <c r="Q230"/>
  <c r="Q228"/>
  <c r="Q226"/>
  <c r="Q222"/>
  <c r="Q221" s="1"/>
  <c r="Q217"/>
  <c r="Q213"/>
  <c r="Q212" s="1"/>
  <c r="Q210"/>
  <c r="Q208"/>
  <c r="Q206"/>
  <c r="Q204"/>
  <c r="Q202"/>
  <c r="Q198"/>
  <c r="Q197" s="1"/>
  <c r="Q195"/>
  <c r="Q193"/>
  <c r="Q191"/>
  <c r="Q187"/>
  <c r="Q186" s="1"/>
  <c r="Q184"/>
  <c r="Q182"/>
  <c r="Q180"/>
  <c r="Q175"/>
  <c r="Q174" s="1"/>
  <c r="Q171"/>
  <c r="Q170" s="1"/>
  <c r="Q169" s="1"/>
  <c r="Q167"/>
  <c r="Q164"/>
  <c r="Q163" s="1"/>
  <c r="Q160"/>
  <c r="Q159" s="1"/>
  <c r="Q158" s="1"/>
  <c r="Q156"/>
  <c r="Q155" s="1"/>
  <c r="Q151"/>
  <c r="Q150" s="1"/>
  <c r="Q148"/>
  <c r="Q147" s="1"/>
  <c r="Q144"/>
  <c r="Q143" s="1"/>
  <c r="Q139"/>
  <c r="Q134"/>
  <c r="Q133" s="1"/>
  <c r="Q131"/>
  <c r="Q130" s="1"/>
  <c r="Q128"/>
  <c r="Q127" s="1"/>
  <c r="Q122"/>
  <c r="Q121" s="1"/>
  <c r="Q118"/>
  <c r="Q117" s="1"/>
  <c r="Q115"/>
  <c r="Q114" s="1"/>
  <c r="Q111"/>
  <c r="Q110" s="1"/>
  <c r="Q107"/>
  <c r="Q105"/>
  <c r="Q103"/>
  <c r="Q101"/>
  <c r="Q98"/>
  <c r="Q96"/>
  <c r="Q94"/>
  <c r="Q92"/>
  <c r="Q88"/>
  <c r="Q86"/>
  <c r="Q82"/>
  <c r="Q81" s="1"/>
  <c r="Q79"/>
  <c r="Q77"/>
  <c r="Q75"/>
  <c r="Q73"/>
  <c r="Q71"/>
  <c r="Q69"/>
  <c r="Q67"/>
  <c r="Q65"/>
  <c r="Q63"/>
  <c r="Q61"/>
  <c r="Q57"/>
  <c r="Q56" s="1"/>
  <c r="Q54"/>
  <c r="Q50"/>
  <c r="Q48"/>
  <c r="Q46"/>
  <c r="Q44"/>
  <c r="Q42"/>
  <c r="Q40"/>
  <c r="Q38"/>
  <c r="Q36"/>
  <c r="Q32"/>
  <c r="Q31" s="1"/>
  <c r="Q29"/>
  <c r="Q27"/>
  <c r="Q25"/>
  <c r="Q23"/>
  <c r="Q21"/>
  <c r="Q19"/>
  <c r="O405"/>
  <c r="N404"/>
  <c r="N405"/>
  <c r="N406"/>
  <c r="P406" s="1"/>
  <c r="R406" s="1"/>
  <c r="T406" s="1"/>
  <c r="V406" s="1"/>
  <c r="O273"/>
  <c r="N273"/>
  <c r="N274"/>
  <c r="P274" s="1"/>
  <c r="R274" s="1"/>
  <c r="T274" s="1"/>
  <c r="V274" s="1"/>
  <c r="O311"/>
  <c r="N311"/>
  <c r="N312"/>
  <c r="P312" s="1"/>
  <c r="R312" s="1"/>
  <c r="T312" s="1"/>
  <c r="V312" s="1"/>
  <c r="U418" l="1"/>
  <c r="R462"/>
  <c r="T462" s="1"/>
  <c r="V462" s="1"/>
  <c r="Q85"/>
  <c r="U465"/>
  <c r="U303"/>
  <c r="U126"/>
  <c r="U507"/>
  <c r="U407"/>
  <c r="U178"/>
  <c r="U390"/>
  <c r="U200"/>
  <c r="U162"/>
  <c r="U384"/>
  <c r="U284"/>
  <c r="U442"/>
  <c r="U400"/>
  <c r="U331"/>
  <c r="U264"/>
  <c r="U215"/>
  <c r="U169"/>
  <c r="U248"/>
  <c r="U335"/>
  <c r="U432"/>
  <c r="U34"/>
  <c r="U220"/>
  <c r="U109"/>
  <c r="U446"/>
  <c r="S419"/>
  <c r="S446"/>
  <c r="S465"/>
  <c r="S464" s="1"/>
  <c r="S178"/>
  <c r="S284"/>
  <c r="S321"/>
  <c r="S249"/>
  <c r="S109"/>
  <c r="S264"/>
  <c r="S59"/>
  <c r="S389"/>
  <c r="S407"/>
  <c r="S17"/>
  <c r="S137"/>
  <c r="S385"/>
  <c r="S507"/>
  <c r="S169"/>
  <c r="S200"/>
  <c r="S162"/>
  <c r="S126"/>
  <c r="Q446"/>
  <c r="P405"/>
  <c r="R405" s="1"/>
  <c r="T405" s="1"/>
  <c r="V405" s="1"/>
  <c r="Q190"/>
  <c r="Q304"/>
  <c r="Q285"/>
  <c r="Q284" s="1"/>
  <c r="Q109"/>
  <c r="Q189"/>
  <c r="Q225"/>
  <c r="P311"/>
  <c r="R311" s="1"/>
  <c r="T311" s="1"/>
  <c r="V311" s="1"/>
  <c r="Q60"/>
  <c r="Q201"/>
  <c r="Q322"/>
  <c r="Q321" s="1"/>
  <c r="Q345"/>
  <c r="P273"/>
  <c r="R273" s="1"/>
  <c r="T273" s="1"/>
  <c r="V273" s="1"/>
  <c r="Q35"/>
  <c r="Q34" s="1"/>
  <c r="Q179"/>
  <c r="Q178" s="1"/>
  <c r="Q430"/>
  <c r="Q465"/>
  <c r="Q464" s="1"/>
  <c r="Q91"/>
  <c r="Q90" s="1"/>
  <c r="Q419"/>
  <c r="Q146"/>
  <c r="Q397"/>
  <c r="Q316"/>
  <c r="Q268"/>
  <c r="Q216"/>
  <c r="Q238"/>
  <c r="Q385"/>
  <c r="Q400"/>
  <c r="Q507"/>
  <c r="Q154"/>
  <c r="Q224"/>
  <c r="Q120"/>
  <c r="Q142"/>
  <c r="Q173"/>
  <c r="Q299"/>
  <c r="Q377"/>
  <c r="Q408"/>
  <c r="Q200"/>
  <c r="Q220"/>
  <c r="Q327"/>
  <c r="Q390"/>
  <c r="Q432"/>
  <c r="Q18"/>
  <c r="Q126"/>
  <c r="Q138"/>
  <c r="Q166"/>
  <c r="Q234"/>
  <c r="Q250"/>
  <c r="Q278"/>
  <c r="Q342"/>
  <c r="O404"/>
  <c r="O509"/>
  <c r="O503"/>
  <c r="O501"/>
  <c r="O499"/>
  <c r="O497"/>
  <c r="O494"/>
  <c r="O492"/>
  <c r="O488"/>
  <c r="O484"/>
  <c r="O482"/>
  <c r="O480"/>
  <c r="O475"/>
  <c r="O473"/>
  <c r="O471"/>
  <c r="O468"/>
  <c r="O466"/>
  <c r="O460"/>
  <c r="O458"/>
  <c r="O455"/>
  <c r="O453"/>
  <c r="O451"/>
  <c r="O448"/>
  <c r="O444"/>
  <c r="O440"/>
  <c r="O439" s="1"/>
  <c r="O437"/>
  <c r="O434"/>
  <c r="O433" s="1"/>
  <c r="O430"/>
  <c r="O429" s="1"/>
  <c r="O427"/>
  <c r="O426" s="1"/>
  <c r="O424"/>
  <c r="O423" s="1"/>
  <c r="O420"/>
  <c r="O419" s="1"/>
  <c r="O414"/>
  <c r="O413" s="1"/>
  <c r="O410"/>
  <c r="O409" s="1"/>
  <c r="O402"/>
  <c r="O401" s="1"/>
  <c r="O398"/>
  <c r="O392"/>
  <c r="O391" s="1"/>
  <c r="O387"/>
  <c r="O386" s="1"/>
  <c r="O382"/>
  <c r="O379"/>
  <c r="O378" s="1"/>
  <c r="O375"/>
  <c r="O374" s="1"/>
  <c r="O371"/>
  <c r="O369"/>
  <c r="O367"/>
  <c r="O365"/>
  <c r="O363"/>
  <c r="O361"/>
  <c r="O359"/>
  <c r="O357"/>
  <c r="O355"/>
  <c r="O353"/>
  <c r="O351"/>
  <c r="O349"/>
  <c r="O346"/>
  <c r="O343"/>
  <c r="O342" s="1"/>
  <c r="O340"/>
  <c r="O339" s="1"/>
  <c r="O337"/>
  <c r="O336" s="1"/>
  <c r="O333"/>
  <c r="O332" s="1"/>
  <c r="O329"/>
  <c r="O325"/>
  <c r="O323"/>
  <c r="O319"/>
  <c r="O317"/>
  <c r="O314"/>
  <c r="O313" s="1"/>
  <c r="O309"/>
  <c r="O307"/>
  <c r="O305"/>
  <c r="O301"/>
  <c r="O300" s="1"/>
  <c r="O296"/>
  <c r="O294"/>
  <c r="O291"/>
  <c r="O289"/>
  <c r="O286"/>
  <c r="O282"/>
  <c r="O281" s="1"/>
  <c r="O279"/>
  <c r="O278" s="1"/>
  <c r="O276"/>
  <c r="O275" s="1"/>
  <c r="O271"/>
  <c r="O268" s="1"/>
  <c r="O269"/>
  <c r="O266"/>
  <c r="O260"/>
  <c r="O259" s="1"/>
  <c r="O255"/>
  <c r="O254" s="1"/>
  <c r="O251"/>
  <c r="O250" s="1"/>
  <c r="O246"/>
  <c r="O243"/>
  <c r="O242" s="1"/>
  <c r="O240"/>
  <c r="O239" s="1"/>
  <c r="O236"/>
  <c r="O235" s="1"/>
  <c r="O232"/>
  <c r="O230"/>
  <c r="O228"/>
  <c r="O226"/>
  <c r="O222"/>
  <c r="O217"/>
  <c r="O216" s="1"/>
  <c r="O215" s="1"/>
  <c r="O213"/>
  <c r="O212" s="1"/>
  <c r="O210"/>
  <c r="O208"/>
  <c r="O206"/>
  <c r="O204"/>
  <c r="O202"/>
  <c r="O198"/>
  <c r="O197" s="1"/>
  <c r="O195"/>
  <c r="O193"/>
  <c r="O191"/>
  <c r="O190" s="1"/>
  <c r="O187"/>
  <c r="O186" s="1"/>
  <c r="O184"/>
  <c r="O182"/>
  <c r="O180"/>
  <c r="O175"/>
  <c r="O174" s="1"/>
  <c r="O171"/>
  <c r="O170" s="1"/>
  <c r="O167"/>
  <c r="O166" s="1"/>
  <c r="O164"/>
  <c r="O163" s="1"/>
  <c r="O160"/>
  <c r="O159" s="1"/>
  <c r="O156"/>
  <c r="O155" s="1"/>
  <c r="O151"/>
  <c r="O150" s="1"/>
  <c r="O148"/>
  <c r="O147" s="1"/>
  <c r="O144"/>
  <c r="O143" s="1"/>
  <c r="O139"/>
  <c r="O138" s="1"/>
  <c r="O134"/>
  <c r="O131"/>
  <c r="O130" s="1"/>
  <c r="O128"/>
  <c r="O127" s="1"/>
  <c r="O122"/>
  <c r="O121" s="1"/>
  <c r="O118"/>
  <c r="O117" s="1"/>
  <c r="O115"/>
  <c r="O114" s="1"/>
  <c r="O111"/>
  <c r="O110" s="1"/>
  <c r="O107"/>
  <c r="O105"/>
  <c r="O103"/>
  <c r="O101"/>
  <c r="O98"/>
  <c r="O96"/>
  <c r="O94"/>
  <c r="O92"/>
  <c r="O88"/>
  <c r="O86"/>
  <c r="O82"/>
  <c r="O81" s="1"/>
  <c r="O79"/>
  <c r="O77"/>
  <c r="O75"/>
  <c r="O73"/>
  <c r="O71"/>
  <c r="O69"/>
  <c r="O67"/>
  <c r="O65"/>
  <c r="O63"/>
  <c r="O61"/>
  <c r="O57"/>
  <c r="O56" s="1"/>
  <c r="O54"/>
  <c r="O50"/>
  <c r="O48"/>
  <c r="O46"/>
  <c r="O44"/>
  <c r="O42"/>
  <c r="O40"/>
  <c r="O38"/>
  <c r="O36"/>
  <c r="O32"/>
  <c r="O29"/>
  <c r="O27"/>
  <c r="O25"/>
  <c r="O23"/>
  <c r="O21"/>
  <c r="O19"/>
  <c r="M152"/>
  <c r="M151" s="1"/>
  <c r="M150" s="1"/>
  <c r="M456"/>
  <c r="M455" s="1"/>
  <c r="M107"/>
  <c r="L107"/>
  <c r="L108"/>
  <c r="N108" s="1"/>
  <c r="P108" s="1"/>
  <c r="R108" s="1"/>
  <c r="T108" s="1"/>
  <c r="V108" s="1"/>
  <c r="M503"/>
  <c r="N503" s="1"/>
  <c r="L503"/>
  <c r="L504"/>
  <c r="N504" s="1"/>
  <c r="P504" s="1"/>
  <c r="R504" s="1"/>
  <c r="T504" s="1"/>
  <c r="V504" s="1"/>
  <c r="M282"/>
  <c r="L281"/>
  <c r="L282"/>
  <c r="L283"/>
  <c r="N283" s="1"/>
  <c r="P283" s="1"/>
  <c r="R283" s="1"/>
  <c r="T283" s="1"/>
  <c r="V283" s="1"/>
  <c r="M325"/>
  <c r="L325"/>
  <c r="L326"/>
  <c r="N326" s="1"/>
  <c r="P326" s="1"/>
  <c r="R326" s="1"/>
  <c r="T326" s="1"/>
  <c r="V326" s="1"/>
  <c r="M509"/>
  <c r="M508" s="1"/>
  <c r="M501"/>
  <c r="M499"/>
  <c r="M497"/>
  <c r="M494"/>
  <c r="M492"/>
  <c r="M488"/>
  <c r="M484"/>
  <c r="M482"/>
  <c r="M480"/>
  <c r="M475"/>
  <c r="M473"/>
  <c r="M471"/>
  <c r="M468"/>
  <c r="M466"/>
  <c r="M460"/>
  <c r="M458"/>
  <c r="M453"/>
  <c r="M451"/>
  <c r="M448"/>
  <c r="M447" s="1"/>
  <c r="M444"/>
  <c r="M443" s="1"/>
  <c r="M440"/>
  <c r="M439" s="1"/>
  <c r="M437"/>
  <c r="M436" s="1"/>
  <c r="M434"/>
  <c r="M430"/>
  <c r="M427"/>
  <c r="M424"/>
  <c r="M423" s="1"/>
  <c r="M420"/>
  <c r="M414"/>
  <c r="M413" s="1"/>
  <c r="M412" s="1"/>
  <c r="M410"/>
  <c r="M409" s="1"/>
  <c r="M408" s="1"/>
  <c r="M402"/>
  <c r="M401" s="1"/>
  <c r="M398"/>
  <c r="M397" s="1"/>
  <c r="M392"/>
  <c r="M391" s="1"/>
  <c r="M387"/>
  <c r="M382"/>
  <c r="M379"/>
  <c r="M378" s="1"/>
  <c r="M375"/>
  <c r="M371"/>
  <c r="M369"/>
  <c r="M367"/>
  <c r="M365"/>
  <c r="M363"/>
  <c r="M361"/>
  <c r="M359"/>
  <c r="M357"/>
  <c r="M355"/>
  <c r="M353"/>
  <c r="M351"/>
  <c r="M349"/>
  <c r="M346"/>
  <c r="M343"/>
  <c r="M342" s="1"/>
  <c r="M340"/>
  <c r="M339" s="1"/>
  <c r="M337"/>
  <c r="M336" s="1"/>
  <c r="M333"/>
  <c r="M332" s="1"/>
  <c r="M329"/>
  <c r="M328" s="1"/>
  <c r="M323"/>
  <c r="M319"/>
  <c r="M317"/>
  <c r="M314"/>
  <c r="M313" s="1"/>
  <c r="M309"/>
  <c r="M307"/>
  <c r="M305"/>
  <c r="M301"/>
  <c r="M296"/>
  <c r="M294"/>
  <c r="M291"/>
  <c r="M289"/>
  <c r="M286"/>
  <c r="M279"/>
  <c r="M278" s="1"/>
  <c r="M276"/>
  <c r="M275" s="1"/>
  <c r="M271"/>
  <c r="M269"/>
  <c r="M266"/>
  <c r="M265" s="1"/>
  <c r="M260"/>
  <c r="M259" s="1"/>
  <c r="M255"/>
  <c r="M251"/>
  <c r="M250" s="1"/>
  <c r="M246"/>
  <c r="M245" s="1"/>
  <c r="M243"/>
  <c r="M240"/>
  <c r="M239" s="1"/>
  <c r="M236"/>
  <c r="M232"/>
  <c r="M230"/>
  <c r="M228"/>
  <c r="M226"/>
  <c r="M222"/>
  <c r="M221" s="1"/>
  <c r="M217"/>
  <c r="M213"/>
  <c r="M212" s="1"/>
  <c r="M210"/>
  <c r="M208"/>
  <c r="M206"/>
  <c r="M204"/>
  <c r="M202"/>
  <c r="M198"/>
  <c r="M197" s="1"/>
  <c r="M195"/>
  <c r="M193"/>
  <c r="M191"/>
  <c r="M187"/>
  <c r="M186" s="1"/>
  <c r="M184"/>
  <c r="M182"/>
  <c r="M180"/>
  <c r="M175"/>
  <c r="M174" s="1"/>
  <c r="M173" s="1"/>
  <c r="M171"/>
  <c r="M170" s="1"/>
  <c r="M167"/>
  <c r="M166" s="1"/>
  <c r="M164"/>
  <c r="M163" s="1"/>
  <c r="M160"/>
  <c r="M159" s="1"/>
  <c r="M156"/>
  <c r="M155" s="1"/>
  <c r="M148"/>
  <c r="M147" s="1"/>
  <c r="M144"/>
  <c r="M143" s="1"/>
  <c r="M139"/>
  <c r="M138" s="1"/>
  <c r="M134"/>
  <c r="M133" s="1"/>
  <c r="M131"/>
  <c r="M130" s="1"/>
  <c r="M128"/>
  <c r="M122"/>
  <c r="M121" s="1"/>
  <c r="M118"/>
  <c r="M117" s="1"/>
  <c r="M115"/>
  <c r="M114" s="1"/>
  <c r="M111"/>
  <c r="M110" s="1"/>
  <c r="M105"/>
  <c r="M103"/>
  <c r="M101"/>
  <c r="M98"/>
  <c r="M96"/>
  <c r="M94"/>
  <c r="M92"/>
  <c r="M88"/>
  <c r="M86"/>
  <c r="M82"/>
  <c r="M81" s="1"/>
  <c r="M79"/>
  <c r="M77"/>
  <c r="M75"/>
  <c r="M73"/>
  <c r="M71"/>
  <c r="M69"/>
  <c r="M67"/>
  <c r="M65"/>
  <c r="M63"/>
  <c r="M61"/>
  <c r="M57"/>
  <c r="M56" s="1"/>
  <c r="M54"/>
  <c r="M50"/>
  <c r="M48"/>
  <c r="M46"/>
  <c r="M44"/>
  <c r="M42"/>
  <c r="M40"/>
  <c r="M38"/>
  <c r="M36"/>
  <c r="M32"/>
  <c r="M31" s="1"/>
  <c r="M29"/>
  <c r="M27"/>
  <c r="M25"/>
  <c r="M23"/>
  <c r="M21"/>
  <c r="M19"/>
  <c r="K435"/>
  <c r="K428"/>
  <c r="K420"/>
  <c r="L422"/>
  <c r="N422" s="1"/>
  <c r="P422" s="1"/>
  <c r="R422" s="1"/>
  <c r="T422" s="1"/>
  <c r="V422" s="1"/>
  <c r="K371"/>
  <c r="J371"/>
  <c r="J372"/>
  <c r="L372" s="1"/>
  <c r="N372" s="1"/>
  <c r="P372" s="1"/>
  <c r="R372" s="1"/>
  <c r="T372" s="1"/>
  <c r="V372" s="1"/>
  <c r="M91" l="1"/>
  <c r="N107"/>
  <c r="Q59"/>
  <c r="O285"/>
  <c r="O322"/>
  <c r="U464"/>
  <c r="U177"/>
  <c r="U16"/>
  <c r="U263"/>
  <c r="U389"/>
  <c r="U141"/>
  <c r="U417"/>
  <c r="S418"/>
  <c r="S248"/>
  <c r="S16"/>
  <c r="S384"/>
  <c r="S263"/>
  <c r="S141"/>
  <c r="S177"/>
  <c r="M316"/>
  <c r="O60"/>
  <c r="P107"/>
  <c r="R107" s="1"/>
  <c r="T107" s="1"/>
  <c r="V107" s="1"/>
  <c r="P503"/>
  <c r="R503" s="1"/>
  <c r="T503" s="1"/>
  <c r="V503" s="1"/>
  <c r="M407"/>
  <c r="M85"/>
  <c r="M465"/>
  <c r="O179"/>
  <c r="O178" s="1"/>
  <c r="O35"/>
  <c r="O34" s="1"/>
  <c r="N282"/>
  <c r="P282" s="1"/>
  <c r="R282" s="1"/>
  <c r="T282" s="1"/>
  <c r="V282" s="1"/>
  <c r="M162"/>
  <c r="M179"/>
  <c r="M178" s="1"/>
  <c r="O304"/>
  <c r="Q429"/>
  <c r="Q396"/>
  <c r="Q303"/>
  <c r="Q215"/>
  <c r="Q384"/>
  <c r="Q249"/>
  <c r="Q137"/>
  <c r="Q335"/>
  <c r="Q17"/>
  <c r="Q407"/>
  <c r="Q264"/>
  <c r="Q162"/>
  <c r="P404"/>
  <c r="R404" s="1"/>
  <c r="T404" s="1"/>
  <c r="V404" s="1"/>
  <c r="O400"/>
  <c r="O234"/>
  <c r="O443"/>
  <c r="O442" s="1"/>
  <c r="O465"/>
  <c r="O450"/>
  <c r="O91"/>
  <c r="O90" s="1"/>
  <c r="O146"/>
  <c r="O173"/>
  <c r="O390"/>
  <c r="O169"/>
  <c r="O385"/>
  <c r="O408"/>
  <c r="O137"/>
  <c r="O418"/>
  <c r="O158"/>
  <c r="O284"/>
  <c r="O321"/>
  <c r="O373"/>
  <c r="O142"/>
  <c r="O154"/>
  <c r="O331"/>
  <c r="O109"/>
  <c r="O162"/>
  <c r="O249"/>
  <c r="O299"/>
  <c r="O18"/>
  <c r="O120"/>
  <c r="O245"/>
  <c r="O238" s="1"/>
  <c r="O265"/>
  <c r="O316"/>
  <c r="O328"/>
  <c r="O345"/>
  <c r="O381"/>
  <c r="O377" s="1"/>
  <c r="O412"/>
  <c r="O436"/>
  <c r="O447"/>
  <c r="O31"/>
  <c r="O225"/>
  <c r="O397"/>
  <c r="O508"/>
  <c r="O85"/>
  <c r="O133"/>
  <c r="O126" s="1"/>
  <c r="O189"/>
  <c r="O201"/>
  <c r="O221"/>
  <c r="M281"/>
  <c r="M322"/>
  <c r="M321" s="1"/>
  <c r="M268"/>
  <c r="M18"/>
  <c r="M17" s="1"/>
  <c r="M225"/>
  <c r="M224" s="1"/>
  <c r="M304"/>
  <c r="L371"/>
  <c r="N371" s="1"/>
  <c r="P371" s="1"/>
  <c r="R371" s="1"/>
  <c r="T371" s="1"/>
  <c r="V371" s="1"/>
  <c r="M190"/>
  <c r="M201"/>
  <c r="M200" s="1"/>
  <c r="M450"/>
  <c r="M446" s="1"/>
  <c r="M35"/>
  <c r="M34" s="1"/>
  <c r="N325"/>
  <c r="P325" s="1"/>
  <c r="R325" s="1"/>
  <c r="T325" s="1"/>
  <c r="V325" s="1"/>
  <c r="M419"/>
  <c r="M285"/>
  <c r="M254"/>
  <c r="M242"/>
  <c r="M60"/>
  <c r="M396"/>
  <c r="M507"/>
  <c r="M109"/>
  <c r="M158"/>
  <c r="M390"/>
  <c r="M142"/>
  <c r="M154"/>
  <c r="M331"/>
  <c r="M426"/>
  <c r="M464"/>
  <c r="M189"/>
  <c r="M220"/>
  <c r="M433"/>
  <c r="M169"/>
  <c r="M442"/>
  <c r="M137"/>
  <c r="M146"/>
  <c r="M327"/>
  <c r="M400"/>
  <c r="M90"/>
  <c r="M120"/>
  <c r="M127"/>
  <c r="M235"/>
  <c r="M300"/>
  <c r="M345"/>
  <c r="M381"/>
  <c r="M377" s="1"/>
  <c r="M386"/>
  <c r="M429"/>
  <c r="M374"/>
  <c r="M216"/>
  <c r="K509"/>
  <c r="K508" s="1"/>
  <c r="K501"/>
  <c r="K499"/>
  <c r="K497"/>
  <c r="K494"/>
  <c r="K492"/>
  <c r="K488"/>
  <c r="K484"/>
  <c r="K482"/>
  <c r="K480"/>
  <c r="K475"/>
  <c r="K473"/>
  <c r="K471"/>
  <c r="K468"/>
  <c r="K466"/>
  <c r="K460"/>
  <c r="K458"/>
  <c r="K455"/>
  <c r="K453"/>
  <c r="K451"/>
  <c r="K448"/>
  <c r="K447" s="1"/>
  <c r="K444"/>
  <c r="K443" s="1"/>
  <c r="K440"/>
  <c r="K439" s="1"/>
  <c r="K437"/>
  <c r="K436" s="1"/>
  <c r="K434"/>
  <c r="K433" s="1"/>
  <c r="K430"/>
  <c r="K429" s="1"/>
  <c r="K427"/>
  <c r="K426" s="1"/>
  <c r="K424"/>
  <c r="K423" s="1"/>
  <c r="K414"/>
  <c r="K413" s="1"/>
  <c r="K412" s="1"/>
  <c r="K410"/>
  <c r="K409" s="1"/>
  <c r="K402"/>
  <c r="K401" s="1"/>
  <c r="K398"/>
  <c r="K397" s="1"/>
  <c r="K396" s="1"/>
  <c r="K392"/>
  <c r="K391" s="1"/>
  <c r="K387"/>
  <c r="K386" s="1"/>
  <c r="K382"/>
  <c r="K381" s="1"/>
  <c r="K379"/>
  <c r="K378" s="1"/>
  <c r="K375"/>
  <c r="K374" s="1"/>
  <c r="K373" s="1"/>
  <c r="K369"/>
  <c r="K367"/>
  <c r="K365"/>
  <c r="K363"/>
  <c r="K361"/>
  <c r="K359"/>
  <c r="K357"/>
  <c r="K355"/>
  <c r="K353"/>
  <c r="K351"/>
  <c r="K349"/>
  <c r="K346"/>
  <c r="K343"/>
  <c r="K342" s="1"/>
  <c r="K340"/>
  <c r="K339" s="1"/>
  <c r="K337"/>
  <c r="K336" s="1"/>
  <c r="K333"/>
  <c r="K329"/>
  <c r="K328" s="1"/>
  <c r="K327" s="1"/>
  <c r="K323"/>
  <c r="K322" s="1"/>
  <c r="K319"/>
  <c r="K317"/>
  <c r="K314"/>
  <c r="K313" s="1"/>
  <c r="K309"/>
  <c r="K307"/>
  <c r="K305"/>
  <c r="K301"/>
  <c r="K300" s="1"/>
  <c r="K296"/>
  <c r="K294"/>
  <c r="K291"/>
  <c r="K289"/>
  <c r="K286"/>
  <c r="K279"/>
  <c r="K278" s="1"/>
  <c r="K276"/>
  <c r="K275" s="1"/>
  <c r="K271"/>
  <c r="K269"/>
  <c r="K266"/>
  <c r="K265" s="1"/>
  <c r="K260"/>
  <c r="K259" s="1"/>
  <c r="K255"/>
  <c r="K251"/>
  <c r="K250" s="1"/>
  <c r="K246"/>
  <c r="K245" s="1"/>
  <c r="K243"/>
  <c r="K240"/>
  <c r="K239" s="1"/>
  <c r="K236"/>
  <c r="K235" s="1"/>
  <c r="K234" s="1"/>
  <c r="K232"/>
  <c r="K230"/>
  <c r="K228"/>
  <c r="K226"/>
  <c r="K222"/>
  <c r="K221" s="1"/>
  <c r="K217"/>
  <c r="K216" s="1"/>
  <c r="K215" s="1"/>
  <c r="K213"/>
  <c r="K212" s="1"/>
  <c r="K210"/>
  <c r="K208"/>
  <c r="K206"/>
  <c r="K204"/>
  <c r="K202"/>
  <c r="K198"/>
  <c r="K197" s="1"/>
  <c r="K195"/>
  <c r="K193"/>
  <c r="K191"/>
  <c r="K187"/>
  <c r="K184"/>
  <c r="K182"/>
  <c r="K180"/>
  <c r="K175"/>
  <c r="K171"/>
  <c r="K170" s="1"/>
  <c r="K169" s="1"/>
  <c r="K167"/>
  <c r="K166" s="1"/>
  <c r="K164"/>
  <c r="K163" s="1"/>
  <c r="K160"/>
  <c r="K159" s="1"/>
  <c r="K156"/>
  <c r="K155" s="1"/>
  <c r="K151"/>
  <c r="K150" s="1"/>
  <c r="K148"/>
  <c r="K147" s="1"/>
  <c r="K144"/>
  <c r="K143" s="1"/>
  <c r="K139"/>
  <c r="K138" s="1"/>
  <c r="K134"/>
  <c r="K133" s="1"/>
  <c r="K131"/>
  <c r="K130" s="1"/>
  <c r="K128"/>
  <c r="K127" s="1"/>
  <c r="K122"/>
  <c r="K121" s="1"/>
  <c r="K118"/>
  <c r="K117" s="1"/>
  <c r="K115"/>
  <c r="K114" s="1"/>
  <c r="K111"/>
  <c r="K110" s="1"/>
  <c r="K105"/>
  <c r="K103"/>
  <c r="K101"/>
  <c r="K98"/>
  <c r="K96"/>
  <c r="K94"/>
  <c r="K92"/>
  <c r="K88"/>
  <c r="K86"/>
  <c r="K82"/>
  <c r="K81" s="1"/>
  <c r="K79"/>
  <c r="K77"/>
  <c r="K75"/>
  <c r="K73"/>
  <c r="K71"/>
  <c r="K69"/>
  <c r="K67"/>
  <c r="K65"/>
  <c r="K63"/>
  <c r="K61"/>
  <c r="K57"/>
  <c r="K56" s="1"/>
  <c r="K54"/>
  <c r="K50"/>
  <c r="K48"/>
  <c r="K46"/>
  <c r="K44"/>
  <c r="K42"/>
  <c r="K40"/>
  <c r="K38"/>
  <c r="K36"/>
  <c r="K32"/>
  <c r="K29"/>
  <c r="K27"/>
  <c r="K25"/>
  <c r="K23"/>
  <c r="K21"/>
  <c r="K19"/>
  <c r="I287"/>
  <c r="I318"/>
  <c r="I421"/>
  <c r="G509"/>
  <c r="G501"/>
  <c r="G499"/>
  <c r="G497"/>
  <c r="G494"/>
  <c r="G492"/>
  <c r="G488"/>
  <c r="G484"/>
  <c r="G482"/>
  <c r="G480"/>
  <c r="G475"/>
  <c r="G473"/>
  <c r="G471"/>
  <c r="G468"/>
  <c r="G466"/>
  <c r="G460"/>
  <c r="G458"/>
  <c r="G455"/>
  <c r="G453"/>
  <c r="G451"/>
  <c r="G448"/>
  <c r="G447" s="1"/>
  <c r="G444"/>
  <c r="G443" s="1"/>
  <c r="G440"/>
  <c r="G439" s="1"/>
  <c r="G437"/>
  <c r="G436" s="1"/>
  <c r="G434"/>
  <c r="G433" s="1"/>
  <c r="G430"/>
  <c r="G429" s="1"/>
  <c r="G427"/>
  <c r="G424"/>
  <c r="G423" s="1"/>
  <c r="G420"/>
  <c r="G419" s="1"/>
  <c r="G414"/>
  <c r="G410"/>
  <c r="G402"/>
  <c r="G398"/>
  <c r="G397" s="1"/>
  <c r="G396" s="1"/>
  <c r="G392"/>
  <c r="G391" s="1"/>
  <c r="G390" s="1"/>
  <c r="G387"/>
  <c r="G386" s="1"/>
  <c r="G385" s="1"/>
  <c r="G384" s="1"/>
  <c r="G382"/>
  <c r="G381" s="1"/>
  <c r="G379"/>
  <c r="G375"/>
  <c r="G374" s="1"/>
  <c r="G369"/>
  <c r="G367"/>
  <c r="G365"/>
  <c r="G363"/>
  <c r="G361"/>
  <c r="G359"/>
  <c r="G357"/>
  <c r="G355"/>
  <c r="G353"/>
  <c r="G351"/>
  <c r="G349"/>
  <c r="G346"/>
  <c r="G343"/>
  <c r="G342" s="1"/>
  <c r="G340"/>
  <c r="G339" s="1"/>
  <c r="G337"/>
  <c r="G336" s="1"/>
  <c r="G333"/>
  <c r="G332" s="1"/>
  <c r="G329"/>
  <c r="G323"/>
  <c r="G322" s="1"/>
  <c r="G319"/>
  <c r="G317"/>
  <c r="G314"/>
  <c r="G313" s="1"/>
  <c r="G309"/>
  <c r="G307"/>
  <c r="G305"/>
  <c r="G301"/>
  <c r="G300" s="1"/>
  <c r="G296"/>
  <c r="G294"/>
  <c r="G291"/>
  <c r="G289"/>
  <c r="G286"/>
  <c r="G279"/>
  <c r="G278" s="1"/>
  <c r="G276"/>
  <c r="G275" s="1"/>
  <c r="G271"/>
  <c r="G269"/>
  <c r="G266"/>
  <c r="G265" s="1"/>
  <c r="G260"/>
  <c r="G259" s="1"/>
  <c r="G255"/>
  <c r="G251"/>
  <c r="G250" s="1"/>
  <c r="G246"/>
  <c r="G245" s="1"/>
  <c r="G243"/>
  <c r="G240"/>
  <c r="G239" s="1"/>
  <c r="G236"/>
  <c r="G235" s="1"/>
  <c r="G232"/>
  <c r="G230"/>
  <c r="G228"/>
  <c r="G226"/>
  <c r="G222"/>
  <c r="G221" s="1"/>
  <c r="G217"/>
  <c r="G216" s="1"/>
  <c r="G213"/>
  <c r="G212" s="1"/>
  <c r="G210"/>
  <c r="G208"/>
  <c r="G206"/>
  <c r="G204"/>
  <c r="G202"/>
  <c r="G198"/>
  <c r="G197" s="1"/>
  <c r="G195"/>
  <c r="G193"/>
  <c r="G191"/>
  <c r="G187"/>
  <c r="G184"/>
  <c r="G182"/>
  <c r="G180"/>
  <c r="G175"/>
  <c r="G171"/>
  <c r="G170" s="1"/>
  <c r="G169" s="1"/>
  <c r="G167"/>
  <c r="G166" s="1"/>
  <c r="G164"/>
  <c r="G163" s="1"/>
  <c r="G160"/>
  <c r="G159" s="1"/>
  <c r="G156"/>
  <c r="G155" s="1"/>
  <c r="G151"/>
  <c r="G148"/>
  <c r="G147" s="1"/>
  <c r="G144"/>
  <c r="G143" s="1"/>
  <c r="G139"/>
  <c r="G138" s="1"/>
  <c r="G134"/>
  <c r="G133" s="1"/>
  <c r="G131"/>
  <c r="G130" s="1"/>
  <c r="G128"/>
  <c r="G127" s="1"/>
  <c r="G122"/>
  <c r="G121" s="1"/>
  <c r="G118"/>
  <c r="G117" s="1"/>
  <c r="G115"/>
  <c r="G111"/>
  <c r="G110" s="1"/>
  <c r="G105"/>
  <c r="G103"/>
  <c r="G101"/>
  <c r="G98"/>
  <c r="G96"/>
  <c r="G94"/>
  <c r="G92"/>
  <c r="G88"/>
  <c r="G86"/>
  <c r="G82"/>
  <c r="G81" s="1"/>
  <c r="G79"/>
  <c r="G77"/>
  <c r="G75"/>
  <c r="G73"/>
  <c r="G71"/>
  <c r="G69"/>
  <c r="G67"/>
  <c r="G65"/>
  <c r="G63"/>
  <c r="G61"/>
  <c r="G57"/>
  <c r="H57" s="1"/>
  <c r="G54"/>
  <c r="G50"/>
  <c r="G48"/>
  <c r="G46"/>
  <c r="G44"/>
  <c r="G42"/>
  <c r="G40"/>
  <c r="G38"/>
  <c r="G36"/>
  <c r="G32"/>
  <c r="G31" s="1"/>
  <c r="G29"/>
  <c r="G27"/>
  <c r="G25"/>
  <c r="G23"/>
  <c r="G21"/>
  <c r="G19"/>
  <c r="H58"/>
  <c r="J58" s="1"/>
  <c r="L58" s="1"/>
  <c r="N58" s="1"/>
  <c r="P58" s="1"/>
  <c r="R58" s="1"/>
  <c r="T58" s="1"/>
  <c r="V58" s="1"/>
  <c r="I271"/>
  <c r="F271"/>
  <c r="F272"/>
  <c r="H272" s="1"/>
  <c r="J272" s="1"/>
  <c r="L272" s="1"/>
  <c r="N272" s="1"/>
  <c r="P272" s="1"/>
  <c r="R272" s="1"/>
  <c r="T272" s="1"/>
  <c r="V272" s="1"/>
  <c r="K190" l="1"/>
  <c r="K189" s="1"/>
  <c r="G35"/>
  <c r="M303"/>
  <c r="U511"/>
  <c r="S417"/>
  <c r="H271"/>
  <c r="J271" s="1"/>
  <c r="L271" s="1"/>
  <c r="N271" s="1"/>
  <c r="P271" s="1"/>
  <c r="R271" s="1"/>
  <c r="T271" s="1"/>
  <c r="V271" s="1"/>
  <c r="G316"/>
  <c r="K179"/>
  <c r="K268"/>
  <c r="Q418"/>
  <c r="Q389"/>
  <c r="Q177"/>
  <c r="Q248"/>
  <c r="Q263"/>
  <c r="Q16"/>
  <c r="Q141"/>
  <c r="O464"/>
  <c r="O220"/>
  <c r="O248"/>
  <c r="O396"/>
  <c r="O446"/>
  <c r="O507"/>
  <c r="O264"/>
  <c r="O432"/>
  <c r="O224"/>
  <c r="O327"/>
  <c r="O384"/>
  <c r="O200"/>
  <c r="O17"/>
  <c r="O141"/>
  <c r="O407"/>
  <c r="O59"/>
  <c r="O335"/>
  <c r="O303"/>
  <c r="N281"/>
  <c r="P281" s="1"/>
  <c r="R281" s="1"/>
  <c r="T281" s="1"/>
  <c r="V281" s="1"/>
  <c r="M264"/>
  <c r="G304"/>
  <c r="K345"/>
  <c r="K335" s="1"/>
  <c r="K450"/>
  <c r="K446" s="1"/>
  <c r="G345"/>
  <c r="G465"/>
  <c r="K18"/>
  <c r="K304"/>
  <c r="K126"/>
  <c r="K225"/>
  <c r="G225"/>
  <c r="G224" s="1"/>
  <c r="G60"/>
  <c r="K109"/>
  <c r="G91"/>
  <c r="G90" s="1"/>
  <c r="G201"/>
  <c r="G200" s="1"/>
  <c r="G179"/>
  <c r="K35"/>
  <c r="K91"/>
  <c r="K90" s="1"/>
  <c r="K201"/>
  <c r="K200" s="1"/>
  <c r="M284"/>
  <c r="M249"/>
  <c r="M248" s="1"/>
  <c r="M238"/>
  <c r="M59"/>
  <c r="M215"/>
  <c r="M234"/>
  <c r="M389"/>
  <c r="M141"/>
  <c r="M418"/>
  <c r="M335"/>
  <c r="M126"/>
  <c r="M373"/>
  <c r="M385"/>
  <c r="M299"/>
  <c r="M432"/>
  <c r="K60"/>
  <c r="K465"/>
  <c r="K432"/>
  <c r="K285"/>
  <c r="K85"/>
  <c r="K34"/>
  <c r="K154"/>
  <c r="K224"/>
  <c r="K299"/>
  <c r="K390"/>
  <c r="K408"/>
  <c r="K507"/>
  <c r="K120"/>
  <c r="K142"/>
  <c r="K162"/>
  <c r="K264"/>
  <c r="K316"/>
  <c r="K385"/>
  <c r="K400"/>
  <c r="K419"/>
  <c r="K137"/>
  <c r="K220"/>
  <c r="K321"/>
  <c r="K377"/>
  <c r="K442"/>
  <c r="K146"/>
  <c r="K158"/>
  <c r="K174"/>
  <c r="K186"/>
  <c r="K242"/>
  <c r="K254"/>
  <c r="K332"/>
  <c r="K31"/>
  <c r="G268"/>
  <c r="G264" s="1"/>
  <c r="G85"/>
  <c r="G331"/>
  <c r="G154"/>
  <c r="G220"/>
  <c r="G299"/>
  <c r="G442"/>
  <c r="G126"/>
  <c r="G137"/>
  <c r="G162"/>
  <c r="G215"/>
  <c r="G321"/>
  <c r="G464"/>
  <c r="G432"/>
  <c r="G142"/>
  <c r="G120"/>
  <c r="G234"/>
  <c r="G174"/>
  <c r="G186"/>
  <c r="G285"/>
  <c r="G335"/>
  <c r="G373"/>
  <c r="G378"/>
  <c r="G401"/>
  <c r="G409"/>
  <c r="G18"/>
  <c r="G56"/>
  <c r="H56" s="1"/>
  <c r="G114"/>
  <c r="G109" s="1"/>
  <c r="G150"/>
  <c r="G190"/>
  <c r="G328"/>
  <c r="G413"/>
  <c r="G426"/>
  <c r="G508"/>
  <c r="G158"/>
  <c r="G242"/>
  <c r="G254"/>
  <c r="G450"/>
  <c r="I54"/>
  <c r="F54"/>
  <c r="H54" s="1"/>
  <c r="F55"/>
  <c r="H55" s="1"/>
  <c r="J55" s="1"/>
  <c r="L55" s="1"/>
  <c r="N55" s="1"/>
  <c r="P55" s="1"/>
  <c r="R55" s="1"/>
  <c r="T55" s="1"/>
  <c r="V55" s="1"/>
  <c r="I296"/>
  <c r="F297"/>
  <c r="H297" s="1"/>
  <c r="J297" s="1"/>
  <c r="L297" s="1"/>
  <c r="N297" s="1"/>
  <c r="P297" s="1"/>
  <c r="R297" s="1"/>
  <c r="T297" s="1"/>
  <c r="V297" s="1"/>
  <c r="I291"/>
  <c r="F292"/>
  <c r="H292" s="1"/>
  <c r="J292" s="1"/>
  <c r="L292" s="1"/>
  <c r="N292" s="1"/>
  <c r="P292" s="1"/>
  <c r="R292" s="1"/>
  <c r="T292" s="1"/>
  <c r="V292" s="1"/>
  <c r="F293"/>
  <c r="H293" s="1"/>
  <c r="J293" s="1"/>
  <c r="L293" s="1"/>
  <c r="N293" s="1"/>
  <c r="P293" s="1"/>
  <c r="R293" s="1"/>
  <c r="T293" s="1"/>
  <c r="V293" s="1"/>
  <c r="I89"/>
  <c r="I88" s="1"/>
  <c r="F88"/>
  <c r="H88" s="1"/>
  <c r="F89"/>
  <c r="H89" s="1"/>
  <c r="I57"/>
  <c r="I56" s="1"/>
  <c r="I509"/>
  <c r="I508" s="1"/>
  <c r="I501"/>
  <c r="I499"/>
  <c r="I497"/>
  <c r="I494"/>
  <c r="I492"/>
  <c r="I488"/>
  <c r="I484"/>
  <c r="I482"/>
  <c r="I480"/>
  <c r="I475"/>
  <c r="I473"/>
  <c r="I471"/>
  <c r="I468"/>
  <c r="I466"/>
  <c r="I460"/>
  <c r="I458"/>
  <c r="I455"/>
  <c r="I453"/>
  <c r="I451"/>
  <c r="I448"/>
  <c r="I444"/>
  <c r="I443" s="1"/>
  <c r="I440"/>
  <c r="I439" s="1"/>
  <c r="I437"/>
  <c r="I434"/>
  <c r="I433" s="1"/>
  <c r="I430"/>
  <c r="I429" s="1"/>
  <c r="I427"/>
  <c r="I426" s="1"/>
  <c r="I424"/>
  <c r="I420"/>
  <c r="I414"/>
  <c r="I413" s="1"/>
  <c r="I410"/>
  <c r="I409" s="1"/>
  <c r="I408" s="1"/>
  <c r="I402"/>
  <c r="I401" s="1"/>
  <c r="I398"/>
  <c r="I397" s="1"/>
  <c r="I392"/>
  <c r="I387"/>
  <c r="I382"/>
  <c r="I379"/>
  <c r="I378" s="1"/>
  <c r="I375"/>
  <c r="I374" s="1"/>
  <c r="I369"/>
  <c r="I367"/>
  <c r="I365"/>
  <c r="I363"/>
  <c r="I361"/>
  <c r="I359"/>
  <c r="I357"/>
  <c r="I355"/>
  <c r="I353"/>
  <c r="I351"/>
  <c r="I349"/>
  <c r="I346"/>
  <c r="I343"/>
  <c r="I342" s="1"/>
  <c r="I340"/>
  <c r="I339" s="1"/>
  <c r="I337"/>
  <c r="I336" s="1"/>
  <c r="I333"/>
  <c r="I332" s="1"/>
  <c r="I329"/>
  <c r="I328" s="1"/>
  <c r="I327" s="1"/>
  <c r="I323"/>
  <c r="I319"/>
  <c r="I317"/>
  <c r="I314"/>
  <c r="I313" s="1"/>
  <c r="I309"/>
  <c r="I307"/>
  <c r="I305"/>
  <c r="I301"/>
  <c r="I300" s="1"/>
  <c r="I294"/>
  <c r="I289"/>
  <c r="I286"/>
  <c r="I279"/>
  <c r="I278" s="1"/>
  <c r="I276"/>
  <c r="I269"/>
  <c r="I268" s="1"/>
  <c r="I266"/>
  <c r="I265" s="1"/>
  <c r="I260"/>
  <c r="I259" s="1"/>
  <c r="I255"/>
  <c r="I254" s="1"/>
  <c r="I251"/>
  <c r="I250" s="1"/>
  <c r="I246"/>
  <c r="I245" s="1"/>
  <c r="I243"/>
  <c r="I240"/>
  <c r="I239" s="1"/>
  <c r="I236"/>
  <c r="I232"/>
  <c r="I230"/>
  <c r="I228"/>
  <c r="I226"/>
  <c r="I222"/>
  <c r="I221" s="1"/>
  <c r="I217"/>
  <c r="I216" s="1"/>
  <c r="I213"/>
  <c r="I212" s="1"/>
  <c r="I210"/>
  <c r="I208"/>
  <c r="I206"/>
  <c r="I204"/>
  <c r="I202"/>
  <c r="I198"/>
  <c r="I197" s="1"/>
  <c r="I195"/>
  <c r="I193"/>
  <c r="I191"/>
  <c r="I187"/>
  <c r="I186" s="1"/>
  <c r="I184"/>
  <c r="I182"/>
  <c r="I180"/>
  <c r="I175"/>
  <c r="I174" s="1"/>
  <c r="I173" s="1"/>
  <c r="I171"/>
  <c r="I170" s="1"/>
  <c r="I167"/>
  <c r="I166" s="1"/>
  <c r="I164"/>
  <c r="I160"/>
  <c r="I159" s="1"/>
  <c r="I156"/>
  <c r="I151"/>
  <c r="I150" s="1"/>
  <c r="I148"/>
  <c r="I147" s="1"/>
  <c r="I144"/>
  <c r="I143" s="1"/>
  <c r="I142" s="1"/>
  <c r="I139"/>
  <c r="I138" s="1"/>
  <c r="I137" s="1"/>
  <c r="I134"/>
  <c r="I133" s="1"/>
  <c r="I131"/>
  <c r="I130" s="1"/>
  <c r="I128"/>
  <c r="I122"/>
  <c r="I121" s="1"/>
  <c r="I120" s="1"/>
  <c r="I118"/>
  <c r="I117" s="1"/>
  <c r="I115"/>
  <c r="I114" s="1"/>
  <c r="I111"/>
  <c r="I110" s="1"/>
  <c r="I105"/>
  <c r="I103"/>
  <c r="I101"/>
  <c r="I98"/>
  <c r="I96"/>
  <c r="I94"/>
  <c r="I92"/>
  <c r="I86"/>
  <c r="I82"/>
  <c r="I81" s="1"/>
  <c r="I79"/>
  <c r="I77"/>
  <c r="I75"/>
  <c r="I73"/>
  <c r="I71"/>
  <c r="I69"/>
  <c r="I67"/>
  <c r="I65"/>
  <c r="I63"/>
  <c r="I61"/>
  <c r="I50"/>
  <c r="I48"/>
  <c r="I46"/>
  <c r="I44"/>
  <c r="I42"/>
  <c r="I40"/>
  <c r="I38"/>
  <c r="I36"/>
  <c r="I32"/>
  <c r="I29"/>
  <c r="I27"/>
  <c r="I25"/>
  <c r="I23"/>
  <c r="I21"/>
  <c r="I19"/>
  <c r="E350"/>
  <c r="G303" l="1"/>
  <c r="K303"/>
  <c r="S511"/>
  <c r="I450"/>
  <c r="Q417"/>
  <c r="O16"/>
  <c r="O263"/>
  <c r="O389"/>
  <c r="O417"/>
  <c r="O177"/>
  <c r="I35"/>
  <c r="I34" s="1"/>
  <c r="I18"/>
  <c r="J89"/>
  <c r="L89" s="1"/>
  <c r="N89" s="1"/>
  <c r="P89" s="1"/>
  <c r="R89" s="1"/>
  <c r="T89" s="1"/>
  <c r="V89" s="1"/>
  <c r="J88"/>
  <c r="L88" s="1"/>
  <c r="N88" s="1"/>
  <c r="P88" s="1"/>
  <c r="R88" s="1"/>
  <c r="T88" s="1"/>
  <c r="V88" s="1"/>
  <c r="J54"/>
  <c r="L54" s="1"/>
  <c r="N54" s="1"/>
  <c r="P54" s="1"/>
  <c r="R54" s="1"/>
  <c r="T54" s="1"/>
  <c r="V54" s="1"/>
  <c r="J56"/>
  <c r="L56" s="1"/>
  <c r="N56" s="1"/>
  <c r="P56" s="1"/>
  <c r="R56" s="1"/>
  <c r="T56" s="1"/>
  <c r="V56" s="1"/>
  <c r="J57"/>
  <c r="L57" s="1"/>
  <c r="N57" s="1"/>
  <c r="P57" s="1"/>
  <c r="R57" s="1"/>
  <c r="T57" s="1"/>
  <c r="V57" s="1"/>
  <c r="M16"/>
  <c r="M417"/>
  <c r="M177"/>
  <c r="M263"/>
  <c r="M384"/>
  <c r="K464"/>
  <c r="K284"/>
  <c r="K59"/>
  <c r="K418"/>
  <c r="K249"/>
  <c r="K331"/>
  <c r="K173"/>
  <c r="K384"/>
  <c r="K389"/>
  <c r="K238"/>
  <c r="K178"/>
  <c r="K407"/>
  <c r="K17"/>
  <c r="I436"/>
  <c r="I432" s="1"/>
  <c r="I275"/>
  <c r="I386"/>
  <c r="I419"/>
  <c r="G59"/>
  <c r="G284"/>
  <c r="G507"/>
  <c r="G189"/>
  <c r="G17"/>
  <c r="G400"/>
  <c r="G249"/>
  <c r="G418"/>
  <c r="G146"/>
  <c r="G34"/>
  <c r="G178"/>
  <c r="G327"/>
  <c r="G408"/>
  <c r="G173"/>
  <c r="G412"/>
  <c r="G377"/>
  <c r="G238"/>
  <c r="G446"/>
  <c r="I60"/>
  <c r="I85"/>
  <c r="I465"/>
  <c r="I447"/>
  <c r="I400"/>
  <c r="I391"/>
  <c r="I381"/>
  <c r="I345"/>
  <c r="I316"/>
  <c r="I304"/>
  <c r="I299"/>
  <c r="I285"/>
  <c r="I249"/>
  <c r="I248" s="1"/>
  <c r="I225"/>
  <c r="I224" s="1"/>
  <c r="I220"/>
  <c r="I190"/>
  <c r="I189" s="1"/>
  <c r="I179"/>
  <c r="I178" s="1"/>
  <c r="I163"/>
  <c r="I155"/>
  <c r="I91"/>
  <c r="I90" s="1"/>
  <c r="I242"/>
  <c r="I373"/>
  <c r="I507"/>
  <c r="I169"/>
  <c r="I215"/>
  <c r="I331"/>
  <c r="I412"/>
  <c r="I109"/>
  <c r="I146"/>
  <c r="I158"/>
  <c r="I396"/>
  <c r="I442"/>
  <c r="I31"/>
  <c r="I127"/>
  <c r="I235"/>
  <c r="I322"/>
  <c r="I423"/>
  <c r="I201"/>
  <c r="E370"/>
  <c r="E368"/>
  <c r="F368" s="1"/>
  <c r="H368" s="1"/>
  <c r="J368" s="1"/>
  <c r="L368" s="1"/>
  <c r="N368" s="1"/>
  <c r="P368" s="1"/>
  <c r="R368" s="1"/>
  <c r="T368" s="1"/>
  <c r="V368" s="1"/>
  <c r="E366"/>
  <c r="F366" s="1"/>
  <c r="H366" s="1"/>
  <c r="J366" s="1"/>
  <c r="L366" s="1"/>
  <c r="N366" s="1"/>
  <c r="P366" s="1"/>
  <c r="R366" s="1"/>
  <c r="T366" s="1"/>
  <c r="V366" s="1"/>
  <c r="E364"/>
  <c r="F364" s="1"/>
  <c r="H364" s="1"/>
  <c r="J364" s="1"/>
  <c r="L364" s="1"/>
  <c r="N364" s="1"/>
  <c r="P364" s="1"/>
  <c r="R364" s="1"/>
  <c r="T364" s="1"/>
  <c r="V364" s="1"/>
  <c r="E362"/>
  <c r="F362" s="1"/>
  <c r="H362" s="1"/>
  <c r="J362" s="1"/>
  <c r="L362" s="1"/>
  <c r="N362" s="1"/>
  <c r="P362" s="1"/>
  <c r="R362" s="1"/>
  <c r="T362" s="1"/>
  <c r="V362" s="1"/>
  <c r="E360"/>
  <c r="F360" s="1"/>
  <c r="H360" s="1"/>
  <c r="J360" s="1"/>
  <c r="L360" s="1"/>
  <c r="N360" s="1"/>
  <c r="P360" s="1"/>
  <c r="R360" s="1"/>
  <c r="T360" s="1"/>
  <c r="V360" s="1"/>
  <c r="E358"/>
  <c r="F358" s="1"/>
  <c r="H358" s="1"/>
  <c r="J358" s="1"/>
  <c r="L358" s="1"/>
  <c r="N358" s="1"/>
  <c r="P358" s="1"/>
  <c r="R358" s="1"/>
  <c r="T358" s="1"/>
  <c r="V358" s="1"/>
  <c r="E356"/>
  <c r="F356" s="1"/>
  <c r="H356" s="1"/>
  <c r="J356" s="1"/>
  <c r="L356" s="1"/>
  <c r="N356" s="1"/>
  <c r="P356" s="1"/>
  <c r="R356" s="1"/>
  <c r="T356" s="1"/>
  <c r="V356" s="1"/>
  <c r="E369"/>
  <c r="F369" s="1"/>
  <c r="H369" s="1"/>
  <c r="J369" s="1"/>
  <c r="L369" s="1"/>
  <c r="N369" s="1"/>
  <c r="P369" s="1"/>
  <c r="R369" s="1"/>
  <c r="T369" s="1"/>
  <c r="V369" s="1"/>
  <c r="E361"/>
  <c r="F361" s="1"/>
  <c r="H361" s="1"/>
  <c r="J361" s="1"/>
  <c r="L361" s="1"/>
  <c r="N361" s="1"/>
  <c r="P361" s="1"/>
  <c r="R361" s="1"/>
  <c r="T361" s="1"/>
  <c r="V361" s="1"/>
  <c r="E354"/>
  <c r="F354" s="1"/>
  <c r="H354" s="1"/>
  <c r="J354" s="1"/>
  <c r="L354" s="1"/>
  <c r="N354" s="1"/>
  <c r="P354" s="1"/>
  <c r="R354" s="1"/>
  <c r="T354" s="1"/>
  <c r="V354" s="1"/>
  <c r="E352"/>
  <c r="F352" s="1"/>
  <c r="H352" s="1"/>
  <c r="J352" s="1"/>
  <c r="L352" s="1"/>
  <c r="N352" s="1"/>
  <c r="P352" s="1"/>
  <c r="R352" s="1"/>
  <c r="T352" s="1"/>
  <c r="V352" s="1"/>
  <c r="Q511" l="1"/>
  <c r="O511"/>
  <c r="E353"/>
  <c r="F353" s="1"/>
  <c r="H353" s="1"/>
  <c r="J353" s="1"/>
  <c r="L353" s="1"/>
  <c r="N353" s="1"/>
  <c r="P353" s="1"/>
  <c r="R353" s="1"/>
  <c r="T353" s="1"/>
  <c r="V353" s="1"/>
  <c r="E367"/>
  <c r="F367" s="1"/>
  <c r="H367" s="1"/>
  <c r="J367" s="1"/>
  <c r="L367" s="1"/>
  <c r="N367" s="1"/>
  <c r="P367" s="1"/>
  <c r="R367" s="1"/>
  <c r="T367" s="1"/>
  <c r="V367" s="1"/>
  <c r="K263"/>
  <c r="M511"/>
  <c r="K177"/>
  <c r="K417"/>
  <c r="K141"/>
  <c r="K248"/>
  <c r="K16"/>
  <c r="I385"/>
  <c r="I238"/>
  <c r="G407"/>
  <c r="G389"/>
  <c r="G177"/>
  <c r="G248"/>
  <c r="G16"/>
  <c r="G263"/>
  <c r="G417"/>
  <c r="G141"/>
  <c r="I59"/>
  <c r="I464"/>
  <c r="I446"/>
  <c r="I390"/>
  <c r="I389" s="1"/>
  <c r="I377"/>
  <c r="I335"/>
  <c r="I303"/>
  <c r="I284"/>
  <c r="I264"/>
  <c r="I162"/>
  <c r="I154"/>
  <c r="I234"/>
  <c r="I321"/>
  <c r="I17"/>
  <c r="I407"/>
  <c r="I418"/>
  <c r="I200"/>
  <c r="I126"/>
  <c r="E355"/>
  <c r="F355" s="1"/>
  <c r="H355" s="1"/>
  <c r="J355" s="1"/>
  <c r="L355" s="1"/>
  <c r="N355" s="1"/>
  <c r="P355" s="1"/>
  <c r="R355" s="1"/>
  <c r="T355" s="1"/>
  <c r="V355" s="1"/>
  <c r="F370"/>
  <c r="H370" s="1"/>
  <c r="J370" s="1"/>
  <c r="L370" s="1"/>
  <c r="N370" s="1"/>
  <c r="P370" s="1"/>
  <c r="R370" s="1"/>
  <c r="T370" s="1"/>
  <c r="V370" s="1"/>
  <c r="E365"/>
  <c r="F365" s="1"/>
  <c r="H365" s="1"/>
  <c r="J365" s="1"/>
  <c r="L365" s="1"/>
  <c r="N365" s="1"/>
  <c r="P365" s="1"/>
  <c r="R365" s="1"/>
  <c r="T365" s="1"/>
  <c r="V365" s="1"/>
  <c r="E363"/>
  <c r="F363" s="1"/>
  <c r="H363" s="1"/>
  <c r="J363" s="1"/>
  <c r="L363" s="1"/>
  <c r="N363" s="1"/>
  <c r="P363" s="1"/>
  <c r="R363" s="1"/>
  <c r="T363" s="1"/>
  <c r="V363" s="1"/>
  <c r="E359"/>
  <c r="F359" s="1"/>
  <c r="H359" s="1"/>
  <c r="J359" s="1"/>
  <c r="L359" s="1"/>
  <c r="N359" s="1"/>
  <c r="P359" s="1"/>
  <c r="R359" s="1"/>
  <c r="T359" s="1"/>
  <c r="V359" s="1"/>
  <c r="E357"/>
  <c r="F357" s="1"/>
  <c r="H357" s="1"/>
  <c r="J357" s="1"/>
  <c r="L357" s="1"/>
  <c r="N357" s="1"/>
  <c r="P357" s="1"/>
  <c r="R357" s="1"/>
  <c r="T357" s="1"/>
  <c r="V357" s="1"/>
  <c r="E351"/>
  <c r="E244"/>
  <c r="E247"/>
  <c r="E298"/>
  <c r="E288"/>
  <c r="K511" l="1"/>
  <c r="I384"/>
  <c r="G511"/>
  <c r="I141"/>
  <c r="I16"/>
  <c r="I417"/>
  <c r="I177"/>
  <c r="I263"/>
  <c r="F351"/>
  <c r="H351" s="1"/>
  <c r="J351" s="1"/>
  <c r="L351" s="1"/>
  <c r="N351" s="1"/>
  <c r="P351" s="1"/>
  <c r="R351" s="1"/>
  <c r="T351" s="1"/>
  <c r="V351" s="1"/>
  <c r="F298"/>
  <c r="H298" s="1"/>
  <c r="J298" s="1"/>
  <c r="L298" s="1"/>
  <c r="N298" s="1"/>
  <c r="P298" s="1"/>
  <c r="R298" s="1"/>
  <c r="T298" s="1"/>
  <c r="V298" s="1"/>
  <c r="E296"/>
  <c r="F296" s="1"/>
  <c r="H296" s="1"/>
  <c r="J296" s="1"/>
  <c r="L296" s="1"/>
  <c r="N296" s="1"/>
  <c r="P296" s="1"/>
  <c r="R296" s="1"/>
  <c r="T296" s="1"/>
  <c r="V296" s="1"/>
  <c r="F51"/>
  <c r="H51" s="1"/>
  <c r="J51" s="1"/>
  <c r="L51" s="1"/>
  <c r="N51" s="1"/>
  <c r="P51" s="1"/>
  <c r="R51" s="1"/>
  <c r="T51" s="1"/>
  <c r="V51" s="1"/>
  <c r="E50"/>
  <c r="F50" s="1"/>
  <c r="H50" s="1"/>
  <c r="J50" s="1"/>
  <c r="L50" s="1"/>
  <c r="N50" s="1"/>
  <c r="P50" s="1"/>
  <c r="R50" s="1"/>
  <c r="T50" s="1"/>
  <c r="V50" s="1"/>
  <c r="F247"/>
  <c r="H247" s="1"/>
  <c r="J247" s="1"/>
  <c r="L247" s="1"/>
  <c r="N247" s="1"/>
  <c r="P247" s="1"/>
  <c r="R247" s="1"/>
  <c r="T247" s="1"/>
  <c r="V247" s="1"/>
  <c r="E246"/>
  <c r="E245" s="1"/>
  <c r="F245" s="1"/>
  <c r="H245" s="1"/>
  <c r="J245" s="1"/>
  <c r="L245" s="1"/>
  <c r="N245" s="1"/>
  <c r="P245" s="1"/>
  <c r="R245" s="1"/>
  <c r="T245" s="1"/>
  <c r="V245" s="1"/>
  <c r="F320"/>
  <c r="H320" s="1"/>
  <c r="J320" s="1"/>
  <c r="L320" s="1"/>
  <c r="N320" s="1"/>
  <c r="P320" s="1"/>
  <c r="R320" s="1"/>
  <c r="T320" s="1"/>
  <c r="V320" s="1"/>
  <c r="E319"/>
  <c r="F319" s="1"/>
  <c r="H319" s="1"/>
  <c r="J319" s="1"/>
  <c r="L319" s="1"/>
  <c r="N319" s="1"/>
  <c r="P319" s="1"/>
  <c r="R319" s="1"/>
  <c r="T319" s="1"/>
  <c r="V319" s="1"/>
  <c r="F318"/>
  <c r="H318" s="1"/>
  <c r="J318" s="1"/>
  <c r="L318" s="1"/>
  <c r="N318" s="1"/>
  <c r="P318" s="1"/>
  <c r="R318" s="1"/>
  <c r="T318" s="1"/>
  <c r="V318" s="1"/>
  <c r="E317"/>
  <c r="E151"/>
  <c r="F153"/>
  <c r="H153" s="1"/>
  <c r="J153" s="1"/>
  <c r="L153" s="1"/>
  <c r="N153" s="1"/>
  <c r="P153" s="1"/>
  <c r="R153" s="1"/>
  <c r="T153" s="1"/>
  <c r="V153" s="1"/>
  <c r="F33"/>
  <c r="H33" s="1"/>
  <c r="J33" s="1"/>
  <c r="L33" s="1"/>
  <c r="N33" s="1"/>
  <c r="P33" s="1"/>
  <c r="R33" s="1"/>
  <c r="T33" s="1"/>
  <c r="V33" s="1"/>
  <c r="E32"/>
  <c r="E31" s="1"/>
  <c r="F31" s="1"/>
  <c r="H31" s="1"/>
  <c r="J31" s="1"/>
  <c r="L31" s="1"/>
  <c r="N31" s="1"/>
  <c r="P31" s="1"/>
  <c r="R31" s="1"/>
  <c r="T31" s="1"/>
  <c r="V31" s="1"/>
  <c r="E316" l="1"/>
  <c r="F316" s="1"/>
  <c r="H316" s="1"/>
  <c r="J316" s="1"/>
  <c r="L316" s="1"/>
  <c r="N316" s="1"/>
  <c r="P316" s="1"/>
  <c r="R316" s="1"/>
  <c r="T316" s="1"/>
  <c r="V316" s="1"/>
  <c r="F317"/>
  <c r="H317" s="1"/>
  <c r="J317" s="1"/>
  <c r="L317" s="1"/>
  <c r="N317" s="1"/>
  <c r="P317" s="1"/>
  <c r="R317" s="1"/>
  <c r="T317" s="1"/>
  <c r="V317" s="1"/>
  <c r="F32"/>
  <c r="H32" s="1"/>
  <c r="J32" s="1"/>
  <c r="L32" s="1"/>
  <c r="N32" s="1"/>
  <c r="P32" s="1"/>
  <c r="R32" s="1"/>
  <c r="T32" s="1"/>
  <c r="V32" s="1"/>
  <c r="I511"/>
  <c r="F246"/>
  <c r="H246" s="1"/>
  <c r="J246" s="1"/>
  <c r="L246" s="1"/>
  <c r="N246" s="1"/>
  <c r="P246" s="1"/>
  <c r="R246" s="1"/>
  <c r="T246" s="1"/>
  <c r="V246" s="1"/>
  <c r="F68"/>
  <c r="H68" s="1"/>
  <c r="J68" s="1"/>
  <c r="L68" s="1"/>
  <c r="N68" s="1"/>
  <c r="P68" s="1"/>
  <c r="R68" s="1"/>
  <c r="T68" s="1"/>
  <c r="V68" s="1"/>
  <c r="E67"/>
  <c r="F67" s="1"/>
  <c r="H67" s="1"/>
  <c r="J67" s="1"/>
  <c r="L67" s="1"/>
  <c r="N67" s="1"/>
  <c r="P67" s="1"/>
  <c r="R67" s="1"/>
  <c r="T67" s="1"/>
  <c r="V67" s="1"/>
  <c r="E291" l="1"/>
  <c r="E289"/>
  <c r="E314" l="1"/>
  <c r="E313" s="1"/>
  <c r="E509"/>
  <c r="E508" s="1"/>
  <c r="E507" s="1"/>
  <c r="E501"/>
  <c r="E499"/>
  <c r="E497"/>
  <c r="E494"/>
  <c r="E492"/>
  <c r="E488"/>
  <c r="E484"/>
  <c r="E482"/>
  <c r="E480"/>
  <c r="E475"/>
  <c r="E473"/>
  <c r="E471"/>
  <c r="E468"/>
  <c r="E466"/>
  <c r="E460"/>
  <c r="E458"/>
  <c r="E455"/>
  <c r="E453"/>
  <c r="E451"/>
  <c r="E448"/>
  <c r="E447" s="1"/>
  <c r="E444"/>
  <c r="E443" s="1"/>
  <c r="E442" s="1"/>
  <c r="E440"/>
  <c r="E439" s="1"/>
  <c r="E437"/>
  <c r="E436" s="1"/>
  <c r="E434"/>
  <c r="E433" s="1"/>
  <c r="E430"/>
  <c r="E429" s="1"/>
  <c r="E427"/>
  <c r="E426" s="1"/>
  <c r="E424"/>
  <c r="E423" s="1"/>
  <c r="E420"/>
  <c r="E419" s="1"/>
  <c r="E414"/>
  <c r="E413" s="1"/>
  <c r="E412" s="1"/>
  <c r="E410"/>
  <c r="E409" s="1"/>
  <c r="E408" s="1"/>
  <c r="E402"/>
  <c r="E401" s="1"/>
  <c r="E400" s="1"/>
  <c r="E398"/>
  <c r="E397" s="1"/>
  <c r="E396" s="1"/>
  <c r="E392"/>
  <c r="E391" s="1"/>
  <c r="E390" s="1"/>
  <c r="E387"/>
  <c r="E386" s="1"/>
  <c r="E385" s="1"/>
  <c r="E384" s="1"/>
  <c r="E382"/>
  <c r="E381" s="1"/>
  <c r="E379"/>
  <c r="E378" s="1"/>
  <c r="E375"/>
  <c r="E374" s="1"/>
  <c r="E373" s="1"/>
  <c r="E349"/>
  <c r="E346"/>
  <c r="E343"/>
  <c r="E342" s="1"/>
  <c r="E340"/>
  <c r="E339" s="1"/>
  <c r="E337"/>
  <c r="E336" s="1"/>
  <c r="E333"/>
  <c r="E332" s="1"/>
  <c r="E331" s="1"/>
  <c r="E329"/>
  <c r="E328" s="1"/>
  <c r="E327" s="1"/>
  <c r="E323"/>
  <c r="E322" s="1"/>
  <c r="E321" s="1"/>
  <c r="E309"/>
  <c r="E307"/>
  <c r="E305"/>
  <c r="E301"/>
  <c r="E300" s="1"/>
  <c r="E299" s="1"/>
  <c r="E294"/>
  <c r="E286"/>
  <c r="E279"/>
  <c r="E278" s="1"/>
  <c r="E276"/>
  <c r="E275" s="1"/>
  <c r="E269"/>
  <c r="E268" s="1"/>
  <c r="E266"/>
  <c r="E265" s="1"/>
  <c r="E260"/>
  <c r="E259" s="1"/>
  <c r="E255"/>
  <c r="E254" s="1"/>
  <c r="E251"/>
  <c r="E250" s="1"/>
  <c r="E243"/>
  <c r="E242" s="1"/>
  <c r="E240"/>
  <c r="E239" s="1"/>
  <c r="E236"/>
  <c r="E235" s="1"/>
  <c r="E234" s="1"/>
  <c r="E232"/>
  <c r="E230"/>
  <c r="E228"/>
  <c r="E226"/>
  <c r="E222"/>
  <c r="E221" s="1"/>
  <c r="E220" s="1"/>
  <c r="E217"/>
  <c r="E216" s="1"/>
  <c r="E215" s="1"/>
  <c r="E213"/>
  <c r="E212" s="1"/>
  <c r="E210"/>
  <c r="E208"/>
  <c r="E206"/>
  <c r="E204"/>
  <c r="E202"/>
  <c r="E198"/>
  <c r="E197" s="1"/>
  <c r="E195"/>
  <c r="E193"/>
  <c r="E191"/>
  <c r="E187"/>
  <c r="E186" s="1"/>
  <c r="E184"/>
  <c r="E182"/>
  <c r="E180"/>
  <c r="E175"/>
  <c r="E174" s="1"/>
  <c r="E173" s="1"/>
  <c r="E171"/>
  <c r="E170" s="1"/>
  <c r="E169" s="1"/>
  <c r="E167"/>
  <c r="E166" s="1"/>
  <c r="E164"/>
  <c r="E163" s="1"/>
  <c r="E160"/>
  <c r="E159" s="1"/>
  <c r="E158" s="1"/>
  <c r="E156"/>
  <c r="E155" s="1"/>
  <c r="E154" s="1"/>
  <c r="E150"/>
  <c r="E148"/>
  <c r="E147" s="1"/>
  <c r="E144"/>
  <c r="E143" s="1"/>
  <c r="E142" s="1"/>
  <c r="E139"/>
  <c r="E138" s="1"/>
  <c r="E137" s="1"/>
  <c r="E134"/>
  <c r="E133" s="1"/>
  <c r="E131"/>
  <c r="E130" s="1"/>
  <c r="E128"/>
  <c r="E127" s="1"/>
  <c r="E122"/>
  <c r="E121" s="1"/>
  <c r="E120" s="1"/>
  <c r="E118"/>
  <c r="E117" s="1"/>
  <c r="E115"/>
  <c r="E114" s="1"/>
  <c r="E111"/>
  <c r="E110" s="1"/>
  <c r="E105"/>
  <c r="E103"/>
  <c r="E101"/>
  <c r="E98"/>
  <c r="E96"/>
  <c r="E94"/>
  <c r="E92"/>
  <c r="E86"/>
  <c r="E85" s="1"/>
  <c r="E82"/>
  <c r="E81" s="1"/>
  <c r="E79"/>
  <c r="E77"/>
  <c r="E75"/>
  <c r="E73"/>
  <c r="E71"/>
  <c r="E69"/>
  <c r="E65"/>
  <c r="E63"/>
  <c r="E61"/>
  <c r="E48"/>
  <c r="E46"/>
  <c r="E44"/>
  <c r="E42"/>
  <c r="E40"/>
  <c r="E38"/>
  <c r="E36"/>
  <c r="E29"/>
  <c r="E27"/>
  <c r="E25"/>
  <c r="E23"/>
  <c r="E21"/>
  <c r="E19"/>
  <c r="E238" l="1"/>
  <c r="E60"/>
  <c r="E59" s="1"/>
  <c r="E35"/>
  <c r="E345"/>
  <c r="E285"/>
  <c r="E335"/>
  <c r="E126"/>
  <c r="E407"/>
  <c r="E432"/>
  <c r="E377"/>
  <c r="E418"/>
  <c r="E465"/>
  <c r="E464" s="1"/>
  <c r="E18"/>
  <c r="E17" s="1"/>
  <c r="E179"/>
  <c r="E178" s="1"/>
  <c r="E190"/>
  <c r="E189" s="1"/>
  <c r="E201"/>
  <c r="E200" s="1"/>
  <c r="E284"/>
  <c r="E450"/>
  <c r="E446" s="1"/>
  <c r="E304"/>
  <c r="E303" s="1"/>
  <c r="E225"/>
  <c r="E224" s="1"/>
  <c r="E146"/>
  <c r="E91"/>
  <c r="E90" s="1"/>
  <c r="E34"/>
  <c r="E109"/>
  <c r="E162"/>
  <c r="E264"/>
  <c r="E389"/>
  <c r="E249"/>
  <c r="E248" s="1"/>
  <c r="E417" l="1"/>
  <c r="E177"/>
  <c r="E263"/>
  <c r="E141"/>
  <c r="E16"/>
  <c r="E511" l="1"/>
  <c r="F17" l="1"/>
  <c r="H17" s="1"/>
  <c r="J17" s="1"/>
  <c r="L17" s="1"/>
  <c r="N17" s="1"/>
  <c r="P17" s="1"/>
  <c r="R17" s="1"/>
  <c r="T17" s="1"/>
  <c r="V17" s="1"/>
  <c r="F18"/>
  <c r="H18" s="1"/>
  <c r="J18" s="1"/>
  <c r="L18" s="1"/>
  <c r="N18" s="1"/>
  <c r="P18" s="1"/>
  <c r="R18" s="1"/>
  <c r="T18" s="1"/>
  <c r="V18" s="1"/>
  <c r="F19"/>
  <c r="H19" s="1"/>
  <c r="J19" s="1"/>
  <c r="L19" s="1"/>
  <c r="N19" s="1"/>
  <c r="P19" s="1"/>
  <c r="R19" s="1"/>
  <c r="T19" s="1"/>
  <c r="V19" s="1"/>
  <c r="F20"/>
  <c r="H20" s="1"/>
  <c r="J20" s="1"/>
  <c r="L20" s="1"/>
  <c r="N20" s="1"/>
  <c r="P20" s="1"/>
  <c r="R20" s="1"/>
  <c r="T20" s="1"/>
  <c r="V20" s="1"/>
  <c r="F21"/>
  <c r="H21" s="1"/>
  <c r="J21" s="1"/>
  <c r="L21" s="1"/>
  <c r="N21" s="1"/>
  <c r="P21" s="1"/>
  <c r="R21" s="1"/>
  <c r="T21" s="1"/>
  <c r="V21" s="1"/>
  <c r="F22"/>
  <c r="H22" s="1"/>
  <c r="J22" s="1"/>
  <c r="L22" s="1"/>
  <c r="N22" s="1"/>
  <c r="P22" s="1"/>
  <c r="R22" s="1"/>
  <c r="T22" s="1"/>
  <c r="V22" s="1"/>
  <c r="F23"/>
  <c r="H23" s="1"/>
  <c r="J23" s="1"/>
  <c r="L23" s="1"/>
  <c r="N23" s="1"/>
  <c r="P23" s="1"/>
  <c r="R23" s="1"/>
  <c r="T23" s="1"/>
  <c r="V23" s="1"/>
  <c r="F24"/>
  <c r="H24" s="1"/>
  <c r="J24" s="1"/>
  <c r="L24" s="1"/>
  <c r="N24" s="1"/>
  <c r="P24" s="1"/>
  <c r="R24" s="1"/>
  <c r="T24" s="1"/>
  <c r="V24" s="1"/>
  <c r="F25"/>
  <c r="H25" s="1"/>
  <c r="J25" s="1"/>
  <c r="L25" s="1"/>
  <c r="N25" s="1"/>
  <c r="P25" s="1"/>
  <c r="R25" s="1"/>
  <c r="T25" s="1"/>
  <c r="V25" s="1"/>
  <c r="F26"/>
  <c r="H26" s="1"/>
  <c r="J26" s="1"/>
  <c r="L26" s="1"/>
  <c r="N26" s="1"/>
  <c r="P26" s="1"/>
  <c r="R26" s="1"/>
  <c r="T26" s="1"/>
  <c r="V26" s="1"/>
  <c r="F27"/>
  <c r="H27" s="1"/>
  <c r="J27" s="1"/>
  <c r="L27" s="1"/>
  <c r="N27" s="1"/>
  <c r="P27" s="1"/>
  <c r="R27" s="1"/>
  <c r="T27" s="1"/>
  <c r="V27" s="1"/>
  <c r="F28"/>
  <c r="H28" s="1"/>
  <c r="J28" s="1"/>
  <c r="L28" s="1"/>
  <c r="N28" s="1"/>
  <c r="P28" s="1"/>
  <c r="R28" s="1"/>
  <c r="T28" s="1"/>
  <c r="V28" s="1"/>
  <c r="F29"/>
  <c r="H29" s="1"/>
  <c r="J29" s="1"/>
  <c r="L29" s="1"/>
  <c r="N29" s="1"/>
  <c r="P29" s="1"/>
  <c r="R29" s="1"/>
  <c r="T29" s="1"/>
  <c r="V29" s="1"/>
  <c r="F30"/>
  <c r="H30" s="1"/>
  <c r="J30" s="1"/>
  <c r="L30" s="1"/>
  <c r="N30" s="1"/>
  <c r="P30" s="1"/>
  <c r="R30" s="1"/>
  <c r="T30" s="1"/>
  <c r="V30" s="1"/>
  <c r="F34"/>
  <c r="H34" s="1"/>
  <c r="J34" s="1"/>
  <c r="L34" s="1"/>
  <c r="N34" s="1"/>
  <c r="P34" s="1"/>
  <c r="R34" s="1"/>
  <c r="T34" s="1"/>
  <c r="V34" s="1"/>
  <c r="F35"/>
  <c r="H35" s="1"/>
  <c r="J35" s="1"/>
  <c r="L35" s="1"/>
  <c r="N35" s="1"/>
  <c r="P35" s="1"/>
  <c r="R35" s="1"/>
  <c r="T35" s="1"/>
  <c r="V35" s="1"/>
  <c r="F36"/>
  <c r="H36" s="1"/>
  <c r="J36" s="1"/>
  <c r="L36" s="1"/>
  <c r="N36" s="1"/>
  <c r="P36" s="1"/>
  <c r="R36" s="1"/>
  <c r="T36" s="1"/>
  <c r="V36" s="1"/>
  <c r="F37"/>
  <c r="H37" s="1"/>
  <c r="J37" s="1"/>
  <c r="L37" s="1"/>
  <c r="N37" s="1"/>
  <c r="P37" s="1"/>
  <c r="R37" s="1"/>
  <c r="T37" s="1"/>
  <c r="V37" s="1"/>
  <c r="F38"/>
  <c r="H38" s="1"/>
  <c r="J38" s="1"/>
  <c r="L38" s="1"/>
  <c r="N38" s="1"/>
  <c r="P38" s="1"/>
  <c r="R38" s="1"/>
  <c r="T38" s="1"/>
  <c r="V38" s="1"/>
  <c r="F39"/>
  <c r="H39" s="1"/>
  <c r="J39" s="1"/>
  <c r="L39" s="1"/>
  <c r="N39" s="1"/>
  <c r="P39" s="1"/>
  <c r="R39" s="1"/>
  <c r="T39" s="1"/>
  <c r="V39" s="1"/>
  <c r="F40"/>
  <c r="H40" s="1"/>
  <c r="J40" s="1"/>
  <c r="L40" s="1"/>
  <c r="N40" s="1"/>
  <c r="P40" s="1"/>
  <c r="R40" s="1"/>
  <c r="T40" s="1"/>
  <c r="V40" s="1"/>
  <c r="F41"/>
  <c r="H41" s="1"/>
  <c r="J41" s="1"/>
  <c r="L41" s="1"/>
  <c r="N41" s="1"/>
  <c r="P41" s="1"/>
  <c r="R41" s="1"/>
  <c r="T41" s="1"/>
  <c r="V41" s="1"/>
  <c r="F42"/>
  <c r="H42" s="1"/>
  <c r="J42" s="1"/>
  <c r="L42" s="1"/>
  <c r="N42" s="1"/>
  <c r="P42" s="1"/>
  <c r="R42" s="1"/>
  <c r="T42" s="1"/>
  <c r="V42" s="1"/>
  <c r="F43"/>
  <c r="H43" s="1"/>
  <c r="J43" s="1"/>
  <c r="L43" s="1"/>
  <c r="N43" s="1"/>
  <c r="P43" s="1"/>
  <c r="R43" s="1"/>
  <c r="T43" s="1"/>
  <c r="V43" s="1"/>
  <c r="F44"/>
  <c r="H44" s="1"/>
  <c r="J44" s="1"/>
  <c r="L44" s="1"/>
  <c r="N44" s="1"/>
  <c r="P44" s="1"/>
  <c r="R44" s="1"/>
  <c r="T44" s="1"/>
  <c r="V44" s="1"/>
  <c r="F45"/>
  <c r="H45" s="1"/>
  <c r="J45" s="1"/>
  <c r="L45" s="1"/>
  <c r="N45" s="1"/>
  <c r="P45" s="1"/>
  <c r="R45" s="1"/>
  <c r="T45" s="1"/>
  <c r="V45" s="1"/>
  <c r="F46"/>
  <c r="H46" s="1"/>
  <c r="J46" s="1"/>
  <c r="L46" s="1"/>
  <c r="N46" s="1"/>
  <c r="P46" s="1"/>
  <c r="R46" s="1"/>
  <c r="T46" s="1"/>
  <c r="V46" s="1"/>
  <c r="F47"/>
  <c r="H47" s="1"/>
  <c r="J47" s="1"/>
  <c r="L47" s="1"/>
  <c r="N47" s="1"/>
  <c r="P47" s="1"/>
  <c r="R47" s="1"/>
  <c r="T47" s="1"/>
  <c r="V47" s="1"/>
  <c r="F48"/>
  <c r="H48" s="1"/>
  <c r="J48" s="1"/>
  <c r="L48" s="1"/>
  <c r="N48" s="1"/>
  <c r="P48" s="1"/>
  <c r="R48" s="1"/>
  <c r="T48" s="1"/>
  <c r="V48" s="1"/>
  <c r="F49"/>
  <c r="H49" s="1"/>
  <c r="J49" s="1"/>
  <c r="L49" s="1"/>
  <c r="N49" s="1"/>
  <c r="P49" s="1"/>
  <c r="R49" s="1"/>
  <c r="T49" s="1"/>
  <c r="V49" s="1"/>
  <c r="F59"/>
  <c r="H59" s="1"/>
  <c r="J59" s="1"/>
  <c r="L59" s="1"/>
  <c r="N59" s="1"/>
  <c r="P59" s="1"/>
  <c r="R59" s="1"/>
  <c r="T59" s="1"/>
  <c r="V59" s="1"/>
  <c r="F60"/>
  <c r="H60" s="1"/>
  <c r="J60" s="1"/>
  <c r="L60" s="1"/>
  <c r="N60" s="1"/>
  <c r="P60" s="1"/>
  <c r="R60" s="1"/>
  <c r="T60" s="1"/>
  <c r="V60" s="1"/>
  <c r="F61"/>
  <c r="H61" s="1"/>
  <c r="J61" s="1"/>
  <c r="L61" s="1"/>
  <c r="N61" s="1"/>
  <c r="P61" s="1"/>
  <c r="R61" s="1"/>
  <c r="T61" s="1"/>
  <c r="V61" s="1"/>
  <c r="F62"/>
  <c r="H62" s="1"/>
  <c r="J62" s="1"/>
  <c r="L62" s="1"/>
  <c r="N62" s="1"/>
  <c r="P62" s="1"/>
  <c r="R62" s="1"/>
  <c r="T62" s="1"/>
  <c r="V62" s="1"/>
  <c r="F63"/>
  <c r="H63" s="1"/>
  <c r="J63" s="1"/>
  <c r="L63" s="1"/>
  <c r="N63" s="1"/>
  <c r="P63" s="1"/>
  <c r="R63" s="1"/>
  <c r="T63" s="1"/>
  <c r="V63" s="1"/>
  <c r="F64"/>
  <c r="H64" s="1"/>
  <c r="J64" s="1"/>
  <c r="L64" s="1"/>
  <c r="N64" s="1"/>
  <c r="P64" s="1"/>
  <c r="R64" s="1"/>
  <c r="T64" s="1"/>
  <c r="V64" s="1"/>
  <c r="F65"/>
  <c r="H65" s="1"/>
  <c r="J65" s="1"/>
  <c r="L65" s="1"/>
  <c r="N65" s="1"/>
  <c r="P65" s="1"/>
  <c r="R65" s="1"/>
  <c r="T65" s="1"/>
  <c r="V65" s="1"/>
  <c r="F66"/>
  <c r="H66" s="1"/>
  <c r="J66" s="1"/>
  <c r="L66" s="1"/>
  <c r="N66" s="1"/>
  <c r="P66" s="1"/>
  <c r="R66" s="1"/>
  <c r="T66" s="1"/>
  <c r="V66" s="1"/>
  <c r="F69"/>
  <c r="H69" s="1"/>
  <c r="J69" s="1"/>
  <c r="L69" s="1"/>
  <c r="N69" s="1"/>
  <c r="P69" s="1"/>
  <c r="R69" s="1"/>
  <c r="T69" s="1"/>
  <c r="V69" s="1"/>
  <c r="F70"/>
  <c r="H70" s="1"/>
  <c r="J70" s="1"/>
  <c r="L70" s="1"/>
  <c r="N70" s="1"/>
  <c r="P70" s="1"/>
  <c r="R70" s="1"/>
  <c r="T70" s="1"/>
  <c r="V70" s="1"/>
  <c r="F71"/>
  <c r="H71" s="1"/>
  <c r="J71" s="1"/>
  <c r="L71" s="1"/>
  <c r="N71" s="1"/>
  <c r="P71" s="1"/>
  <c r="R71" s="1"/>
  <c r="T71" s="1"/>
  <c r="V71" s="1"/>
  <c r="F72"/>
  <c r="H72" s="1"/>
  <c r="J72" s="1"/>
  <c r="L72" s="1"/>
  <c r="N72" s="1"/>
  <c r="P72" s="1"/>
  <c r="R72" s="1"/>
  <c r="T72" s="1"/>
  <c r="V72" s="1"/>
  <c r="F73"/>
  <c r="H73" s="1"/>
  <c r="J73" s="1"/>
  <c r="L73" s="1"/>
  <c r="N73" s="1"/>
  <c r="P73" s="1"/>
  <c r="R73" s="1"/>
  <c r="T73" s="1"/>
  <c r="V73" s="1"/>
  <c r="F74"/>
  <c r="H74" s="1"/>
  <c r="J74" s="1"/>
  <c r="L74" s="1"/>
  <c r="N74" s="1"/>
  <c r="P74" s="1"/>
  <c r="R74" s="1"/>
  <c r="T74" s="1"/>
  <c r="V74" s="1"/>
  <c r="F75"/>
  <c r="H75" s="1"/>
  <c r="J75" s="1"/>
  <c r="L75" s="1"/>
  <c r="N75" s="1"/>
  <c r="P75" s="1"/>
  <c r="R75" s="1"/>
  <c r="T75" s="1"/>
  <c r="V75" s="1"/>
  <c r="F76"/>
  <c r="H76" s="1"/>
  <c r="J76" s="1"/>
  <c r="L76" s="1"/>
  <c r="N76" s="1"/>
  <c r="P76" s="1"/>
  <c r="R76" s="1"/>
  <c r="T76" s="1"/>
  <c r="V76" s="1"/>
  <c r="F77"/>
  <c r="H77" s="1"/>
  <c r="J77" s="1"/>
  <c r="L77" s="1"/>
  <c r="N77" s="1"/>
  <c r="P77" s="1"/>
  <c r="R77" s="1"/>
  <c r="T77" s="1"/>
  <c r="V77" s="1"/>
  <c r="F78"/>
  <c r="H78" s="1"/>
  <c r="J78" s="1"/>
  <c r="L78" s="1"/>
  <c r="N78" s="1"/>
  <c r="P78" s="1"/>
  <c r="R78" s="1"/>
  <c r="T78" s="1"/>
  <c r="V78" s="1"/>
  <c r="F79"/>
  <c r="H79" s="1"/>
  <c r="J79" s="1"/>
  <c r="L79" s="1"/>
  <c r="N79" s="1"/>
  <c r="P79" s="1"/>
  <c r="R79" s="1"/>
  <c r="T79" s="1"/>
  <c r="V79" s="1"/>
  <c r="F80"/>
  <c r="H80" s="1"/>
  <c r="J80" s="1"/>
  <c r="L80" s="1"/>
  <c r="N80" s="1"/>
  <c r="P80" s="1"/>
  <c r="R80" s="1"/>
  <c r="T80" s="1"/>
  <c r="V80" s="1"/>
  <c r="F81"/>
  <c r="H81" s="1"/>
  <c r="J81" s="1"/>
  <c r="L81" s="1"/>
  <c r="N81" s="1"/>
  <c r="P81" s="1"/>
  <c r="R81" s="1"/>
  <c r="T81" s="1"/>
  <c r="V81" s="1"/>
  <c r="F82"/>
  <c r="H82" s="1"/>
  <c r="J82" s="1"/>
  <c r="L82" s="1"/>
  <c r="N82" s="1"/>
  <c r="P82" s="1"/>
  <c r="R82" s="1"/>
  <c r="T82" s="1"/>
  <c r="V82" s="1"/>
  <c r="F83"/>
  <c r="H83" s="1"/>
  <c r="J83" s="1"/>
  <c r="L83" s="1"/>
  <c r="N83" s="1"/>
  <c r="P83" s="1"/>
  <c r="R83" s="1"/>
  <c r="T83" s="1"/>
  <c r="V83" s="1"/>
  <c r="F84"/>
  <c r="H84" s="1"/>
  <c r="J84" s="1"/>
  <c r="L84" s="1"/>
  <c r="N84" s="1"/>
  <c r="P84" s="1"/>
  <c r="R84" s="1"/>
  <c r="T84" s="1"/>
  <c r="V84" s="1"/>
  <c r="F85"/>
  <c r="H85" s="1"/>
  <c r="J85" s="1"/>
  <c r="L85" s="1"/>
  <c r="N85" s="1"/>
  <c r="P85" s="1"/>
  <c r="R85" s="1"/>
  <c r="T85" s="1"/>
  <c r="V85" s="1"/>
  <c r="F86"/>
  <c r="H86" s="1"/>
  <c r="J86" s="1"/>
  <c r="L86" s="1"/>
  <c r="N86" s="1"/>
  <c r="P86" s="1"/>
  <c r="R86" s="1"/>
  <c r="T86" s="1"/>
  <c r="V86" s="1"/>
  <c r="F87"/>
  <c r="H87" s="1"/>
  <c r="J87" s="1"/>
  <c r="L87" s="1"/>
  <c r="N87" s="1"/>
  <c r="P87" s="1"/>
  <c r="R87" s="1"/>
  <c r="T87" s="1"/>
  <c r="V87" s="1"/>
  <c r="F90"/>
  <c r="H90" s="1"/>
  <c r="J90" s="1"/>
  <c r="L90" s="1"/>
  <c r="N90" s="1"/>
  <c r="P90" s="1"/>
  <c r="R90" s="1"/>
  <c r="T90" s="1"/>
  <c r="V90" s="1"/>
  <c r="F91"/>
  <c r="H91" s="1"/>
  <c r="J91" s="1"/>
  <c r="L91" s="1"/>
  <c r="N91" s="1"/>
  <c r="P91" s="1"/>
  <c r="R91" s="1"/>
  <c r="T91" s="1"/>
  <c r="V91" s="1"/>
  <c r="F92"/>
  <c r="H92" s="1"/>
  <c r="J92" s="1"/>
  <c r="L92" s="1"/>
  <c r="N92" s="1"/>
  <c r="P92" s="1"/>
  <c r="R92" s="1"/>
  <c r="T92" s="1"/>
  <c r="V92" s="1"/>
  <c r="F93"/>
  <c r="H93" s="1"/>
  <c r="J93" s="1"/>
  <c r="L93" s="1"/>
  <c r="N93" s="1"/>
  <c r="P93" s="1"/>
  <c r="R93" s="1"/>
  <c r="T93" s="1"/>
  <c r="V93" s="1"/>
  <c r="F94"/>
  <c r="H94" s="1"/>
  <c r="J94" s="1"/>
  <c r="L94" s="1"/>
  <c r="N94" s="1"/>
  <c r="P94" s="1"/>
  <c r="R94" s="1"/>
  <c r="T94" s="1"/>
  <c r="V94" s="1"/>
  <c r="F95"/>
  <c r="H95" s="1"/>
  <c r="J95" s="1"/>
  <c r="L95" s="1"/>
  <c r="N95" s="1"/>
  <c r="P95" s="1"/>
  <c r="R95" s="1"/>
  <c r="T95" s="1"/>
  <c r="V95" s="1"/>
  <c r="F96"/>
  <c r="H96" s="1"/>
  <c r="J96" s="1"/>
  <c r="L96" s="1"/>
  <c r="N96" s="1"/>
  <c r="P96" s="1"/>
  <c r="R96" s="1"/>
  <c r="T96" s="1"/>
  <c r="V96" s="1"/>
  <c r="F97"/>
  <c r="H97" s="1"/>
  <c r="J97" s="1"/>
  <c r="L97" s="1"/>
  <c r="N97" s="1"/>
  <c r="P97" s="1"/>
  <c r="R97" s="1"/>
  <c r="T97" s="1"/>
  <c r="V97" s="1"/>
  <c r="F98"/>
  <c r="H98" s="1"/>
  <c r="J98" s="1"/>
  <c r="L98" s="1"/>
  <c r="N98" s="1"/>
  <c r="P98" s="1"/>
  <c r="R98" s="1"/>
  <c r="T98" s="1"/>
  <c r="V98" s="1"/>
  <c r="F99"/>
  <c r="H99" s="1"/>
  <c r="J99" s="1"/>
  <c r="L99" s="1"/>
  <c r="N99" s="1"/>
  <c r="P99" s="1"/>
  <c r="R99" s="1"/>
  <c r="T99" s="1"/>
  <c r="V99" s="1"/>
  <c r="F100"/>
  <c r="H100" s="1"/>
  <c r="J100" s="1"/>
  <c r="L100" s="1"/>
  <c r="N100" s="1"/>
  <c r="P100" s="1"/>
  <c r="R100" s="1"/>
  <c r="T100" s="1"/>
  <c r="V100" s="1"/>
  <c r="F101"/>
  <c r="H101" s="1"/>
  <c r="J101" s="1"/>
  <c r="L101" s="1"/>
  <c r="N101" s="1"/>
  <c r="P101" s="1"/>
  <c r="R101" s="1"/>
  <c r="T101" s="1"/>
  <c r="V101" s="1"/>
  <c r="F102"/>
  <c r="H102" s="1"/>
  <c r="J102" s="1"/>
  <c r="L102" s="1"/>
  <c r="N102" s="1"/>
  <c r="P102" s="1"/>
  <c r="R102" s="1"/>
  <c r="T102" s="1"/>
  <c r="V102" s="1"/>
  <c r="F103"/>
  <c r="H103" s="1"/>
  <c r="J103" s="1"/>
  <c r="L103" s="1"/>
  <c r="N103" s="1"/>
  <c r="P103" s="1"/>
  <c r="R103" s="1"/>
  <c r="T103" s="1"/>
  <c r="V103" s="1"/>
  <c r="F104"/>
  <c r="H104" s="1"/>
  <c r="J104" s="1"/>
  <c r="L104" s="1"/>
  <c r="N104" s="1"/>
  <c r="P104" s="1"/>
  <c r="R104" s="1"/>
  <c r="T104" s="1"/>
  <c r="V104" s="1"/>
  <c r="F105"/>
  <c r="H105" s="1"/>
  <c r="J105" s="1"/>
  <c r="L105" s="1"/>
  <c r="N105" s="1"/>
  <c r="P105" s="1"/>
  <c r="R105" s="1"/>
  <c r="T105" s="1"/>
  <c r="V105" s="1"/>
  <c r="F106"/>
  <c r="H106" s="1"/>
  <c r="J106" s="1"/>
  <c r="L106" s="1"/>
  <c r="N106" s="1"/>
  <c r="P106" s="1"/>
  <c r="R106" s="1"/>
  <c r="T106" s="1"/>
  <c r="V106" s="1"/>
  <c r="F109"/>
  <c r="H109" s="1"/>
  <c r="J109" s="1"/>
  <c r="L109" s="1"/>
  <c r="N109" s="1"/>
  <c r="P109" s="1"/>
  <c r="R109" s="1"/>
  <c r="T109" s="1"/>
  <c r="V109" s="1"/>
  <c r="F110"/>
  <c r="H110" s="1"/>
  <c r="J110" s="1"/>
  <c r="L110" s="1"/>
  <c r="N110" s="1"/>
  <c r="P110" s="1"/>
  <c r="R110" s="1"/>
  <c r="T110" s="1"/>
  <c r="V110" s="1"/>
  <c r="F111"/>
  <c r="H111" s="1"/>
  <c r="J111" s="1"/>
  <c r="L111" s="1"/>
  <c r="N111" s="1"/>
  <c r="P111" s="1"/>
  <c r="R111" s="1"/>
  <c r="T111" s="1"/>
  <c r="V111" s="1"/>
  <c r="F112"/>
  <c r="H112" s="1"/>
  <c r="J112" s="1"/>
  <c r="L112" s="1"/>
  <c r="N112" s="1"/>
  <c r="P112" s="1"/>
  <c r="R112" s="1"/>
  <c r="T112" s="1"/>
  <c r="V112" s="1"/>
  <c r="F113"/>
  <c r="H113" s="1"/>
  <c r="J113" s="1"/>
  <c r="L113" s="1"/>
  <c r="N113" s="1"/>
  <c r="P113" s="1"/>
  <c r="R113" s="1"/>
  <c r="T113" s="1"/>
  <c r="V113" s="1"/>
  <c r="F114"/>
  <c r="H114" s="1"/>
  <c r="J114" s="1"/>
  <c r="L114" s="1"/>
  <c r="N114" s="1"/>
  <c r="P114" s="1"/>
  <c r="R114" s="1"/>
  <c r="T114" s="1"/>
  <c r="V114" s="1"/>
  <c r="F115"/>
  <c r="H115" s="1"/>
  <c r="J115" s="1"/>
  <c r="L115" s="1"/>
  <c r="N115" s="1"/>
  <c r="P115" s="1"/>
  <c r="R115" s="1"/>
  <c r="T115" s="1"/>
  <c r="V115" s="1"/>
  <c r="F116"/>
  <c r="H116" s="1"/>
  <c r="J116" s="1"/>
  <c r="L116" s="1"/>
  <c r="N116" s="1"/>
  <c r="P116" s="1"/>
  <c r="R116" s="1"/>
  <c r="T116" s="1"/>
  <c r="V116" s="1"/>
  <c r="F117"/>
  <c r="H117" s="1"/>
  <c r="J117" s="1"/>
  <c r="L117" s="1"/>
  <c r="N117" s="1"/>
  <c r="P117" s="1"/>
  <c r="R117" s="1"/>
  <c r="T117" s="1"/>
  <c r="V117" s="1"/>
  <c r="F118"/>
  <c r="H118" s="1"/>
  <c r="J118" s="1"/>
  <c r="L118" s="1"/>
  <c r="N118" s="1"/>
  <c r="P118" s="1"/>
  <c r="R118" s="1"/>
  <c r="T118" s="1"/>
  <c r="V118" s="1"/>
  <c r="F119"/>
  <c r="H119" s="1"/>
  <c r="J119" s="1"/>
  <c r="L119" s="1"/>
  <c r="N119" s="1"/>
  <c r="P119" s="1"/>
  <c r="R119" s="1"/>
  <c r="T119" s="1"/>
  <c r="V119" s="1"/>
  <c r="F120"/>
  <c r="H120" s="1"/>
  <c r="J120" s="1"/>
  <c r="L120" s="1"/>
  <c r="N120" s="1"/>
  <c r="P120" s="1"/>
  <c r="R120" s="1"/>
  <c r="T120" s="1"/>
  <c r="V120" s="1"/>
  <c r="F121"/>
  <c r="H121" s="1"/>
  <c r="J121" s="1"/>
  <c r="L121" s="1"/>
  <c r="N121" s="1"/>
  <c r="P121" s="1"/>
  <c r="R121" s="1"/>
  <c r="T121" s="1"/>
  <c r="V121" s="1"/>
  <c r="F122"/>
  <c r="H122" s="1"/>
  <c r="J122" s="1"/>
  <c r="L122" s="1"/>
  <c r="N122" s="1"/>
  <c r="P122" s="1"/>
  <c r="R122" s="1"/>
  <c r="T122" s="1"/>
  <c r="V122" s="1"/>
  <c r="F123"/>
  <c r="H123" s="1"/>
  <c r="J123" s="1"/>
  <c r="L123" s="1"/>
  <c r="N123" s="1"/>
  <c r="P123" s="1"/>
  <c r="R123" s="1"/>
  <c r="T123" s="1"/>
  <c r="V123" s="1"/>
  <c r="F124"/>
  <c r="H124" s="1"/>
  <c r="J124" s="1"/>
  <c r="L124" s="1"/>
  <c r="N124" s="1"/>
  <c r="P124" s="1"/>
  <c r="R124" s="1"/>
  <c r="T124" s="1"/>
  <c r="V124" s="1"/>
  <c r="F125"/>
  <c r="H125" s="1"/>
  <c r="J125" s="1"/>
  <c r="L125" s="1"/>
  <c r="N125" s="1"/>
  <c r="P125" s="1"/>
  <c r="R125" s="1"/>
  <c r="T125" s="1"/>
  <c r="V125" s="1"/>
  <c r="F126"/>
  <c r="H126" s="1"/>
  <c r="J126" s="1"/>
  <c r="L126" s="1"/>
  <c r="N126" s="1"/>
  <c r="P126" s="1"/>
  <c r="R126" s="1"/>
  <c r="T126" s="1"/>
  <c r="V126" s="1"/>
  <c r="F127"/>
  <c r="H127" s="1"/>
  <c r="J127" s="1"/>
  <c r="L127" s="1"/>
  <c r="N127" s="1"/>
  <c r="P127" s="1"/>
  <c r="R127" s="1"/>
  <c r="T127" s="1"/>
  <c r="V127" s="1"/>
  <c r="F128"/>
  <c r="H128" s="1"/>
  <c r="J128" s="1"/>
  <c r="L128" s="1"/>
  <c r="N128" s="1"/>
  <c r="P128" s="1"/>
  <c r="R128" s="1"/>
  <c r="T128" s="1"/>
  <c r="V128" s="1"/>
  <c r="F129"/>
  <c r="H129" s="1"/>
  <c r="J129" s="1"/>
  <c r="L129" s="1"/>
  <c r="N129" s="1"/>
  <c r="P129" s="1"/>
  <c r="R129" s="1"/>
  <c r="T129" s="1"/>
  <c r="V129" s="1"/>
  <c r="F130"/>
  <c r="H130" s="1"/>
  <c r="J130" s="1"/>
  <c r="L130" s="1"/>
  <c r="N130" s="1"/>
  <c r="P130" s="1"/>
  <c r="R130" s="1"/>
  <c r="T130" s="1"/>
  <c r="V130" s="1"/>
  <c r="F131"/>
  <c r="H131" s="1"/>
  <c r="J131" s="1"/>
  <c r="L131" s="1"/>
  <c r="N131" s="1"/>
  <c r="P131" s="1"/>
  <c r="R131" s="1"/>
  <c r="T131" s="1"/>
  <c r="V131" s="1"/>
  <c r="F132"/>
  <c r="H132" s="1"/>
  <c r="J132" s="1"/>
  <c r="L132" s="1"/>
  <c r="N132" s="1"/>
  <c r="P132" s="1"/>
  <c r="R132" s="1"/>
  <c r="T132" s="1"/>
  <c r="V132" s="1"/>
  <c r="F133"/>
  <c r="H133" s="1"/>
  <c r="J133" s="1"/>
  <c r="L133" s="1"/>
  <c r="N133" s="1"/>
  <c r="P133" s="1"/>
  <c r="R133" s="1"/>
  <c r="T133" s="1"/>
  <c r="V133" s="1"/>
  <c r="F134"/>
  <c r="H134" s="1"/>
  <c r="J134" s="1"/>
  <c r="L134" s="1"/>
  <c r="N134" s="1"/>
  <c r="P134" s="1"/>
  <c r="R134" s="1"/>
  <c r="T134" s="1"/>
  <c r="V134" s="1"/>
  <c r="F135"/>
  <c r="H135" s="1"/>
  <c r="J135" s="1"/>
  <c r="L135" s="1"/>
  <c r="N135" s="1"/>
  <c r="P135" s="1"/>
  <c r="R135" s="1"/>
  <c r="T135" s="1"/>
  <c r="V135" s="1"/>
  <c r="F136"/>
  <c r="H136" s="1"/>
  <c r="J136" s="1"/>
  <c r="L136" s="1"/>
  <c r="N136" s="1"/>
  <c r="P136" s="1"/>
  <c r="R136" s="1"/>
  <c r="T136" s="1"/>
  <c r="V136" s="1"/>
  <c r="F137"/>
  <c r="H137" s="1"/>
  <c r="J137" s="1"/>
  <c r="L137" s="1"/>
  <c r="N137" s="1"/>
  <c r="P137" s="1"/>
  <c r="R137" s="1"/>
  <c r="T137" s="1"/>
  <c r="V137" s="1"/>
  <c r="F138"/>
  <c r="H138" s="1"/>
  <c r="J138" s="1"/>
  <c r="L138" s="1"/>
  <c r="N138" s="1"/>
  <c r="P138" s="1"/>
  <c r="R138" s="1"/>
  <c r="T138" s="1"/>
  <c r="V138" s="1"/>
  <c r="F139"/>
  <c r="H139" s="1"/>
  <c r="J139" s="1"/>
  <c r="L139" s="1"/>
  <c r="N139" s="1"/>
  <c r="P139" s="1"/>
  <c r="R139" s="1"/>
  <c r="T139" s="1"/>
  <c r="V139" s="1"/>
  <c r="F140"/>
  <c r="H140" s="1"/>
  <c r="J140" s="1"/>
  <c r="L140" s="1"/>
  <c r="N140" s="1"/>
  <c r="P140" s="1"/>
  <c r="R140" s="1"/>
  <c r="T140" s="1"/>
  <c r="V140" s="1"/>
  <c r="F141"/>
  <c r="H141" s="1"/>
  <c r="J141" s="1"/>
  <c r="L141" s="1"/>
  <c r="N141" s="1"/>
  <c r="P141" s="1"/>
  <c r="R141" s="1"/>
  <c r="T141" s="1"/>
  <c r="V141" s="1"/>
  <c r="F142"/>
  <c r="H142" s="1"/>
  <c r="J142" s="1"/>
  <c r="L142" s="1"/>
  <c r="N142" s="1"/>
  <c r="P142" s="1"/>
  <c r="R142" s="1"/>
  <c r="T142" s="1"/>
  <c r="V142" s="1"/>
  <c r="F143"/>
  <c r="H143" s="1"/>
  <c r="J143" s="1"/>
  <c r="L143" s="1"/>
  <c r="N143" s="1"/>
  <c r="P143" s="1"/>
  <c r="R143" s="1"/>
  <c r="T143" s="1"/>
  <c r="V143" s="1"/>
  <c r="F144"/>
  <c r="H144" s="1"/>
  <c r="J144" s="1"/>
  <c r="L144" s="1"/>
  <c r="N144" s="1"/>
  <c r="P144" s="1"/>
  <c r="R144" s="1"/>
  <c r="T144" s="1"/>
  <c r="V144" s="1"/>
  <c r="F145"/>
  <c r="H145" s="1"/>
  <c r="J145" s="1"/>
  <c r="L145" s="1"/>
  <c r="N145" s="1"/>
  <c r="P145" s="1"/>
  <c r="R145" s="1"/>
  <c r="T145" s="1"/>
  <c r="V145" s="1"/>
  <c r="F146"/>
  <c r="H146" s="1"/>
  <c r="J146" s="1"/>
  <c r="L146" s="1"/>
  <c r="N146" s="1"/>
  <c r="P146" s="1"/>
  <c r="R146" s="1"/>
  <c r="T146" s="1"/>
  <c r="V146" s="1"/>
  <c r="F147"/>
  <c r="H147" s="1"/>
  <c r="J147" s="1"/>
  <c r="L147" s="1"/>
  <c r="N147" s="1"/>
  <c r="P147" s="1"/>
  <c r="R147" s="1"/>
  <c r="T147" s="1"/>
  <c r="V147" s="1"/>
  <c r="F148"/>
  <c r="H148" s="1"/>
  <c r="J148" s="1"/>
  <c r="L148" s="1"/>
  <c r="N148" s="1"/>
  <c r="P148" s="1"/>
  <c r="R148" s="1"/>
  <c r="T148" s="1"/>
  <c r="V148" s="1"/>
  <c r="F149"/>
  <c r="H149" s="1"/>
  <c r="J149" s="1"/>
  <c r="L149" s="1"/>
  <c r="N149" s="1"/>
  <c r="P149" s="1"/>
  <c r="R149" s="1"/>
  <c r="T149" s="1"/>
  <c r="V149" s="1"/>
  <c r="F150"/>
  <c r="H150" s="1"/>
  <c r="J150" s="1"/>
  <c r="L150" s="1"/>
  <c r="N150" s="1"/>
  <c r="P150" s="1"/>
  <c r="R150" s="1"/>
  <c r="T150" s="1"/>
  <c r="V150" s="1"/>
  <c r="F151"/>
  <c r="H151" s="1"/>
  <c r="J151" s="1"/>
  <c r="L151" s="1"/>
  <c r="N151" s="1"/>
  <c r="P151" s="1"/>
  <c r="R151" s="1"/>
  <c r="T151" s="1"/>
  <c r="V151" s="1"/>
  <c r="F152"/>
  <c r="H152" s="1"/>
  <c r="J152" s="1"/>
  <c r="L152" s="1"/>
  <c r="N152" s="1"/>
  <c r="P152" s="1"/>
  <c r="R152" s="1"/>
  <c r="T152" s="1"/>
  <c r="V152" s="1"/>
  <c r="F154"/>
  <c r="H154" s="1"/>
  <c r="J154" s="1"/>
  <c r="L154" s="1"/>
  <c r="N154" s="1"/>
  <c r="P154" s="1"/>
  <c r="R154" s="1"/>
  <c r="T154" s="1"/>
  <c r="V154" s="1"/>
  <c r="F155"/>
  <c r="H155" s="1"/>
  <c r="J155" s="1"/>
  <c r="L155" s="1"/>
  <c r="N155" s="1"/>
  <c r="P155" s="1"/>
  <c r="R155" s="1"/>
  <c r="T155" s="1"/>
  <c r="V155" s="1"/>
  <c r="F156"/>
  <c r="H156" s="1"/>
  <c r="J156" s="1"/>
  <c r="L156" s="1"/>
  <c r="N156" s="1"/>
  <c r="P156" s="1"/>
  <c r="R156" s="1"/>
  <c r="T156" s="1"/>
  <c r="V156" s="1"/>
  <c r="F157"/>
  <c r="H157" s="1"/>
  <c r="J157" s="1"/>
  <c r="L157" s="1"/>
  <c r="N157" s="1"/>
  <c r="P157" s="1"/>
  <c r="R157" s="1"/>
  <c r="T157" s="1"/>
  <c r="V157" s="1"/>
  <c r="F158"/>
  <c r="H158" s="1"/>
  <c r="J158" s="1"/>
  <c r="L158" s="1"/>
  <c r="N158" s="1"/>
  <c r="P158" s="1"/>
  <c r="R158" s="1"/>
  <c r="T158" s="1"/>
  <c r="V158" s="1"/>
  <c r="F159"/>
  <c r="H159" s="1"/>
  <c r="J159" s="1"/>
  <c r="L159" s="1"/>
  <c r="N159" s="1"/>
  <c r="P159" s="1"/>
  <c r="R159" s="1"/>
  <c r="T159" s="1"/>
  <c r="V159" s="1"/>
  <c r="F160"/>
  <c r="H160" s="1"/>
  <c r="J160" s="1"/>
  <c r="L160" s="1"/>
  <c r="N160" s="1"/>
  <c r="P160" s="1"/>
  <c r="R160" s="1"/>
  <c r="T160" s="1"/>
  <c r="V160" s="1"/>
  <c r="F161"/>
  <c r="H161" s="1"/>
  <c r="J161" s="1"/>
  <c r="L161" s="1"/>
  <c r="N161" s="1"/>
  <c r="P161" s="1"/>
  <c r="R161" s="1"/>
  <c r="T161" s="1"/>
  <c r="V161" s="1"/>
  <c r="F162"/>
  <c r="H162" s="1"/>
  <c r="J162" s="1"/>
  <c r="L162" s="1"/>
  <c r="N162" s="1"/>
  <c r="P162" s="1"/>
  <c r="R162" s="1"/>
  <c r="T162" s="1"/>
  <c r="V162" s="1"/>
  <c r="F163"/>
  <c r="H163" s="1"/>
  <c r="J163" s="1"/>
  <c r="L163" s="1"/>
  <c r="N163" s="1"/>
  <c r="P163" s="1"/>
  <c r="R163" s="1"/>
  <c r="T163" s="1"/>
  <c r="V163" s="1"/>
  <c r="F164"/>
  <c r="H164" s="1"/>
  <c r="J164" s="1"/>
  <c r="L164" s="1"/>
  <c r="N164" s="1"/>
  <c r="P164" s="1"/>
  <c r="R164" s="1"/>
  <c r="T164" s="1"/>
  <c r="V164" s="1"/>
  <c r="F165"/>
  <c r="H165" s="1"/>
  <c r="J165" s="1"/>
  <c r="L165" s="1"/>
  <c r="N165" s="1"/>
  <c r="P165" s="1"/>
  <c r="R165" s="1"/>
  <c r="T165" s="1"/>
  <c r="V165" s="1"/>
  <c r="F166"/>
  <c r="H166" s="1"/>
  <c r="J166" s="1"/>
  <c r="L166" s="1"/>
  <c r="N166" s="1"/>
  <c r="P166" s="1"/>
  <c r="R166" s="1"/>
  <c r="T166" s="1"/>
  <c r="V166" s="1"/>
  <c r="F167"/>
  <c r="H167" s="1"/>
  <c r="J167" s="1"/>
  <c r="L167" s="1"/>
  <c r="N167" s="1"/>
  <c r="P167" s="1"/>
  <c r="R167" s="1"/>
  <c r="T167" s="1"/>
  <c r="V167" s="1"/>
  <c r="F168"/>
  <c r="H168" s="1"/>
  <c r="J168" s="1"/>
  <c r="L168" s="1"/>
  <c r="N168" s="1"/>
  <c r="P168" s="1"/>
  <c r="R168" s="1"/>
  <c r="T168" s="1"/>
  <c r="V168" s="1"/>
  <c r="F169"/>
  <c r="H169" s="1"/>
  <c r="J169" s="1"/>
  <c r="L169" s="1"/>
  <c r="N169" s="1"/>
  <c r="P169" s="1"/>
  <c r="R169" s="1"/>
  <c r="T169" s="1"/>
  <c r="V169" s="1"/>
  <c r="F170"/>
  <c r="H170" s="1"/>
  <c r="J170" s="1"/>
  <c r="L170" s="1"/>
  <c r="N170" s="1"/>
  <c r="P170" s="1"/>
  <c r="R170" s="1"/>
  <c r="T170" s="1"/>
  <c r="V170" s="1"/>
  <c r="F171"/>
  <c r="H171" s="1"/>
  <c r="J171" s="1"/>
  <c r="L171" s="1"/>
  <c r="N171" s="1"/>
  <c r="P171" s="1"/>
  <c r="R171" s="1"/>
  <c r="T171" s="1"/>
  <c r="V171" s="1"/>
  <c r="F172"/>
  <c r="H172" s="1"/>
  <c r="J172" s="1"/>
  <c r="L172" s="1"/>
  <c r="N172" s="1"/>
  <c r="P172" s="1"/>
  <c r="R172" s="1"/>
  <c r="T172" s="1"/>
  <c r="V172" s="1"/>
  <c r="F173"/>
  <c r="H173" s="1"/>
  <c r="J173" s="1"/>
  <c r="L173" s="1"/>
  <c r="N173" s="1"/>
  <c r="P173" s="1"/>
  <c r="R173" s="1"/>
  <c r="T173" s="1"/>
  <c r="V173" s="1"/>
  <c r="F174"/>
  <c r="H174" s="1"/>
  <c r="J174" s="1"/>
  <c r="L174" s="1"/>
  <c r="N174" s="1"/>
  <c r="P174" s="1"/>
  <c r="R174" s="1"/>
  <c r="T174" s="1"/>
  <c r="V174" s="1"/>
  <c r="F175"/>
  <c r="H175" s="1"/>
  <c r="J175" s="1"/>
  <c r="L175" s="1"/>
  <c r="N175" s="1"/>
  <c r="P175" s="1"/>
  <c r="R175" s="1"/>
  <c r="T175" s="1"/>
  <c r="V175" s="1"/>
  <c r="F176"/>
  <c r="H176" s="1"/>
  <c r="J176" s="1"/>
  <c r="L176" s="1"/>
  <c r="N176" s="1"/>
  <c r="P176" s="1"/>
  <c r="R176" s="1"/>
  <c r="T176" s="1"/>
  <c r="V176" s="1"/>
  <c r="F177"/>
  <c r="H177" s="1"/>
  <c r="J177" s="1"/>
  <c r="L177" s="1"/>
  <c r="N177" s="1"/>
  <c r="P177" s="1"/>
  <c r="R177" s="1"/>
  <c r="T177" s="1"/>
  <c r="V177" s="1"/>
  <c r="F178"/>
  <c r="H178" s="1"/>
  <c r="J178" s="1"/>
  <c r="L178" s="1"/>
  <c r="N178" s="1"/>
  <c r="P178" s="1"/>
  <c r="R178" s="1"/>
  <c r="T178" s="1"/>
  <c r="V178" s="1"/>
  <c r="F179"/>
  <c r="H179" s="1"/>
  <c r="J179" s="1"/>
  <c r="L179" s="1"/>
  <c r="N179" s="1"/>
  <c r="P179" s="1"/>
  <c r="R179" s="1"/>
  <c r="T179" s="1"/>
  <c r="V179" s="1"/>
  <c r="F180"/>
  <c r="H180" s="1"/>
  <c r="J180" s="1"/>
  <c r="L180" s="1"/>
  <c r="N180" s="1"/>
  <c r="P180" s="1"/>
  <c r="R180" s="1"/>
  <c r="T180" s="1"/>
  <c r="V180" s="1"/>
  <c r="F181"/>
  <c r="H181" s="1"/>
  <c r="J181" s="1"/>
  <c r="L181" s="1"/>
  <c r="N181" s="1"/>
  <c r="P181" s="1"/>
  <c r="R181" s="1"/>
  <c r="T181" s="1"/>
  <c r="V181" s="1"/>
  <c r="F182"/>
  <c r="H182" s="1"/>
  <c r="J182" s="1"/>
  <c r="L182" s="1"/>
  <c r="N182" s="1"/>
  <c r="P182" s="1"/>
  <c r="R182" s="1"/>
  <c r="T182" s="1"/>
  <c r="V182" s="1"/>
  <c r="F183"/>
  <c r="H183" s="1"/>
  <c r="J183" s="1"/>
  <c r="L183" s="1"/>
  <c r="N183" s="1"/>
  <c r="P183" s="1"/>
  <c r="R183" s="1"/>
  <c r="T183" s="1"/>
  <c r="V183" s="1"/>
  <c r="F184"/>
  <c r="H184" s="1"/>
  <c r="J184" s="1"/>
  <c r="L184" s="1"/>
  <c r="N184" s="1"/>
  <c r="P184" s="1"/>
  <c r="R184" s="1"/>
  <c r="T184" s="1"/>
  <c r="V184" s="1"/>
  <c r="F185"/>
  <c r="H185" s="1"/>
  <c r="J185" s="1"/>
  <c r="L185" s="1"/>
  <c r="N185" s="1"/>
  <c r="P185" s="1"/>
  <c r="R185" s="1"/>
  <c r="T185" s="1"/>
  <c r="V185" s="1"/>
  <c r="F186"/>
  <c r="H186" s="1"/>
  <c r="J186" s="1"/>
  <c r="L186" s="1"/>
  <c r="N186" s="1"/>
  <c r="P186" s="1"/>
  <c r="R186" s="1"/>
  <c r="T186" s="1"/>
  <c r="V186" s="1"/>
  <c r="F187"/>
  <c r="H187" s="1"/>
  <c r="J187" s="1"/>
  <c r="L187" s="1"/>
  <c r="N187" s="1"/>
  <c r="P187" s="1"/>
  <c r="R187" s="1"/>
  <c r="T187" s="1"/>
  <c r="V187" s="1"/>
  <c r="F188"/>
  <c r="H188" s="1"/>
  <c r="J188" s="1"/>
  <c r="L188" s="1"/>
  <c r="N188" s="1"/>
  <c r="P188" s="1"/>
  <c r="R188" s="1"/>
  <c r="T188" s="1"/>
  <c r="V188" s="1"/>
  <c r="F189"/>
  <c r="H189" s="1"/>
  <c r="J189" s="1"/>
  <c r="L189" s="1"/>
  <c r="N189" s="1"/>
  <c r="P189" s="1"/>
  <c r="R189" s="1"/>
  <c r="T189" s="1"/>
  <c r="V189" s="1"/>
  <c r="F190"/>
  <c r="H190" s="1"/>
  <c r="J190" s="1"/>
  <c r="L190" s="1"/>
  <c r="N190" s="1"/>
  <c r="P190" s="1"/>
  <c r="R190" s="1"/>
  <c r="T190" s="1"/>
  <c r="V190" s="1"/>
  <c r="F191"/>
  <c r="H191" s="1"/>
  <c r="J191" s="1"/>
  <c r="L191" s="1"/>
  <c r="N191" s="1"/>
  <c r="P191" s="1"/>
  <c r="R191" s="1"/>
  <c r="T191" s="1"/>
  <c r="V191" s="1"/>
  <c r="F192"/>
  <c r="H192" s="1"/>
  <c r="J192" s="1"/>
  <c r="L192" s="1"/>
  <c r="N192" s="1"/>
  <c r="P192" s="1"/>
  <c r="R192" s="1"/>
  <c r="T192" s="1"/>
  <c r="V192" s="1"/>
  <c r="F193"/>
  <c r="H193" s="1"/>
  <c r="J193" s="1"/>
  <c r="L193" s="1"/>
  <c r="N193" s="1"/>
  <c r="P193" s="1"/>
  <c r="R193" s="1"/>
  <c r="T193" s="1"/>
  <c r="V193" s="1"/>
  <c r="F194"/>
  <c r="H194" s="1"/>
  <c r="J194" s="1"/>
  <c r="L194" s="1"/>
  <c r="N194" s="1"/>
  <c r="P194" s="1"/>
  <c r="R194" s="1"/>
  <c r="T194" s="1"/>
  <c r="V194" s="1"/>
  <c r="F195"/>
  <c r="H195" s="1"/>
  <c r="J195" s="1"/>
  <c r="L195" s="1"/>
  <c r="N195" s="1"/>
  <c r="P195" s="1"/>
  <c r="R195" s="1"/>
  <c r="T195" s="1"/>
  <c r="V195" s="1"/>
  <c r="F196"/>
  <c r="H196" s="1"/>
  <c r="J196" s="1"/>
  <c r="L196" s="1"/>
  <c r="N196" s="1"/>
  <c r="P196" s="1"/>
  <c r="R196" s="1"/>
  <c r="T196" s="1"/>
  <c r="V196" s="1"/>
  <c r="F197"/>
  <c r="H197" s="1"/>
  <c r="J197" s="1"/>
  <c r="L197" s="1"/>
  <c r="N197" s="1"/>
  <c r="P197" s="1"/>
  <c r="R197" s="1"/>
  <c r="T197" s="1"/>
  <c r="V197" s="1"/>
  <c r="F198"/>
  <c r="H198" s="1"/>
  <c r="J198" s="1"/>
  <c r="L198" s="1"/>
  <c r="N198" s="1"/>
  <c r="P198" s="1"/>
  <c r="R198" s="1"/>
  <c r="T198" s="1"/>
  <c r="V198" s="1"/>
  <c r="F199"/>
  <c r="H199" s="1"/>
  <c r="J199" s="1"/>
  <c r="L199" s="1"/>
  <c r="N199" s="1"/>
  <c r="P199" s="1"/>
  <c r="R199" s="1"/>
  <c r="T199" s="1"/>
  <c r="V199" s="1"/>
  <c r="F200"/>
  <c r="H200" s="1"/>
  <c r="J200" s="1"/>
  <c r="L200" s="1"/>
  <c r="N200" s="1"/>
  <c r="P200" s="1"/>
  <c r="R200" s="1"/>
  <c r="T200" s="1"/>
  <c r="V200" s="1"/>
  <c r="F201"/>
  <c r="H201" s="1"/>
  <c r="J201" s="1"/>
  <c r="L201" s="1"/>
  <c r="N201" s="1"/>
  <c r="P201" s="1"/>
  <c r="R201" s="1"/>
  <c r="T201" s="1"/>
  <c r="V201" s="1"/>
  <c r="F202"/>
  <c r="H202" s="1"/>
  <c r="J202" s="1"/>
  <c r="L202" s="1"/>
  <c r="N202" s="1"/>
  <c r="P202" s="1"/>
  <c r="R202" s="1"/>
  <c r="T202" s="1"/>
  <c r="V202" s="1"/>
  <c r="F203"/>
  <c r="H203" s="1"/>
  <c r="J203" s="1"/>
  <c r="L203" s="1"/>
  <c r="N203" s="1"/>
  <c r="P203" s="1"/>
  <c r="R203" s="1"/>
  <c r="T203" s="1"/>
  <c r="V203" s="1"/>
  <c r="F204"/>
  <c r="H204" s="1"/>
  <c r="J204" s="1"/>
  <c r="L204" s="1"/>
  <c r="N204" s="1"/>
  <c r="P204" s="1"/>
  <c r="R204" s="1"/>
  <c r="T204" s="1"/>
  <c r="V204" s="1"/>
  <c r="F205"/>
  <c r="H205" s="1"/>
  <c r="J205" s="1"/>
  <c r="L205" s="1"/>
  <c r="N205" s="1"/>
  <c r="P205" s="1"/>
  <c r="R205" s="1"/>
  <c r="T205" s="1"/>
  <c r="V205" s="1"/>
  <c r="F206"/>
  <c r="H206" s="1"/>
  <c r="J206" s="1"/>
  <c r="L206" s="1"/>
  <c r="N206" s="1"/>
  <c r="P206" s="1"/>
  <c r="R206" s="1"/>
  <c r="T206" s="1"/>
  <c r="V206" s="1"/>
  <c r="F207"/>
  <c r="H207" s="1"/>
  <c r="J207" s="1"/>
  <c r="L207" s="1"/>
  <c r="N207" s="1"/>
  <c r="P207" s="1"/>
  <c r="R207" s="1"/>
  <c r="T207" s="1"/>
  <c r="V207" s="1"/>
  <c r="F208"/>
  <c r="H208" s="1"/>
  <c r="J208" s="1"/>
  <c r="L208" s="1"/>
  <c r="N208" s="1"/>
  <c r="P208" s="1"/>
  <c r="R208" s="1"/>
  <c r="T208" s="1"/>
  <c r="V208" s="1"/>
  <c r="F209"/>
  <c r="H209" s="1"/>
  <c r="J209" s="1"/>
  <c r="L209" s="1"/>
  <c r="N209" s="1"/>
  <c r="P209" s="1"/>
  <c r="R209" s="1"/>
  <c r="T209" s="1"/>
  <c r="V209" s="1"/>
  <c r="F210"/>
  <c r="H210" s="1"/>
  <c r="J210" s="1"/>
  <c r="L210" s="1"/>
  <c r="N210" s="1"/>
  <c r="P210" s="1"/>
  <c r="R210" s="1"/>
  <c r="T210" s="1"/>
  <c r="V210" s="1"/>
  <c r="F211"/>
  <c r="H211" s="1"/>
  <c r="J211" s="1"/>
  <c r="L211" s="1"/>
  <c r="N211" s="1"/>
  <c r="P211" s="1"/>
  <c r="R211" s="1"/>
  <c r="T211" s="1"/>
  <c r="V211" s="1"/>
  <c r="F212"/>
  <c r="H212" s="1"/>
  <c r="J212" s="1"/>
  <c r="L212" s="1"/>
  <c r="N212" s="1"/>
  <c r="P212" s="1"/>
  <c r="R212" s="1"/>
  <c r="T212" s="1"/>
  <c r="V212" s="1"/>
  <c r="F213"/>
  <c r="H213" s="1"/>
  <c r="J213" s="1"/>
  <c r="L213" s="1"/>
  <c r="N213" s="1"/>
  <c r="P213" s="1"/>
  <c r="R213" s="1"/>
  <c r="T213" s="1"/>
  <c r="V213" s="1"/>
  <c r="F214"/>
  <c r="H214" s="1"/>
  <c r="J214" s="1"/>
  <c r="L214" s="1"/>
  <c r="N214" s="1"/>
  <c r="P214" s="1"/>
  <c r="R214" s="1"/>
  <c r="T214" s="1"/>
  <c r="V214" s="1"/>
  <c r="F215"/>
  <c r="H215" s="1"/>
  <c r="J215" s="1"/>
  <c r="L215" s="1"/>
  <c r="N215" s="1"/>
  <c r="P215" s="1"/>
  <c r="R215" s="1"/>
  <c r="T215" s="1"/>
  <c r="V215" s="1"/>
  <c r="F216"/>
  <c r="H216" s="1"/>
  <c r="J216" s="1"/>
  <c r="L216" s="1"/>
  <c r="N216" s="1"/>
  <c r="P216" s="1"/>
  <c r="R216" s="1"/>
  <c r="T216" s="1"/>
  <c r="V216" s="1"/>
  <c r="F217"/>
  <c r="H217" s="1"/>
  <c r="J217" s="1"/>
  <c r="L217" s="1"/>
  <c r="N217" s="1"/>
  <c r="P217" s="1"/>
  <c r="R217" s="1"/>
  <c r="T217" s="1"/>
  <c r="V217" s="1"/>
  <c r="F218"/>
  <c r="H218" s="1"/>
  <c r="J218" s="1"/>
  <c r="L218" s="1"/>
  <c r="N218" s="1"/>
  <c r="P218" s="1"/>
  <c r="R218" s="1"/>
  <c r="T218" s="1"/>
  <c r="V218" s="1"/>
  <c r="F219"/>
  <c r="H219" s="1"/>
  <c r="J219" s="1"/>
  <c r="L219" s="1"/>
  <c r="N219" s="1"/>
  <c r="P219" s="1"/>
  <c r="R219" s="1"/>
  <c r="T219" s="1"/>
  <c r="V219" s="1"/>
  <c r="F220"/>
  <c r="H220" s="1"/>
  <c r="J220" s="1"/>
  <c r="L220" s="1"/>
  <c r="N220" s="1"/>
  <c r="P220" s="1"/>
  <c r="R220" s="1"/>
  <c r="T220" s="1"/>
  <c r="V220" s="1"/>
  <c r="F221"/>
  <c r="H221" s="1"/>
  <c r="J221" s="1"/>
  <c r="L221" s="1"/>
  <c r="N221" s="1"/>
  <c r="P221" s="1"/>
  <c r="R221" s="1"/>
  <c r="T221" s="1"/>
  <c r="V221" s="1"/>
  <c r="F222"/>
  <c r="H222" s="1"/>
  <c r="J222" s="1"/>
  <c r="L222" s="1"/>
  <c r="N222" s="1"/>
  <c r="P222" s="1"/>
  <c r="R222" s="1"/>
  <c r="T222" s="1"/>
  <c r="V222" s="1"/>
  <c r="F223"/>
  <c r="H223" s="1"/>
  <c r="J223" s="1"/>
  <c r="L223" s="1"/>
  <c r="N223" s="1"/>
  <c r="P223" s="1"/>
  <c r="R223" s="1"/>
  <c r="T223" s="1"/>
  <c r="V223" s="1"/>
  <c r="F224"/>
  <c r="H224" s="1"/>
  <c r="J224" s="1"/>
  <c r="L224" s="1"/>
  <c r="N224" s="1"/>
  <c r="P224" s="1"/>
  <c r="R224" s="1"/>
  <c r="T224" s="1"/>
  <c r="V224" s="1"/>
  <c r="F225"/>
  <c r="H225" s="1"/>
  <c r="J225" s="1"/>
  <c r="L225" s="1"/>
  <c r="N225" s="1"/>
  <c r="P225" s="1"/>
  <c r="R225" s="1"/>
  <c r="T225" s="1"/>
  <c r="V225" s="1"/>
  <c r="F226"/>
  <c r="H226" s="1"/>
  <c r="J226" s="1"/>
  <c r="L226" s="1"/>
  <c r="N226" s="1"/>
  <c r="P226" s="1"/>
  <c r="R226" s="1"/>
  <c r="T226" s="1"/>
  <c r="V226" s="1"/>
  <c r="F227"/>
  <c r="H227" s="1"/>
  <c r="J227" s="1"/>
  <c r="L227" s="1"/>
  <c r="N227" s="1"/>
  <c r="P227" s="1"/>
  <c r="R227" s="1"/>
  <c r="T227" s="1"/>
  <c r="V227" s="1"/>
  <c r="F228"/>
  <c r="H228" s="1"/>
  <c r="J228" s="1"/>
  <c r="L228" s="1"/>
  <c r="N228" s="1"/>
  <c r="P228" s="1"/>
  <c r="R228" s="1"/>
  <c r="T228" s="1"/>
  <c r="V228" s="1"/>
  <c r="F229"/>
  <c r="H229" s="1"/>
  <c r="J229" s="1"/>
  <c r="L229" s="1"/>
  <c r="N229" s="1"/>
  <c r="P229" s="1"/>
  <c r="R229" s="1"/>
  <c r="T229" s="1"/>
  <c r="V229" s="1"/>
  <c r="F230"/>
  <c r="H230" s="1"/>
  <c r="J230" s="1"/>
  <c r="L230" s="1"/>
  <c r="N230" s="1"/>
  <c r="P230" s="1"/>
  <c r="R230" s="1"/>
  <c r="T230" s="1"/>
  <c r="V230" s="1"/>
  <c r="F231"/>
  <c r="H231" s="1"/>
  <c r="J231" s="1"/>
  <c r="L231" s="1"/>
  <c r="N231" s="1"/>
  <c r="P231" s="1"/>
  <c r="R231" s="1"/>
  <c r="T231" s="1"/>
  <c r="V231" s="1"/>
  <c r="F232"/>
  <c r="H232" s="1"/>
  <c r="J232" s="1"/>
  <c r="L232" s="1"/>
  <c r="N232" s="1"/>
  <c r="P232" s="1"/>
  <c r="R232" s="1"/>
  <c r="T232" s="1"/>
  <c r="V232" s="1"/>
  <c r="F233"/>
  <c r="H233" s="1"/>
  <c r="J233" s="1"/>
  <c r="L233" s="1"/>
  <c r="N233" s="1"/>
  <c r="P233" s="1"/>
  <c r="R233" s="1"/>
  <c r="T233" s="1"/>
  <c r="V233" s="1"/>
  <c r="F234"/>
  <c r="H234" s="1"/>
  <c r="J234" s="1"/>
  <c r="L234" s="1"/>
  <c r="N234" s="1"/>
  <c r="P234" s="1"/>
  <c r="R234" s="1"/>
  <c r="T234" s="1"/>
  <c r="V234" s="1"/>
  <c r="F235"/>
  <c r="H235" s="1"/>
  <c r="J235" s="1"/>
  <c r="L235" s="1"/>
  <c r="N235" s="1"/>
  <c r="P235" s="1"/>
  <c r="R235" s="1"/>
  <c r="T235" s="1"/>
  <c r="V235" s="1"/>
  <c r="F236"/>
  <c r="H236" s="1"/>
  <c r="J236" s="1"/>
  <c r="L236" s="1"/>
  <c r="N236" s="1"/>
  <c r="P236" s="1"/>
  <c r="R236" s="1"/>
  <c r="T236" s="1"/>
  <c r="V236" s="1"/>
  <c r="F237"/>
  <c r="H237" s="1"/>
  <c r="J237" s="1"/>
  <c r="L237" s="1"/>
  <c r="N237" s="1"/>
  <c r="P237" s="1"/>
  <c r="R237" s="1"/>
  <c r="T237" s="1"/>
  <c r="V237" s="1"/>
  <c r="F238"/>
  <c r="H238" s="1"/>
  <c r="J238" s="1"/>
  <c r="L238" s="1"/>
  <c r="N238" s="1"/>
  <c r="P238" s="1"/>
  <c r="R238" s="1"/>
  <c r="T238" s="1"/>
  <c r="V238" s="1"/>
  <c r="F239"/>
  <c r="H239" s="1"/>
  <c r="J239" s="1"/>
  <c r="L239" s="1"/>
  <c r="N239" s="1"/>
  <c r="P239" s="1"/>
  <c r="R239" s="1"/>
  <c r="T239" s="1"/>
  <c r="V239" s="1"/>
  <c r="F240"/>
  <c r="H240" s="1"/>
  <c r="J240" s="1"/>
  <c r="L240" s="1"/>
  <c r="N240" s="1"/>
  <c r="P240" s="1"/>
  <c r="R240" s="1"/>
  <c r="T240" s="1"/>
  <c r="V240" s="1"/>
  <c r="F241"/>
  <c r="H241" s="1"/>
  <c r="J241" s="1"/>
  <c r="L241" s="1"/>
  <c r="N241" s="1"/>
  <c r="P241" s="1"/>
  <c r="R241" s="1"/>
  <c r="T241" s="1"/>
  <c r="V241" s="1"/>
  <c r="F242"/>
  <c r="H242" s="1"/>
  <c r="J242" s="1"/>
  <c r="L242" s="1"/>
  <c r="N242" s="1"/>
  <c r="P242" s="1"/>
  <c r="R242" s="1"/>
  <c r="T242" s="1"/>
  <c r="V242" s="1"/>
  <c r="F243"/>
  <c r="H243" s="1"/>
  <c r="J243" s="1"/>
  <c r="L243" s="1"/>
  <c r="N243" s="1"/>
  <c r="P243" s="1"/>
  <c r="R243" s="1"/>
  <c r="T243" s="1"/>
  <c r="V243" s="1"/>
  <c r="F244"/>
  <c r="H244" s="1"/>
  <c r="J244" s="1"/>
  <c r="L244" s="1"/>
  <c r="N244" s="1"/>
  <c r="P244" s="1"/>
  <c r="R244" s="1"/>
  <c r="T244" s="1"/>
  <c r="V244" s="1"/>
  <c r="F248"/>
  <c r="H248" s="1"/>
  <c r="J248" s="1"/>
  <c r="L248" s="1"/>
  <c r="N248" s="1"/>
  <c r="P248" s="1"/>
  <c r="R248" s="1"/>
  <c r="T248" s="1"/>
  <c r="V248" s="1"/>
  <c r="F249"/>
  <c r="H249" s="1"/>
  <c r="J249" s="1"/>
  <c r="L249" s="1"/>
  <c r="N249" s="1"/>
  <c r="P249" s="1"/>
  <c r="R249" s="1"/>
  <c r="T249" s="1"/>
  <c r="V249" s="1"/>
  <c r="F250"/>
  <c r="H250" s="1"/>
  <c r="J250" s="1"/>
  <c r="L250" s="1"/>
  <c r="N250" s="1"/>
  <c r="P250" s="1"/>
  <c r="R250" s="1"/>
  <c r="T250" s="1"/>
  <c r="V250" s="1"/>
  <c r="F251"/>
  <c r="H251" s="1"/>
  <c r="J251" s="1"/>
  <c r="L251" s="1"/>
  <c r="N251" s="1"/>
  <c r="P251" s="1"/>
  <c r="R251" s="1"/>
  <c r="T251" s="1"/>
  <c r="V251" s="1"/>
  <c r="F252"/>
  <c r="H252" s="1"/>
  <c r="J252" s="1"/>
  <c r="L252" s="1"/>
  <c r="N252" s="1"/>
  <c r="P252" s="1"/>
  <c r="R252" s="1"/>
  <c r="T252" s="1"/>
  <c r="V252" s="1"/>
  <c r="F253"/>
  <c r="H253" s="1"/>
  <c r="J253" s="1"/>
  <c r="L253" s="1"/>
  <c r="N253" s="1"/>
  <c r="P253" s="1"/>
  <c r="R253" s="1"/>
  <c r="T253" s="1"/>
  <c r="V253" s="1"/>
  <c r="F254"/>
  <c r="H254" s="1"/>
  <c r="J254" s="1"/>
  <c r="L254" s="1"/>
  <c r="N254" s="1"/>
  <c r="P254" s="1"/>
  <c r="R254" s="1"/>
  <c r="T254" s="1"/>
  <c r="V254" s="1"/>
  <c r="F255"/>
  <c r="H255" s="1"/>
  <c r="J255" s="1"/>
  <c r="L255" s="1"/>
  <c r="N255" s="1"/>
  <c r="P255" s="1"/>
  <c r="R255" s="1"/>
  <c r="T255" s="1"/>
  <c r="V255" s="1"/>
  <c r="F256"/>
  <c r="H256" s="1"/>
  <c r="J256" s="1"/>
  <c r="L256" s="1"/>
  <c r="N256" s="1"/>
  <c r="P256" s="1"/>
  <c r="R256" s="1"/>
  <c r="T256" s="1"/>
  <c r="V256" s="1"/>
  <c r="F257"/>
  <c r="H257" s="1"/>
  <c r="J257" s="1"/>
  <c r="L257" s="1"/>
  <c r="N257" s="1"/>
  <c r="P257" s="1"/>
  <c r="R257" s="1"/>
  <c r="T257" s="1"/>
  <c r="V257" s="1"/>
  <c r="F258"/>
  <c r="H258" s="1"/>
  <c r="J258" s="1"/>
  <c r="L258" s="1"/>
  <c r="N258" s="1"/>
  <c r="P258" s="1"/>
  <c r="R258" s="1"/>
  <c r="T258" s="1"/>
  <c r="V258" s="1"/>
  <c r="F259"/>
  <c r="H259" s="1"/>
  <c r="J259" s="1"/>
  <c r="L259" s="1"/>
  <c r="N259" s="1"/>
  <c r="P259" s="1"/>
  <c r="R259" s="1"/>
  <c r="T259" s="1"/>
  <c r="V259" s="1"/>
  <c r="F260"/>
  <c r="H260" s="1"/>
  <c r="J260" s="1"/>
  <c r="L260" s="1"/>
  <c r="N260" s="1"/>
  <c r="P260" s="1"/>
  <c r="R260" s="1"/>
  <c r="T260" s="1"/>
  <c r="V260" s="1"/>
  <c r="F261"/>
  <c r="H261" s="1"/>
  <c r="J261" s="1"/>
  <c r="L261" s="1"/>
  <c r="N261" s="1"/>
  <c r="P261" s="1"/>
  <c r="R261" s="1"/>
  <c r="T261" s="1"/>
  <c r="V261" s="1"/>
  <c r="F262"/>
  <c r="H262" s="1"/>
  <c r="J262" s="1"/>
  <c r="L262" s="1"/>
  <c r="N262" s="1"/>
  <c r="P262" s="1"/>
  <c r="R262" s="1"/>
  <c r="T262" s="1"/>
  <c r="V262" s="1"/>
  <c r="F263"/>
  <c r="H263" s="1"/>
  <c r="J263" s="1"/>
  <c r="L263" s="1"/>
  <c r="N263" s="1"/>
  <c r="P263" s="1"/>
  <c r="R263" s="1"/>
  <c r="T263" s="1"/>
  <c r="V263" s="1"/>
  <c r="F264"/>
  <c r="H264" s="1"/>
  <c r="J264" s="1"/>
  <c r="L264" s="1"/>
  <c r="N264" s="1"/>
  <c r="P264" s="1"/>
  <c r="R264" s="1"/>
  <c r="T264" s="1"/>
  <c r="V264" s="1"/>
  <c r="F265"/>
  <c r="H265" s="1"/>
  <c r="J265" s="1"/>
  <c r="L265" s="1"/>
  <c r="N265" s="1"/>
  <c r="P265" s="1"/>
  <c r="R265" s="1"/>
  <c r="T265" s="1"/>
  <c r="V265" s="1"/>
  <c r="F266"/>
  <c r="H266" s="1"/>
  <c r="J266" s="1"/>
  <c r="L266" s="1"/>
  <c r="N266" s="1"/>
  <c r="P266" s="1"/>
  <c r="R266" s="1"/>
  <c r="T266" s="1"/>
  <c r="V266" s="1"/>
  <c r="F267"/>
  <c r="H267" s="1"/>
  <c r="J267" s="1"/>
  <c r="L267" s="1"/>
  <c r="N267" s="1"/>
  <c r="P267" s="1"/>
  <c r="R267" s="1"/>
  <c r="T267" s="1"/>
  <c r="V267" s="1"/>
  <c r="F268"/>
  <c r="H268" s="1"/>
  <c r="J268" s="1"/>
  <c r="L268" s="1"/>
  <c r="N268" s="1"/>
  <c r="P268" s="1"/>
  <c r="R268" s="1"/>
  <c r="T268" s="1"/>
  <c r="V268" s="1"/>
  <c r="F269"/>
  <c r="H269" s="1"/>
  <c r="J269" s="1"/>
  <c r="L269" s="1"/>
  <c r="N269" s="1"/>
  <c r="P269" s="1"/>
  <c r="R269" s="1"/>
  <c r="T269" s="1"/>
  <c r="V269" s="1"/>
  <c r="F270"/>
  <c r="H270" s="1"/>
  <c r="J270" s="1"/>
  <c r="L270" s="1"/>
  <c r="N270" s="1"/>
  <c r="P270" s="1"/>
  <c r="R270" s="1"/>
  <c r="T270" s="1"/>
  <c r="V270" s="1"/>
  <c r="F275"/>
  <c r="H275" s="1"/>
  <c r="J275" s="1"/>
  <c r="L275" s="1"/>
  <c r="N275" s="1"/>
  <c r="P275" s="1"/>
  <c r="R275" s="1"/>
  <c r="T275" s="1"/>
  <c r="V275" s="1"/>
  <c r="F276"/>
  <c r="H276" s="1"/>
  <c r="J276" s="1"/>
  <c r="L276" s="1"/>
  <c r="N276" s="1"/>
  <c r="P276" s="1"/>
  <c r="R276" s="1"/>
  <c r="T276" s="1"/>
  <c r="V276" s="1"/>
  <c r="F277"/>
  <c r="H277" s="1"/>
  <c r="J277" s="1"/>
  <c r="L277" s="1"/>
  <c r="N277" s="1"/>
  <c r="P277" s="1"/>
  <c r="R277" s="1"/>
  <c r="T277" s="1"/>
  <c r="V277" s="1"/>
  <c r="F278"/>
  <c r="H278" s="1"/>
  <c r="J278" s="1"/>
  <c r="L278" s="1"/>
  <c r="N278" s="1"/>
  <c r="P278" s="1"/>
  <c r="R278" s="1"/>
  <c r="T278" s="1"/>
  <c r="V278" s="1"/>
  <c r="F279"/>
  <c r="H279" s="1"/>
  <c r="J279" s="1"/>
  <c r="L279" s="1"/>
  <c r="N279" s="1"/>
  <c r="P279" s="1"/>
  <c r="R279" s="1"/>
  <c r="T279" s="1"/>
  <c r="V279" s="1"/>
  <c r="F280"/>
  <c r="H280" s="1"/>
  <c r="J280" s="1"/>
  <c r="L280" s="1"/>
  <c r="N280" s="1"/>
  <c r="P280" s="1"/>
  <c r="R280" s="1"/>
  <c r="T280" s="1"/>
  <c r="V280" s="1"/>
  <c r="F284"/>
  <c r="H284" s="1"/>
  <c r="J284" s="1"/>
  <c r="L284" s="1"/>
  <c r="N284" s="1"/>
  <c r="P284" s="1"/>
  <c r="R284" s="1"/>
  <c r="T284" s="1"/>
  <c r="V284" s="1"/>
  <c r="F285"/>
  <c r="H285" s="1"/>
  <c r="J285" s="1"/>
  <c r="L285" s="1"/>
  <c r="N285" s="1"/>
  <c r="P285" s="1"/>
  <c r="R285" s="1"/>
  <c r="T285" s="1"/>
  <c r="V285" s="1"/>
  <c r="F286"/>
  <c r="H286" s="1"/>
  <c r="J286" s="1"/>
  <c r="L286" s="1"/>
  <c r="N286" s="1"/>
  <c r="P286" s="1"/>
  <c r="R286" s="1"/>
  <c r="T286" s="1"/>
  <c r="V286" s="1"/>
  <c r="F287"/>
  <c r="H287" s="1"/>
  <c r="J287" s="1"/>
  <c r="L287" s="1"/>
  <c r="N287" s="1"/>
  <c r="P287" s="1"/>
  <c r="R287" s="1"/>
  <c r="T287" s="1"/>
  <c r="V287" s="1"/>
  <c r="F288"/>
  <c r="H288" s="1"/>
  <c r="J288" s="1"/>
  <c r="L288" s="1"/>
  <c r="N288" s="1"/>
  <c r="P288" s="1"/>
  <c r="R288" s="1"/>
  <c r="T288" s="1"/>
  <c r="V288" s="1"/>
  <c r="F289"/>
  <c r="H289" s="1"/>
  <c r="J289" s="1"/>
  <c r="L289" s="1"/>
  <c r="N289" s="1"/>
  <c r="P289" s="1"/>
  <c r="R289" s="1"/>
  <c r="T289" s="1"/>
  <c r="V289" s="1"/>
  <c r="F290"/>
  <c r="H290" s="1"/>
  <c r="J290" s="1"/>
  <c r="L290" s="1"/>
  <c r="N290" s="1"/>
  <c r="P290" s="1"/>
  <c r="R290" s="1"/>
  <c r="T290" s="1"/>
  <c r="V290" s="1"/>
  <c r="F291"/>
  <c r="H291" s="1"/>
  <c r="J291" s="1"/>
  <c r="L291" s="1"/>
  <c r="N291" s="1"/>
  <c r="P291" s="1"/>
  <c r="R291" s="1"/>
  <c r="T291" s="1"/>
  <c r="V291" s="1"/>
  <c r="F294"/>
  <c r="H294" s="1"/>
  <c r="J294" s="1"/>
  <c r="L294" s="1"/>
  <c r="N294" s="1"/>
  <c r="P294" s="1"/>
  <c r="R294" s="1"/>
  <c r="T294" s="1"/>
  <c r="V294" s="1"/>
  <c r="F295"/>
  <c r="H295" s="1"/>
  <c r="J295" s="1"/>
  <c r="L295" s="1"/>
  <c r="N295" s="1"/>
  <c r="P295" s="1"/>
  <c r="R295" s="1"/>
  <c r="T295" s="1"/>
  <c r="V295" s="1"/>
  <c r="F299"/>
  <c r="H299" s="1"/>
  <c r="J299" s="1"/>
  <c r="L299" s="1"/>
  <c r="N299" s="1"/>
  <c r="P299" s="1"/>
  <c r="R299" s="1"/>
  <c r="T299" s="1"/>
  <c r="V299" s="1"/>
  <c r="F300"/>
  <c r="H300" s="1"/>
  <c r="J300" s="1"/>
  <c r="L300" s="1"/>
  <c r="N300" s="1"/>
  <c r="P300" s="1"/>
  <c r="R300" s="1"/>
  <c r="T300" s="1"/>
  <c r="V300" s="1"/>
  <c r="F301"/>
  <c r="H301" s="1"/>
  <c r="J301" s="1"/>
  <c r="L301" s="1"/>
  <c r="N301" s="1"/>
  <c r="P301" s="1"/>
  <c r="R301" s="1"/>
  <c r="T301" s="1"/>
  <c r="V301" s="1"/>
  <c r="F302"/>
  <c r="H302" s="1"/>
  <c r="J302" s="1"/>
  <c r="L302" s="1"/>
  <c r="N302" s="1"/>
  <c r="P302" s="1"/>
  <c r="R302" s="1"/>
  <c r="T302" s="1"/>
  <c r="V302" s="1"/>
  <c r="F303"/>
  <c r="H303" s="1"/>
  <c r="J303" s="1"/>
  <c r="L303" s="1"/>
  <c r="N303" s="1"/>
  <c r="P303" s="1"/>
  <c r="R303" s="1"/>
  <c r="T303" s="1"/>
  <c r="V303" s="1"/>
  <c r="F304"/>
  <c r="H304" s="1"/>
  <c r="J304" s="1"/>
  <c r="L304" s="1"/>
  <c r="N304" s="1"/>
  <c r="P304" s="1"/>
  <c r="R304" s="1"/>
  <c r="T304" s="1"/>
  <c r="V304" s="1"/>
  <c r="F305"/>
  <c r="H305" s="1"/>
  <c r="J305" s="1"/>
  <c r="L305" s="1"/>
  <c r="N305" s="1"/>
  <c r="P305" s="1"/>
  <c r="R305" s="1"/>
  <c r="T305" s="1"/>
  <c r="V305" s="1"/>
  <c r="F306"/>
  <c r="H306" s="1"/>
  <c r="J306" s="1"/>
  <c r="L306" s="1"/>
  <c r="N306" s="1"/>
  <c r="P306" s="1"/>
  <c r="R306" s="1"/>
  <c r="T306" s="1"/>
  <c r="V306" s="1"/>
  <c r="F307"/>
  <c r="H307" s="1"/>
  <c r="J307" s="1"/>
  <c r="L307" s="1"/>
  <c r="N307" s="1"/>
  <c r="P307" s="1"/>
  <c r="R307" s="1"/>
  <c r="T307" s="1"/>
  <c r="V307" s="1"/>
  <c r="F308"/>
  <c r="H308" s="1"/>
  <c r="J308" s="1"/>
  <c r="L308" s="1"/>
  <c r="N308" s="1"/>
  <c r="P308" s="1"/>
  <c r="R308" s="1"/>
  <c r="T308" s="1"/>
  <c r="V308" s="1"/>
  <c r="F309"/>
  <c r="H309" s="1"/>
  <c r="J309" s="1"/>
  <c r="L309" s="1"/>
  <c r="N309" s="1"/>
  <c r="P309" s="1"/>
  <c r="R309" s="1"/>
  <c r="T309" s="1"/>
  <c r="V309" s="1"/>
  <c r="F310"/>
  <c r="H310" s="1"/>
  <c r="J310" s="1"/>
  <c r="L310" s="1"/>
  <c r="N310" s="1"/>
  <c r="P310" s="1"/>
  <c r="R310" s="1"/>
  <c r="T310" s="1"/>
  <c r="V310" s="1"/>
  <c r="F313"/>
  <c r="H313" s="1"/>
  <c r="J313" s="1"/>
  <c r="L313" s="1"/>
  <c r="N313" s="1"/>
  <c r="P313" s="1"/>
  <c r="R313" s="1"/>
  <c r="T313" s="1"/>
  <c r="V313" s="1"/>
  <c r="F314"/>
  <c r="H314" s="1"/>
  <c r="J314" s="1"/>
  <c r="L314" s="1"/>
  <c r="N314" s="1"/>
  <c r="P314" s="1"/>
  <c r="R314" s="1"/>
  <c r="T314" s="1"/>
  <c r="V314" s="1"/>
  <c r="F315"/>
  <c r="H315" s="1"/>
  <c r="J315" s="1"/>
  <c r="L315" s="1"/>
  <c r="N315" s="1"/>
  <c r="P315" s="1"/>
  <c r="R315" s="1"/>
  <c r="T315" s="1"/>
  <c r="V315" s="1"/>
  <c r="F321"/>
  <c r="H321" s="1"/>
  <c r="J321" s="1"/>
  <c r="L321" s="1"/>
  <c r="N321" s="1"/>
  <c r="P321" s="1"/>
  <c r="R321" s="1"/>
  <c r="T321" s="1"/>
  <c r="V321" s="1"/>
  <c r="F322"/>
  <c r="H322" s="1"/>
  <c r="J322" s="1"/>
  <c r="L322" s="1"/>
  <c r="N322" s="1"/>
  <c r="P322" s="1"/>
  <c r="R322" s="1"/>
  <c r="T322" s="1"/>
  <c r="V322" s="1"/>
  <c r="F323"/>
  <c r="H323" s="1"/>
  <c r="J323" s="1"/>
  <c r="L323" s="1"/>
  <c r="N323" s="1"/>
  <c r="P323" s="1"/>
  <c r="R323" s="1"/>
  <c r="T323" s="1"/>
  <c r="V323" s="1"/>
  <c r="F324"/>
  <c r="H324" s="1"/>
  <c r="J324" s="1"/>
  <c r="L324" s="1"/>
  <c r="N324" s="1"/>
  <c r="P324" s="1"/>
  <c r="R324" s="1"/>
  <c r="T324" s="1"/>
  <c r="V324" s="1"/>
  <c r="F327"/>
  <c r="H327" s="1"/>
  <c r="J327" s="1"/>
  <c r="L327" s="1"/>
  <c r="N327" s="1"/>
  <c r="P327" s="1"/>
  <c r="R327" s="1"/>
  <c r="T327" s="1"/>
  <c r="V327" s="1"/>
  <c r="F328"/>
  <c r="H328" s="1"/>
  <c r="J328" s="1"/>
  <c r="L328" s="1"/>
  <c r="N328" s="1"/>
  <c r="P328" s="1"/>
  <c r="R328" s="1"/>
  <c r="T328" s="1"/>
  <c r="V328" s="1"/>
  <c r="F329"/>
  <c r="H329" s="1"/>
  <c r="J329" s="1"/>
  <c r="L329" s="1"/>
  <c r="N329" s="1"/>
  <c r="P329" s="1"/>
  <c r="R329" s="1"/>
  <c r="T329" s="1"/>
  <c r="V329" s="1"/>
  <c r="F330"/>
  <c r="H330" s="1"/>
  <c r="J330" s="1"/>
  <c r="L330" s="1"/>
  <c r="N330" s="1"/>
  <c r="P330" s="1"/>
  <c r="R330" s="1"/>
  <c r="T330" s="1"/>
  <c r="V330" s="1"/>
  <c r="F331"/>
  <c r="H331" s="1"/>
  <c r="J331" s="1"/>
  <c r="L331" s="1"/>
  <c r="N331" s="1"/>
  <c r="P331" s="1"/>
  <c r="R331" s="1"/>
  <c r="T331" s="1"/>
  <c r="V331" s="1"/>
  <c r="F332"/>
  <c r="H332" s="1"/>
  <c r="J332" s="1"/>
  <c r="L332" s="1"/>
  <c r="N332" s="1"/>
  <c r="P332" s="1"/>
  <c r="R332" s="1"/>
  <c r="T332" s="1"/>
  <c r="V332" s="1"/>
  <c r="F333"/>
  <c r="H333" s="1"/>
  <c r="J333" s="1"/>
  <c r="L333" s="1"/>
  <c r="N333" s="1"/>
  <c r="P333" s="1"/>
  <c r="R333" s="1"/>
  <c r="T333" s="1"/>
  <c r="V333" s="1"/>
  <c r="F334"/>
  <c r="H334" s="1"/>
  <c r="J334" s="1"/>
  <c r="L334" s="1"/>
  <c r="N334" s="1"/>
  <c r="P334" s="1"/>
  <c r="R334" s="1"/>
  <c r="T334" s="1"/>
  <c r="V334" s="1"/>
  <c r="F335"/>
  <c r="H335" s="1"/>
  <c r="J335" s="1"/>
  <c r="L335" s="1"/>
  <c r="N335" s="1"/>
  <c r="P335" s="1"/>
  <c r="R335" s="1"/>
  <c r="T335" s="1"/>
  <c r="V335" s="1"/>
  <c r="F336"/>
  <c r="H336" s="1"/>
  <c r="J336" s="1"/>
  <c r="L336" s="1"/>
  <c r="N336" s="1"/>
  <c r="P336" s="1"/>
  <c r="R336" s="1"/>
  <c r="T336" s="1"/>
  <c r="V336" s="1"/>
  <c r="F337"/>
  <c r="H337" s="1"/>
  <c r="J337" s="1"/>
  <c r="L337" s="1"/>
  <c r="N337" s="1"/>
  <c r="P337" s="1"/>
  <c r="R337" s="1"/>
  <c r="T337" s="1"/>
  <c r="V337" s="1"/>
  <c r="F338"/>
  <c r="H338" s="1"/>
  <c r="J338" s="1"/>
  <c r="L338" s="1"/>
  <c r="N338" s="1"/>
  <c r="P338" s="1"/>
  <c r="R338" s="1"/>
  <c r="T338" s="1"/>
  <c r="V338" s="1"/>
  <c r="F339"/>
  <c r="H339" s="1"/>
  <c r="J339" s="1"/>
  <c r="L339" s="1"/>
  <c r="N339" s="1"/>
  <c r="P339" s="1"/>
  <c r="R339" s="1"/>
  <c r="T339" s="1"/>
  <c r="V339" s="1"/>
  <c r="F340"/>
  <c r="H340" s="1"/>
  <c r="J340" s="1"/>
  <c r="L340" s="1"/>
  <c r="N340" s="1"/>
  <c r="P340" s="1"/>
  <c r="R340" s="1"/>
  <c r="T340" s="1"/>
  <c r="V340" s="1"/>
  <c r="F341"/>
  <c r="H341" s="1"/>
  <c r="J341" s="1"/>
  <c r="L341" s="1"/>
  <c r="N341" s="1"/>
  <c r="P341" s="1"/>
  <c r="R341" s="1"/>
  <c r="T341" s="1"/>
  <c r="V341" s="1"/>
  <c r="F342"/>
  <c r="H342" s="1"/>
  <c r="J342" s="1"/>
  <c r="L342" s="1"/>
  <c r="N342" s="1"/>
  <c r="P342" s="1"/>
  <c r="R342" s="1"/>
  <c r="T342" s="1"/>
  <c r="V342" s="1"/>
  <c r="F343"/>
  <c r="H343" s="1"/>
  <c r="J343" s="1"/>
  <c r="L343" s="1"/>
  <c r="N343" s="1"/>
  <c r="P343" s="1"/>
  <c r="R343" s="1"/>
  <c r="T343" s="1"/>
  <c r="V343" s="1"/>
  <c r="F344"/>
  <c r="H344" s="1"/>
  <c r="J344" s="1"/>
  <c r="L344" s="1"/>
  <c r="N344" s="1"/>
  <c r="P344" s="1"/>
  <c r="R344" s="1"/>
  <c r="T344" s="1"/>
  <c r="V344" s="1"/>
  <c r="F345"/>
  <c r="H345" s="1"/>
  <c r="J345" s="1"/>
  <c r="L345" s="1"/>
  <c r="N345" s="1"/>
  <c r="P345" s="1"/>
  <c r="R345" s="1"/>
  <c r="T345" s="1"/>
  <c r="V345" s="1"/>
  <c r="F346"/>
  <c r="H346" s="1"/>
  <c r="J346" s="1"/>
  <c r="L346" s="1"/>
  <c r="N346" s="1"/>
  <c r="P346" s="1"/>
  <c r="R346" s="1"/>
  <c r="T346" s="1"/>
  <c r="V346" s="1"/>
  <c r="F347"/>
  <c r="H347" s="1"/>
  <c r="J347" s="1"/>
  <c r="L347" s="1"/>
  <c r="N347" s="1"/>
  <c r="P347" s="1"/>
  <c r="R347" s="1"/>
  <c r="T347" s="1"/>
  <c r="V347" s="1"/>
  <c r="F348"/>
  <c r="H348" s="1"/>
  <c r="J348" s="1"/>
  <c r="L348" s="1"/>
  <c r="N348" s="1"/>
  <c r="P348" s="1"/>
  <c r="R348" s="1"/>
  <c r="T348" s="1"/>
  <c r="V348" s="1"/>
  <c r="F349"/>
  <c r="H349" s="1"/>
  <c r="J349" s="1"/>
  <c r="L349" s="1"/>
  <c r="N349" s="1"/>
  <c r="P349" s="1"/>
  <c r="R349" s="1"/>
  <c r="T349" s="1"/>
  <c r="V349" s="1"/>
  <c r="F350"/>
  <c r="H350" s="1"/>
  <c r="J350" s="1"/>
  <c r="L350" s="1"/>
  <c r="N350" s="1"/>
  <c r="P350" s="1"/>
  <c r="R350" s="1"/>
  <c r="T350" s="1"/>
  <c r="V350" s="1"/>
  <c r="F373"/>
  <c r="H373" s="1"/>
  <c r="J373" s="1"/>
  <c r="L373" s="1"/>
  <c r="N373" s="1"/>
  <c r="P373" s="1"/>
  <c r="R373" s="1"/>
  <c r="T373" s="1"/>
  <c r="V373" s="1"/>
  <c r="F374"/>
  <c r="H374" s="1"/>
  <c r="J374" s="1"/>
  <c r="L374" s="1"/>
  <c r="N374" s="1"/>
  <c r="P374" s="1"/>
  <c r="R374" s="1"/>
  <c r="T374" s="1"/>
  <c r="V374" s="1"/>
  <c r="F375"/>
  <c r="H375" s="1"/>
  <c r="J375" s="1"/>
  <c r="L375" s="1"/>
  <c r="N375" s="1"/>
  <c r="P375" s="1"/>
  <c r="R375" s="1"/>
  <c r="T375" s="1"/>
  <c r="V375" s="1"/>
  <c r="F376"/>
  <c r="H376" s="1"/>
  <c r="J376" s="1"/>
  <c r="L376" s="1"/>
  <c r="N376" s="1"/>
  <c r="P376" s="1"/>
  <c r="R376" s="1"/>
  <c r="T376" s="1"/>
  <c r="V376" s="1"/>
  <c r="F377"/>
  <c r="H377" s="1"/>
  <c r="J377" s="1"/>
  <c r="L377" s="1"/>
  <c r="N377" s="1"/>
  <c r="P377" s="1"/>
  <c r="R377" s="1"/>
  <c r="T377" s="1"/>
  <c r="V377" s="1"/>
  <c r="F378"/>
  <c r="H378" s="1"/>
  <c r="J378" s="1"/>
  <c r="L378" s="1"/>
  <c r="N378" s="1"/>
  <c r="P378" s="1"/>
  <c r="R378" s="1"/>
  <c r="T378" s="1"/>
  <c r="V378" s="1"/>
  <c r="F379"/>
  <c r="H379" s="1"/>
  <c r="J379" s="1"/>
  <c r="L379" s="1"/>
  <c r="N379" s="1"/>
  <c r="P379" s="1"/>
  <c r="R379" s="1"/>
  <c r="T379" s="1"/>
  <c r="V379" s="1"/>
  <c r="F380"/>
  <c r="H380" s="1"/>
  <c r="J380" s="1"/>
  <c r="L380" s="1"/>
  <c r="N380" s="1"/>
  <c r="P380" s="1"/>
  <c r="R380" s="1"/>
  <c r="T380" s="1"/>
  <c r="V380" s="1"/>
  <c r="F381"/>
  <c r="H381" s="1"/>
  <c r="J381" s="1"/>
  <c r="L381" s="1"/>
  <c r="N381" s="1"/>
  <c r="P381" s="1"/>
  <c r="R381" s="1"/>
  <c r="T381" s="1"/>
  <c r="V381" s="1"/>
  <c r="F382"/>
  <c r="H382" s="1"/>
  <c r="J382" s="1"/>
  <c r="L382" s="1"/>
  <c r="N382" s="1"/>
  <c r="P382" s="1"/>
  <c r="R382" s="1"/>
  <c r="T382" s="1"/>
  <c r="V382" s="1"/>
  <c r="F383"/>
  <c r="H383" s="1"/>
  <c r="J383" s="1"/>
  <c r="L383" s="1"/>
  <c r="N383" s="1"/>
  <c r="P383" s="1"/>
  <c r="R383" s="1"/>
  <c r="T383" s="1"/>
  <c r="V383" s="1"/>
  <c r="F384"/>
  <c r="H384" s="1"/>
  <c r="J384" s="1"/>
  <c r="L384" s="1"/>
  <c r="N384" s="1"/>
  <c r="P384" s="1"/>
  <c r="R384" s="1"/>
  <c r="T384" s="1"/>
  <c r="V384" s="1"/>
  <c r="F385"/>
  <c r="H385" s="1"/>
  <c r="J385" s="1"/>
  <c r="L385" s="1"/>
  <c r="N385" s="1"/>
  <c r="P385" s="1"/>
  <c r="R385" s="1"/>
  <c r="T385" s="1"/>
  <c r="V385" s="1"/>
  <c r="F386"/>
  <c r="H386" s="1"/>
  <c r="J386" s="1"/>
  <c r="L386" s="1"/>
  <c r="N386" s="1"/>
  <c r="P386" s="1"/>
  <c r="R386" s="1"/>
  <c r="T386" s="1"/>
  <c r="V386" s="1"/>
  <c r="F387"/>
  <c r="H387" s="1"/>
  <c r="J387" s="1"/>
  <c r="L387" s="1"/>
  <c r="N387" s="1"/>
  <c r="P387" s="1"/>
  <c r="R387" s="1"/>
  <c r="T387" s="1"/>
  <c r="V387" s="1"/>
  <c r="F388"/>
  <c r="H388" s="1"/>
  <c r="J388" s="1"/>
  <c r="L388" s="1"/>
  <c r="N388" s="1"/>
  <c r="P388" s="1"/>
  <c r="R388" s="1"/>
  <c r="T388" s="1"/>
  <c r="V388" s="1"/>
  <c r="F389"/>
  <c r="H389" s="1"/>
  <c r="J389" s="1"/>
  <c r="L389" s="1"/>
  <c r="N389" s="1"/>
  <c r="P389" s="1"/>
  <c r="R389" s="1"/>
  <c r="T389" s="1"/>
  <c r="V389" s="1"/>
  <c r="F390"/>
  <c r="H390" s="1"/>
  <c r="J390" s="1"/>
  <c r="L390" s="1"/>
  <c r="N390" s="1"/>
  <c r="P390" s="1"/>
  <c r="R390" s="1"/>
  <c r="T390" s="1"/>
  <c r="V390" s="1"/>
  <c r="F391"/>
  <c r="H391" s="1"/>
  <c r="J391" s="1"/>
  <c r="L391" s="1"/>
  <c r="N391" s="1"/>
  <c r="P391" s="1"/>
  <c r="R391" s="1"/>
  <c r="T391" s="1"/>
  <c r="V391" s="1"/>
  <c r="F392"/>
  <c r="H392" s="1"/>
  <c r="J392" s="1"/>
  <c r="L392" s="1"/>
  <c r="N392" s="1"/>
  <c r="P392" s="1"/>
  <c r="R392" s="1"/>
  <c r="T392" s="1"/>
  <c r="V392" s="1"/>
  <c r="F393"/>
  <c r="H393" s="1"/>
  <c r="J393" s="1"/>
  <c r="L393" s="1"/>
  <c r="N393" s="1"/>
  <c r="P393" s="1"/>
  <c r="R393" s="1"/>
  <c r="T393" s="1"/>
  <c r="V393" s="1"/>
  <c r="F394"/>
  <c r="H394" s="1"/>
  <c r="J394" s="1"/>
  <c r="L394" s="1"/>
  <c r="N394" s="1"/>
  <c r="P394" s="1"/>
  <c r="R394" s="1"/>
  <c r="T394" s="1"/>
  <c r="V394" s="1"/>
  <c r="F395"/>
  <c r="H395" s="1"/>
  <c r="J395" s="1"/>
  <c r="L395" s="1"/>
  <c r="N395" s="1"/>
  <c r="P395" s="1"/>
  <c r="R395" s="1"/>
  <c r="T395" s="1"/>
  <c r="V395" s="1"/>
  <c r="F396"/>
  <c r="H396" s="1"/>
  <c r="J396" s="1"/>
  <c r="L396" s="1"/>
  <c r="N396" s="1"/>
  <c r="P396" s="1"/>
  <c r="R396" s="1"/>
  <c r="T396" s="1"/>
  <c r="V396" s="1"/>
  <c r="F397"/>
  <c r="H397" s="1"/>
  <c r="J397" s="1"/>
  <c r="L397" s="1"/>
  <c r="N397" s="1"/>
  <c r="P397" s="1"/>
  <c r="R397" s="1"/>
  <c r="T397" s="1"/>
  <c r="V397" s="1"/>
  <c r="F398"/>
  <c r="H398" s="1"/>
  <c r="J398" s="1"/>
  <c r="L398" s="1"/>
  <c r="N398" s="1"/>
  <c r="P398" s="1"/>
  <c r="R398" s="1"/>
  <c r="T398" s="1"/>
  <c r="V398" s="1"/>
  <c r="F399"/>
  <c r="H399" s="1"/>
  <c r="J399" s="1"/>
  <c r="L399" s="1"/>
  <c r="N399" s="1"/>
  <c r="P399" s="1"/>
  <c r="R399" s="1"/>
  <c r="T399" s="1"/>
  <c r="V399" s="1"/>
  <c r="F400"/>
  <c r="H400" s="1"/>
  <c r="J400" s="1"/>
  <c r="L400" s="1"/>
  <c r="N400" s="1"/>
  <c r="P400" s="1"/>
  <c r="R400" s="1"/>
  <c r="T400" s="1"/>
  <c r="V400" s="1"/>
  <c r="F401"/>
  <c r="H401" s="1"/>
  <c r="J401" s="1"/>
  <c r="L401" s="1"/>
  <c r="N401" s="1"/>
  <c r="P401" s="1"/>
  <c r="R401" s="1"/>
  <c r="T401" s="1"/>
  <c r="V401" s="1"/>
  <c r="F402"/>
  <c r="H402" s="1"/>
  <c r="J402" s="1"/>
  <c r="L402" s="1"/>
  <c r="N402" s="1"/>
  <c r="P402" s="1"/>
  <c r="R402" s="1"/>
  <c r="T402" s="1"/>
  <c r="V402" s="1"/>
  <c r="F403"/>
  <c r="H403" s="1"/>
  <c r="J403" s="1"/>
  <c r="L403" s="1"/>
  <c r="N403" s="1"/>
  <c r="P403" s="1"/>
  <c r="R403" s="1"/>
  <c r="T403" s="1"/>
  <c r="V403" s="1"/>
  <c r="F407"/>
  <c r="H407" s="1"/>
  <c r="J407" s="1"/>
  <c r="L407" s="1"/>
  <c r="N407" s="1"/>
  <c r="P407" s="1"/>
  <c r="R407" s="1"/>
  <c r="T407" s="1"/>
  <c r="V407" s="1"/>
  <c r="F408"/>
  <c r="H408" s="1"/>
  <c r="J408" s="1"/>
  <c r="L408" s="1"/>
  <c r="N408" s="1"/>
  <c r="P408" s="1"/>
  <c r="R408" s="1"/>
  <c r="T408" s="1"/>
  <c r="V408" s="1"/>
  <c r="F409"/>
  <c r="H409" s="1"/>
  <c r="J409" s="1"/>
  <c r="L409" s="1"/>
  <c r="N409" s="1"/>
  <c r="P409" s="1"/>
  <c r="R409" s="1"/>
  <c r="T409" s="1"/>
  <c r="V409" s="1"/>
  <c r="F410"/>
  <c r="H410" s="1"/>
  <c r="J410" s="1"/>
  <c r="L410" s="1"/>
  <c r="N410" s="1"/>
  <c r="P410" s="1"/>
  <c r="R410" s="1"/>
  <c r="T410" s="1"/>
  <c r="V410" s="1"/>
  <c r="F411"/>
  <c r="H411" s="1"/>
  <c r="J411" s="1"/>
  <c r="L411" s="1"/>
  <c r="N411" s="1"/>
  <c r="P411" s="1"/>
  <c r="R411" s="1"/>
  <c r="T411" s="1"/>
  <c r="V411" s="1"/>
  <c r="F412"/>
  <c r="H412" s="1"/>
  <c r="J412" s="1"/>
  <c r="L412" s="1"/>
  <c r="N412" s="1"/>
  <c r="P412" s="1"/>
  <c r="R412" s="1"/>
  <c r="T412" s="1"/>
  <c r="V412" s="1"/>
  <c r="F413"/>
  <c r="H413" s="1"/>
  <c r="J413" s="1"/>
  <c r="L413" s="1"/>
  <c r="N413" s="1"/>
  <c r="P413" s="1"/>
  <c r="R413" s="1"/>
  <c r="T413" s="1"/>
  <c r="V413" s="1"/>
  <c r="F414"/>
  <c r="H414" s="1"/>
  <c r="J414" s="1"/>
  <c r="L414" s="1"/>
  <c r="N414" s="1"/>
  <c r="P414" s="1"/>
  <c r="R414" s="1"/>
  <c r="T414" s="1"/>
  <c r="V414" s="1"/>
  <c r="F415"/>
  <c r="H415" s="1"/>
  <c r="J415" s="1"/>
  <c r="L415" s="1"/>
  <c r="N415" s="1"/>
  <c r="P415" s="1"/>
  <c r="R415" s="1"/>
  <c r="T415" s="1"/>
  <c r="V415" s="1"/>
  <c r="F416"/>
  <c r="H416" s="1"/>
  <c r="J416" s="1"/>
  <c r="L416" s="1"/>
  <c r="N416" s="1"/>
  <c r="P416" s="1"/>
  <c r="R416" s="1"/>
  <c r="T416" s="1"/>
  <c r="V416" s="1"/>
  <c r="F417"/>
  <c r="H417" s="1"/>
  <c r="J417" s="1"/>
  <c r="L417" s="1"/>
  <c r="N417" s="1"/>
  <c r="P417" s="1"/>
  <c r="R417" s="1"/>
  <c r="T417" s="1"/>
  <c r="V417" s="1"/>
  <c r="F418"/>
  <c r="H418" s="1"/>
  <c r="J418" s="1"/>
  <c r="L418" s="1"/>
  <c r="N418" s="1"/>
  <c r="P418" s="1"/>
  <c r="R418" s="1"/>
  <c r="T418" s="1"/>
  <c r="V418" s="1"/>
  <c r="F419"/>
  <c r="H419" s="1"/>
  <c r="J419" s="1"/>
  <c r="L419" s="1"/>
  <c r="N419" s="1"/>
  <c r="P419" s="1"/>
  <c r="R419" s="1"/>
  <c r="T419" s="1"/>
  <c r="V419" s="1"/>
  <c r="F420"/>
  <c r="H420" s="1"/>
  <c r="J420" s="1"/>
  <c r="L420" s="1"/>
  <c r="N420" s="1"/>
  <c r="P420" s="1"/>
  <c r="R420" s="1"/>
  <c r="T420" s="1"/>
  <c r="V420" s="1"/>
  <c r="F421"/>
  <c r="H421" s="1"/>
  <c r="J421" s="1"/>
  <c r="L421" s="1"/>
  <c r="N421" s="1"/>
  <c r="P421" s="1"/>
  <c r="R421" s="1"/>
  <c r="T421" s="1"/>
  <c r="V421" s="1"/>
  <c r="F423"/>
  <c r="H423" s="1"/>
  <c r="J423" s="1"/>
  <c r="L423" s="1"/>
  <c r="N423" s="1"/>
  <c r="P423" s="1"/>
  <c r="R423" s="1"/>
  <c r="T423" s="1"/>
  <c r="V423" s="1"/>
  <c r="F424"/>
  <c r="H424" s="1"/>
  <c r="J424" s="1"/>
  <c r="L424" s="1"/>
  <c r="N424" s="1"/>
  <c r="P424" s="1"/>
  <c r="R424" s="1"/>
  <c r="T424" s="1"/>
  <c r="V424" s="1"/>
  <c r="F425"/>
  <c r="H425" s="1"/>
  <c r="J425" s="1"/>
  <c r="L425" s="1"/>
  <c r="N425" s="1"/>
  <c r="P425" s="1"/>
  <c r="R425" s="1"/>
  <c r="T425" s="1"/>
  <c r="V425" s="1"/>
  <c r="F426"/>
  <c r="H426" s="1"/>
  <c r="J426" s="1"/>
  <c r="L426" s="1"/>
  <c r="N426" s="1"/>
  <c r="P426" s="1"/>
  <c r="R426" s="1"/>
  <c r="T426" s="1"/>
  <c r="V426" s="1"/>
  <c r="F427"/>
  <c r="H427" s="1"/>
  <c r="J427" s="1"/>
  <c r="L427" s="1"/>
  <c r="N427" s="1"/>
  <c r="P427" s="1"/>
  <c r="R427" s="1"/>
  <c r="T427" s="1"/>
  <c r="V427" s="1"/>
  <c r="F428"/>
  <c r="H428" s="1"/>
  <c r="J428" s="1"/>
  <c r="L428" s="1"/>
  <c r="N428" s="1"/>
  <c r="P428" s="1"/>
  <c r="R428" s="1"/>
  <c r="T428" s="1"/>
  <c r="V428" s="1"/>
  <c r="F429"/>
  <c r="H429" s="1"/>
  <c r="J429" s="1"/>
  <c r="L429" s="1"/>
  <c r="N429" s="1"/>
  <c r="P429" s="1"/>
  <c r="R429" s="1"/>
  <c r="T429" s="1"/>
  <c r="V429" s="1"/>
  <c r="F430"/>
  <c r="H430" s="1"/>
  <c r="J430" s="1"/>
  <c r="L430" s="1"/>
  <c r="N430" s="1"/>
  <c r="P430" s="1"/>
  <c r="R430" s="1"/>
  <c r="T430" s="1"/>
  <c r="V430" s="1"/>
  <c r="F431"/>
  <c r="H431" s="1"/>
  <c r="J431" s="1"/>
  <c r="L431" s="1"/>
  <c r="N431" s="1"/>
  <c r="P431" s="1"/>
  <c r="R431" s="1"/>
  <c r="T431" s="1"/>
  <c r="V431" s="1"/>
  <c r="F432"/>
  <c r="H432" s="1"/>
  <c r="J432" s="1"/>
  <c r="L432" s="1"/>
  <c r="N432" s="1"/>
  <c r="P432" s="1"/>
  <c r="R432" s="1"/>
  <c r="T432" s="1"/>
  <c r="V432" s="1"/>
  <c r="F433"/>
  <c r="H433" s="1"/>
  <c r="J433" s="1"/>
  <c r="L433" s="1"/>
  <c r="N433" s="1"/>
  <c r="P433" s="1"/>
  <c r="R433" s="1"/>
  <c r="T433" s="1"/>
  <c r="V433" s="1"/>
  <c r="F434"/>
  <c r="H434" s="1"/>
  <c r="J434" s="1"/>
  <c r="L434" s="1"/>
  <c r="N434" s="1"/>
  <c r="P434" s="1"/>
  <c r="R434" s="1"/>
  <c r="T434" s="1"/>
  <c r="V434" s="1"/>
  <c r="F435"/>
  <c r="H435" s="1"/>
  <c r="J435" s="1"/>
  <c r="L435" s="1"/>
  <c r="N435" s="1"/>
  <c r="P435" s="1"/>
  <c r="R435" s="1"/>
  <c r="T435" s="1"/>
  <c r="V435" s="1"/>
  <c r="F436"/>
  <c r="H436" s="1"/>
  <c r="J436" s="1"/>
  <c r="L436" s="1"/>
  <c r="N436" s="1"/>
  <c r="P436" s="1"/>
  <c r="R436" s="1"/>
  <c r="T436" s="1"/>
  <c r="V436" s="1"/>
  <c r="F437"/>
  <c r="H437" s="1"/>
  <c r="J437" s="1"/>
  <c r="L437" s="1"/>
  <c r="N437" s="1"/>
  <c r="P437" s="1"/>
  <c r="R437" s="1"/>
  <c r="T437" s="1"/>
  <c r="V437" s="1"/>
  <c r="F438"/>
  <c r="H438" s="1"/>
  <c r="J438" s="1"/>
  <c r="L438" s="1"/>
  <c r="N438" s="1"/>
  <c r="P438" s="1"/>
  <c r="R438" s="1"/>
  <c r="T438" s="1"/>
  <c r="V438" s="1"/>
  <c r="F439"/>
  <c r="H439" s="1"/>
  <c r="J439" s="1"/>
  <c r="L439" s="1"/>
  <c r="N439" s="1"/>
  <c r="P439" s="1"/>
  <c r="R439" s="1"/>
  <c r="T439" s="1"/>
  <c r="V439" s="1"/>
  <c r="F440"/>
  <c r="H440" s="1"/>
  <c r="J440" s="1"/>
  <c r="L440" s="1"/>
  <c r="N440" s="1"/>
  <c r="P440" s="1"/>
  <c r="R440" s="1"/>
  <c r="T440" s="1"/>
  <c r="V440" s="1"/>
  <c r="F441"/>
  <c r="H441" s="1"/>
  <c r="J441" s="1"/>
  <c r="L441" s="1"/>
  <c r="N441" s="1"/>
  <c r="P441" s="1"/>
  <c r="R441" s="1"/>
  <c r="T441" s="1"/>
  <c r="V441" s="1"/>
  <c r="F442"/>
  <c r="H442" s="1"/>
  <c r="J442" s="1"/>
  <c r="L442" s="1"/>
  <c r="N442" s="1"/>
  <c r="P442" s="1"/>
  <c r="R442" s="1"/>
  <c r="T442" s="1"/>
  <c r="V442" s="1"/>
  <c r="F443"/>
  <c r="H443" s="1"/>
  <c r="J443" s="1"/>
  <c r="L443" s="1"/>
  <c r="N443" s="1"/>
  <c r="P443" s="1"/>
  <c r="R443" s="1"/>
  <c r="T443" s="1"/>
  <c r="V443" s="1"/>
  <c r="F444"/>
  <c r="H444" s="1"/>
  <c r="J444" s="1"/>
  <c r="L444" s="1"/>
  <c r="N444" s="1"/>
  <c r="P444" s="1"/>
  <c r="R444" s="1"/>
  <c r="T444" s="1"/>
  <c r="V444" s="1"/>
  <c r="F445"/>
  <c r="H445" s="1"/>
  <c r="J445" s="1"/>
  <c r="L445" s="1"/>
  <c r="N445" s="1"/>
  <c r="P445" s="1"/>
  <c r="R445" s="1"/>
  <c r="T445" s="1"/>
  <c r="V445" s="1"/>
  <c r="F446"/>
  <c r="H446" s="1"/>
  <c r="J446" s="1"/>
  <c r="L446" s="1"/>
  <c r="N446" s="1"/>
  <c r="P446" s="1"/>
  <c r="R446" s="1"/>
  <c r="T446" s="1"/>
  <c r="V446" s="1"/>
  <c r="F447"/>
  <c r="H447" s="1"/>
  <c r="J447" s="1"/>
  <c r="L447" s="1"/>
  <c r="N447" s="1"/>
  <c r="P447" s="1"/>
  <c r="R447" s="1"/>
  <c r="T447" s="1"/>
  <c r="V447" s="1"/>
  <c r="F448"/>
  <c r="H448" s="1"/>
  <c r="J448" s="1"/>
  <c r="L448" s="1"/>
  <c r="N448" s="1"/>
  <c r="P448" s="1"/>
  <c r="R448" s="1"/>
  <c r="T448" s="1"/>
  <c r="V448" s="1"/>
  <c r="F449"/>
  <c r="H449" s="1"/>
  <c r="J449" s="1"/>
  <c r="L449" s="1"/>
  <c r="N449" s="1"/>
  <c r="P449" s="1"/>
  <c r="R449" s="1"/>
  <c r="T449" s="1"/>
  <c r="V449" s="1"/>
  <c r="F450"/>
  <c r="H450" s="1"/>
  <c r="J450" s="1"/>
  <c r="L450" s="1"/>
  <c r="N450" s="1"/>
  <c r="P450" s="1"/>
  <c r="R450" s="1"/>
  <c r="T450" s="1"/>
  <c r="V450" s="1"/>
  <c r="F451"/>
  <c r="H451" s="1"/>
  <c r="J451" s="1"/>
  <c r="L451" s="1"/>
  <c r="N451" s="1"/>
  <c r="P451" s="1"/>
  <c r="R451" s="1"/>
  <c r="T451" s="1"/>
  <c r="V451" s="1"/>
  <c r="F452"/>
  <c r="H452" s="1"/>
  <c r="J452" s="1"/>
  <c r="L452" s="1"/>
  <c r="N452" s="1"/>
  <c r="P452" s="1"/>
  <c r="R452" s="1"/>
  <c r="T452" s="1"/>
  <c r="V452" s="1"/>
  <c r="F453"/>
  <c r="H453" s="1"/>
  <c r="J453" s="1"/>
  <c r="L453" s="1"/>
  <c r="N453" s="1"/>
  <c r="P453" s="1"/>
  <c r="R453" s="1"/>
  <c r="T453" s="1"/>
  <c r="V453" s="1"/>
  <c r="F454"/>
  <c r="H454" s="1"/>
  <c r="J454" s="1"/>
  <c r="L454" s="1"/>
  <c r="N454" s="1"/>
  <c r="P454" s="1"/>
  <c r="R454" s="1"/>
  <c r="T454" s="1"/>
  <c r="V454" s="1"/>
  <c r="F455"/>
  <c r="H455" s="1"/>
  <c r="J455" s="1"/>
  <c r="L455" s="1"/>
  <c r="N455" s="1"/>
  <c r="P455" s="1"/>
  <c r="R455" s="1"/>
  <c r="T455" s="1"/>
  <c r="V455" s="1"/>
  <c r="F456"/>
  <c r="H456" s="1"/>
  <c r="J456" s="1"/>
  <c r="L456" s="1"/>
  <c r="N456" s="1"/>
  <c r="P456" s="1"/>
  <c r="R456" s="1"/>
  <c r="T456" s="1"/>
  <c r="V456" s="1"/>
  <c r="F457"/>
  <c r="H457" s="1"/>
  <c r="J457" s="1"/>
  <c r="L457" s="1"/>
  <c r="N457" s="1"/>
  <c r="P457" s="1"/>
  <c r="R457" s="1"/>
  <c r="T457" s="1"/>
  <c r="V457" s="1"/>
  <c r="F458"/>
  <c r="H458" s="1"/>
  <c r="J458" s="1"/>
  <c r="L458" s="1"/>
  <c r="N458" s="1"/>
  <c r="P458" s="1"/>
  <c r="R458" s="1"/>
  <c r="T458" s="1"/>
  <c r="V458" s="1"/>
  <c r="F459"/>
  <c r="H459" s="1"/>
  <c r="J459" s="1"/>
  <c r="L459" s="1"/>
  <c r="N459" s="1"/>
  <c r="P459" s="1"/>
  <c r="R459" s="1"/>
  <c r="T459" s="1"/>
  <c r="V459" s="1"/>
  <c r="F460"/>
  <c r="H460" s="1"/>
  <c r="J460" s="1"/>
  <c r="L460" s="1"/>
  <c r="N460" s="1"/>
  <c r="P460" s="1"/>
  <c r="R460" s="1"/>
  <c r="T460" s="1"/>
  <c r="V460" s="1"/>
  <c r="F461"/>
  <c r="H461" s="1"/>
  <c r="J461" s="1"/>
  <c r="L461" s="1"/>
  <c r="N461" s="1"/>
  <c r="P461" s="1"/>
  <c r="R461" s="1"/>
  <c r="T461" s="1"/>
  <c r="V461" s="1"/>
  <c r="F464"/>
  <c r="H464" s="1"/>
  <c r="J464" s="1"/>
  <c r="L464" s="1"/>
  <c r="N464" s="1"/>
  <c r="P464" s="1"/>
  <c r="R464" s="1"/>
  <c r="T464" s="1"/>
  <c r="V464" s="1"/>
  <c r="F465"/>
  <c r="H465" s="1"/>
  <c r="J465" s="1"/>
  <c r="L465" s="1"/>
  <c r="N465" s="1"/>
  <c r="P465" s="1"/>
  <c r="R465" s="1"/>
  <c r="T465" s="1"/>
  <c r="V465" s="1"/>
  <c r="F466"/>
  <c r="H466" s="1"/>
  <c r="J466" s="1"/>
  <c r="L466" s="1"/>
  <c r="N466" s="1"/>
  <c r="P466" s="1"/>
  <c r="R466" s="1"/>
  <c r="T466" s="1"/>
  <c r="V466" s="1"/>
  <c r="F467"/>
  <c r="H467" s="1"/>
  <c r="J467" s="1"/>
  <c r="L467" s="1"/>
  <c r="N467" s="1"/>
  <c r="P467" s="1"/>
  <c r="R467" s="1"/>
  <c r="T467" s="1"/>
  <c r="V467" s="1"/>
  <c r="F468"/>
  <c r="H468" s="1"/>
  <c r="J468" s="1"/>
  <c r="L468" s="1"/>
  <c r="N468" s="1"/>
  <c r="P468" s="1"/>
  <c r="R468" s="1"/>
  <c r="T468" s="1"/>
  <c r="V468" s="1"/>
  <c r="F469"/>
  <c r="H469" s="1"/>
  <c r="J469" s="1"/>
  <c r="L469" s="1"/>
  <c r="N469" s="1"/>
  <c r="P469" s="1"/>
  <c r="R469" s="1"/>
  <c r="T469" s="1"/>
  <c r="V469" s="1"/>
  <c r="F470"/>
  <c r="H470" s="1"/>
  <c r="J470" s="1"/>
  <c r="L470" s="1"/>
  <c r="N470" s="1"/>
  <c r="P470" s="1"/>
  <c r="R470" s="1"/>
  <c r="T470" s="1"/>
  <c r="V470" s="1"/>
  <c r="F471"/>
  <c r="H471" s="1"/>
  <c r="J471" s="1"/>
  <c r="L471" s="1"/>
  <c r="N471" s="1"/>
  <c r="P471" s="1"/>
  <c r="R471" s="1"/>
  <c r="T471" s="1"/>
  <c r="V471" s="1"/>
  <c r="F472"/>
  <c r="H472" s="1"/>
  <c r="J472" s="1"/>
  <c r="L472" s="1"/>
  <c r="N472" s="1"/>
  <c r="P472" s="1"/>
  <c r="R472" s="1"/>
  <c r="T472" s="1"/>
  <c r="V472" s="1"/>
  <c r="F473"/>
  <c r="H473" s="1"/>
  <c r="J473" s="1"/>
  <c r="L473" s="1"/>
  <c r="N473" s="1"/>
  <c r="P473" s="1"/>
  <c r="R473" s="1"/>
  <c r="T473" s="1"/>
  <c r="V473" s="1"/>
  <c r="F474"/>
  <c r="H474" s="1"/>
  <c r="J474" s="1"/>
  <c r="L474" s="1"/>
  <c r="N474" s="1"/>
  <c r="P474" s="1"/>
  <c r="R474" s="1"/>
  <c r="T474" s="1"/>
  <c r="V474" s="1"/>
  <c r="F475"/>
  <c r="H475" s="1"/>
  <c r="J475" s="1"/>
  <c r="L475" s="1"/>
  <c r="N475" s="1"/>
  <c r="P475" s="1"/>
  <c r="R475" s="1"/>
  <c r="T475" s="1"/>
  <c r="V475" s="1"/>
  <c r="F476"/>
  <c r="H476" s="1"/>
  <c r="J476" s="1"/>
  <c r="L476" s="1"/>
  <c r="N476" s="1"/>
  <c r="P476" s="1"/>
  <c r="R476" s="1"/>
  <c r="T476" s="1"/>
  <c r="V476" s="1"/>
  <c r="F477"/>
  <c r="H477" s="1"/>
  <c r="J477" s="1"/>
  <c r="L477" s="1"/>
  <c r="N477" s="1"/>
  <c r="P477" s="1"/>
  <c r="R477" s="1"/>
  <c r="T477" s="1"/>
  <c r="V477" s="1"/>
  <c r="F479"/>
  <c r="H479" s="1"/>
  <c r="J479" s="1"/>
  <c r="L479" s="1"/>
  <c r="N479" s="1"/>
  <c r="P479" s="1"/>
  <c r="R479" s="1"/>
  <c r="T479" s="1"/>
  <c r="V479" s="1"/>
  <c r="F480"/>
  <c r="H480" s="1"/>
  <c r="J480" s="1"/>
  <c r="L480" s="1"/>
  <c r="N480" s="1"/>
  <c r="P480" s="1"/>
  <c r="R480" s="1"/>
  <c r="T480" s="1"/>
  <c r="V480" s="1"/>
  <c r="F481"/>
  <c r="H481" s="1"/>
  <c r="J481" s="1"/>
  <c r="L481" s="1"/>
  <c r="N481" s="1"/>
  <c r="P481" s="1"/>
  <c r="R481" s="1"/>
  <c r="T481" s="1"/>
  <c r="V481" s="1"/>
  <c r="F482"/>
  <c r="H482" s="1"/>
  <c r="J482" s="1"/>
  <c r="L482" s="1"/>
  <c r="N482" s="1"/>
  <c r="P482" s="1"/>
  <c r="R482" s="1"/>
  <c r="T482" s="1"/>
  <c r="V482" s="1"/>
  <c r="F483"/>
  <c r="H483" s="1"/>
  <c r="J483" s="1"/>
  <c r="L483" s="1"/>
  <c r="N483" s="1"/>
  <c r="P483" s="1"/>
  <c r="R483" s="1"/>
  <c r="T483" s="1"/>
  <c r="V483" s="1"/>
  <c r="F484"/>
  <c r="H484" s="1"/>
  <c r="J484" s="1"/>
  <c r="L484" s="1"/>
  <c r="N484" s="1"/>
  <c r="P484" s="1"/>
  <c r="R484" s="1"/>
  <c r="T484" s="1"/>
  <c r="V484" s="1"/>
  <c r="F485"/>
  <c r="H485" s="1"/>
  <c r="J485" s="1"/>
  <c r="L485" s="1"/>
  <c r="N485" s="1"/>
  <c r="P485" s="1"/>
  <c r="R485" s="1"/>
  <c r="T485" s="1"/>
  <c r="V485" s="1"/>
  <c r="F486"/>
  <c r="H486" s="1"/>
  <c r="J486" s="1"/>
  <c r="L486" s="1"/>
  <c r="N486" s="1"/>
  <c r="P486" s="1"/>
  <c r="R486" s="1"/>
  <c r="T486" s="1"/>
  <c r="V486" s="1"/>
  <c r="F487"/>
  <c r="H487" s="1"/>
  <c r="J487" s="1"/>
  <c r="L487" s="1"/>
  <c r="N487" s="1"/>
  <c r="P487" s="1"/>
  <c r="R487" s="1"/>
  <c r="T487" s="1"/>
  <c r="V487" s="1"/>
  <c r="F488"/>
  <c r="H488" s="1"/>
  <c r="J488" s="1"/>
  <c r="L488" s="1"/>
  <c r="N488" s="1"/>
  <c r="P488" s="1"/>
  <c r="R488" s="1"/>
  <c r="T488" s="1"/>
  <c r="V488" s="1"/>
  <c r="F489"/>
  <c r="H489" s="1"/>
  <c r="J489" s="1"/>
  <c r="L489" s="1"/>
  <c r="N489" s="1"/>
  <c r="P489" s="1"/>
  <c r="R489" s="1"/>
  <c r="T489" s="1"/>
  <c r="V489" s="1"/>
  <c r="F490"/>
  <c r="H490" s="1"/>
  <c r="J490" s="1"/>
  <c r="L490" s="1"/>
  <c r="N490" s="1"/>
  <c r="P490" s="1"/>
  <c r="R490" s="1"/>
  <c r="T490" s="1"/>
  <c r="V490" s="1"/>
  <c r="F491"/>
  <c r="H491" s="1"/>
  <c r="J491" s="1"/>
  <c r="L491" s="1"/>
  <c r="N491" s="1"/>
  <c r="P491" s="1"/>
  <c r="R491" s="1"/>
  <c r="T491" s="1"/>
  <c r="V491" s="1"/>
  <c r="F492"/>
  <c r="H492" s="1"/>
  <c r="J492" s="1"/>
  <c r="L492" s="1"/>
  <c r="N492" s="1"/>
  <c r="P492" s="1"/>
  <c r="R492" s="1"/>
  <c r="T492" s="1"/>
  <c r="V492" s="1"/>
  <c r="F493"/>
  <c r="H493" s="1"/>
  <c r="J493" s="1"/>
  <c r="L493" s="1"/>
  <c r="N493" s="1"/>
  <c r="P493" s="1"/>
  <c r="R493" s="1"/>
  <c r="T493" s="1"/>
  <c r="V493" s="1"/>
  <c r="F494"/>
  <c r="H494" s="1"/>
  <c r="J494" s="1"/>
  <c r="L494" s="1"/>
  <c r="N494" s="1"/>
  <c r="P494" s="1"/>
  <c r="R494" s="1"/>
  <c r="T494" s="1"/>
  <c r="V494" s="1"/>
  <c r="F495"/>
  <c r="H495" s="1"/>
  <c r="J495" s="1"/>
  <c r="L495" s="1"/>
  <c r="N495" s="1"/>
  <c r="P495" s="1"/>
  <c r="R495" s="1"/>
  <c r="T495" s="1"/>
  <c r="V495" s="1"/>
  <c r="F496"/>
  <c r="H496" s="1"/>
  <c r="J496" s="1"/>
  <c r="L496" s="1"/>
  <c r="N496" s="1"/>
  <c r="P496" s="1"/>
  <c r="R496" s="1"/>
  <c r="T496" s="1"/>
  <c r="V496" s="1"/>
  <c r="F497"/>
  <c r="H497" s="1"/>
  <c r="J497" s="1"/>
  <c r="L497" s="1"/>
  <c r="N497" s="1"/>
  <c r="P497" s="1"/>
  <c r="R497" s="1"/>
  <c r="T497" s="1"/>
  <c r="V497" s="1"/>
  <c r="F498"/>
  <c r="H498" s="1"/>
  <c r="J498" s="1"/>
  <c r="L498" s="1"/>
  <c r="N498" s="1"/>
  <c r="P498" s="1"/>
  <c r="R498" s="1"/>
  <c r="T498" s="1"/>
  <c r="V498" s="1"/>
  <c r="F499"/>
  <c r="H499" s="1"/>
  <c r="J499" s="1"/>
  <c r="L499" s="1"/>
  <c r="N499" s="1"/>
  <c r="P499" s="1"/>
  <c r="R499" s="1"/>
  <c r="T499" s="1"/>
  <c r="V499" s="1"/>
  <c r="F500"/>
  <c r="H500" s="1"/>
  <c r="J500" s="1"/>
  <c r="L500" s="1"/>
  <c r="N500" s="1"/>
  <c r="P500" s="1"/>
  <c r="R500" s="1"/>
  <c r="T500" s="1"/>
  <c r="V500" s="1"/>
  <c r="F501"/>
  <c r="H501" s="1"/>
  <c r="J501" s="1"/>
  <c r="L501" s="1"/>
  <c r="N501" s="1"/>
  <c r="P501" s="1"/>
  <c r="R501" s="1"/>
  <c r="T501" s="1"/>
  <c r="V501" s="1"/>
  <c r="F502"/>
  <c r="H502" s="1"/>
  <c r="J502" s="1"/>
  <c r="L502" s="1"/>
  <c r="N502" s="1"/>
  <c r="P502" s="1"/>
  <c r="R502" s="1"/>
  <c r="T502" s="1"/>
  <c r="V502" s="1"/>
  <c r="F507"/>
  <c r="H507" s="1"/>
  <c r="J507" s="1"/>
  <c r="L507" s="1"/>
  <c r="N507" s="1"/>
  <c r="P507" s="1"/>
  <c r="R507" s="1"/>
  <c r="T507" s="1"/>
  <c r="V507" s="1"/>
  <c r="F508"/>
  <c r="H508" s="1"/>
  <c r="J508" s="1"/>
  <c r="L508" s="1"/>
  <c r="N508" s="1"/>
  <c r="P508" s="1"/>
  <c r="R508" s="1"/>
  <c r="T508" s="1"/>
  <c r="V508" s="1"/>
  <c r="F509"/>
  <c r="H509" s="1"/>
  <c r="J509" s="1"/>
  <c r="L509" s="1"/>
  <c r="N509" s="1"/>
  <c r="P509" s="1"/>
  <c r="R509" s="1"/>
  <c r="T509" s="1"/>
  <c r="V509" s="1"/>
  <c r="F510"/>
  <c r="H510" s="1"/>
  <c r="J510" s="1"/>
  <c r="L510" s="1"/>
  <c r="N510" s="1"/>
  <c r="P510" s="1"/>
  <c r="R510" s="1"/>
  <c r="T510" s="1"/>
  <c r="V510" s="1"/>
  <c r="F511"/>
  <c r="H511" s="1"/>
  <c r="J511" s="1"/>
  <c r="L511" s="1"/>
  <c r="N511" s="1"/>
  <c r="P511" s="1"/>
  <c r="R511" s="1"/>
  <c r="T511" s="1"/>
  <c r="V511" s="1"/>
  <c r="F16"/>
  <c r="H16" s="1"/>
  <c r="J16" s="1"/>
  <c r="L16" s="1"/>
  <c r="N16" s="1"/>
  <c r="P16" s="1"/>
  <c r="R16" s="1"/>
  <c r="T16" s="1"/>
  <c r="V16" s="1"/>
</calcChain>
</file>

<file path=xl/sharedStrings.xml><?xml version="1.0" encoding="utf-8"?>
<sst xmlns="http://schemas.openxmlformats.org/spreadsheetml/2006/main" count="1025" uniqueCount="617">
  <si>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</si>
  <si>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</si>
  <si>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</si>
  <si>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</si>
  <si>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</si>
  <si>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</si>
  <si>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</si>
  <si>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</si>
  <si>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</si>
  <si>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</si>
  <si>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</si>
  <si>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</si>
  <si>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</si>
  <si>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</si>
  <si>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</si>
  <si>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</si>
  <si>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</si>
  <si>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</si>
  <si>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</si>
  <si>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</si>
  <si>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</si>
  <si>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</si>
  <si>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</si>
  <si>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</si>
  <si>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</si>
  <si>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</si>
  <si>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</si>
  <si>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</si>
  <si>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</si>
  <si>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</si>
  <si>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</si>
  <si>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</si>
  <si>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</si>
  <si>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</si>
  <si>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</si>
  <si>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</si>
  <si>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</si>
  <si>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</si>
  <si>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</si>
  <si>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</si>
  <si>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</si>
  <si>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</si>
  <si>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</si>
  <si>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</si>
  <si>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</si>
  <si>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</si>
  <si>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</si>
  <si>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</si>
  <si>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</si>
  <si>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</si>
  <si>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</si>
  <si>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</si>
  <si>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</si>
  <si>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</si>
  <si>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</si>
  <si>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</si>
  <si>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</si>
  <si>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</si>
  <si>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</si>
  <si>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</si>
  <si>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</si>
  <si>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</si>
  <si>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</si>
  <si>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</si>
  <si>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</si>
  <si>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</si>
  <si>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</si>
  <si>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</si>
  <si>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</si>
  <si>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</si>
  <si>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</si>
  <si>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</si>
  <si>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</si>
  <si>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</si>
  <si>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</si>
  <si>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</si>
  <si>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</si>
  <si>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</si>
  <si>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</si>
  <si>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</si>
  <si>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</si>
  <si>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</si>
  <si>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</si>
  <si>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</si>
  <si>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</si>
  <si>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</si>
  <si>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</si>
  <si>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</si>
  <si>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</si>
  <si>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</si>
  <si>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</si>
  <si>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</si>
  <si>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</si>
  <si>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</si>
  <si>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</si>
  <si>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</si>
  <si>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</si>
  <si>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</si>
  <si>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</si>
  <si>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</si>
  <si>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</si>
  <si>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</si>
  <si>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</si>
  <si>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</si>
  <si>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</si>
  <si>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</si>
  <si>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</si>
  <si>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</si>
  <si>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</si>
  <si>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</si>
  <si>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</si>
  <si>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</si>
  <si>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</si>
  <si>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</si>
  <si>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</si>
  <si>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</si>
  <si>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</si>
  <si>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</si>
  <si>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</si>
  <si>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</si>
  <si>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</si>
  <si>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</si>
  <si>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</si>
  <si>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</si>
  <si>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</si>
  <si>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</si>
  <si>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</si>
  <si>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</si>
  <si>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</si>
  <si>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</si>
  <si>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</si>
  <si>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</si>
  <si>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</si>
  <si>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</si>
  <si>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</si>
  <si>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</si>
  <si>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</si>
  <si>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</si>
  <si>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</si>
  <si>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</si>
  <si>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</si>
  <si>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</si>
  <si>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</si>
  <si>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</si>
  <si>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</si>
  <si>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</si>
  <si>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</si>
  <si>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</si>
  <si>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</si>
  <si>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</si>
  <si>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</si>
  <si>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</si>
  <si>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</si>
  <si>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</si>
  <si>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</si>
  <si>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</si>
  <si>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</si>
  <si>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</si>
  <si>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</si>
  <si>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</si>
  <si>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</si>
  <si>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</si>
  <si>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</si>
  <si>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</si>
  <si>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</si>
  <si>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</si>
  <si>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</si>
  <si>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</si>
  <si>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</si>
  <si>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</si>
  <si>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</si>
  <si>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</si>
  <si>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</si>
  <si>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</si>
  <si>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</si>
  <si>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</si>
  <si>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</si>
  <si>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</si>
  <si>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</si>
  <si>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</si>
  <si>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</si>
  <si>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</si>
  <si>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</si>
  <si>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</si>
  <si>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</si>
  <si>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</si>
  <si>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</si>
  <si>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</si>
  <si>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</si>
  <si>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</si>
  <si>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</si>
  <si>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</si>
  <si>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</si>
  <si>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</si>
  <si>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</si>
  <si>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</si>
  <si>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</si>
  <si>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</si>
  <si>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</si>
  <si>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</si>
  <si>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</si>
  <si>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</si>
  <si>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</si>
  <si>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</si>
  <si>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</si>
  <si>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</si>
  <si>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</si>
  <si>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</si>
  <si>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</si>
  <si>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</si>
  <si>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</si>
  <si>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</si>
  <si>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</si>
  <si>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</si>
  <si>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</si>
  <si>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</si>
  <si>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</si>
  <si>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</si>
  <si>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</si>
  <si>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</si>
  <si>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</si>
  <si>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</si>
  <si>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</si>
  <si>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</si>
  <si>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</si>
  <si>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</si>
  <si>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</si>
  <si>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</si>
  <si>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</si>
  <si>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</si>
  <si>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</si>
  <si>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</si>
  <si>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</si>
  <si>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</si>
  <si>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</si>
  <si>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</si>
  <si>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</si>
  <si>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</si>
  <si>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</si>
  <si>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</si>
  <si>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</si>
  <si>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</si>
  <si>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</si>
  <si>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</si>
  <si>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</si>
  <si>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</si>
  <si>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</si>
  <si>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</si>
  <si>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</si>
  <si>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</si>
  <si>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</si>
  <si>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</si>
  <si>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</si>
  <si>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</si>
  <si>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</si>
  <si>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</si>
  <si>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</si>
  <si>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</si>
  <si>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</si>
  <si>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</si>
  <si>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</si>
  <si>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</si>
  <si>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</si>
  <si>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</si>
  <si>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</si>
  <si>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</si>
  <si>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</si>
  <si>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</si>
  <si>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</si>
  <si>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</si>
  <si>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</si>
  <si>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</si>
  <si>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</si>
  <si>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</si>
  <si>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</si>
  <si>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</si>
  <si>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</si>
  <si>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</si>
  <si>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</si>
  <si>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</si>
  <si>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</si>
  <si>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</si>
  <si>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</si>
  <si>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</si>
  <si>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</si>
  <si>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</si>
  <si>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</si>
  <si>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</si>
  <si>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</si>
  <si>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</si>
  <si>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</si>
  <si>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</si>
  <si>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</si>
  <si>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</si>
  <si>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</si>
  <si>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</si>
  <si>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</si>
  <si>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</si>
  <si>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</si>
  <si>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</si>
  <si>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</si>
  <si>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</si>
  <si>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</si>
  <si>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</si>
  <si>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</si>
  <si>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</si>
  <si>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</si>
  <si>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</si>
  <si>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</si>
  <si>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</si>
  <si>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</si>
  <si>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</si>
  <si>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</si>
  <si>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</si>
  <si>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</si>
  <si>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</si>
  <si>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</si>
  <si>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</si>
  <si>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</si>
  <si>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</si>
  <si>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</si>
  <si>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</si>
  <si>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</si>
  <si>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</si>
  <si>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</si>
  <si>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</si>
  <si>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</si>
  <si>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</si>
  <si>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</si>
  <si>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</si>
  <si>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</si>
  <si>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</si>
  <si>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</si>
  <si>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</si>
  <si>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</si>
  <si>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</si>
  <si>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</si>
  <si>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</si>
  <si>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</si>
  <si>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</si>
  <si>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</si>
  <si>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</si>
  <si>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</si>
  <si>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</si>
  <si>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</si>
  <si>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</si>
  <si>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</si>
  <si>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</si>
  <si>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</si>
  <si>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</si>
  <si>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</si>
  <si>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</si>
  <si>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</si>
  <si>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</si>
  <si>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</si>
  <si>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</si>
  <si>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</si>
  <si>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</si>
  <si>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</si>
  <si>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</si>
  <si>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</si>
  <si>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</si>
  <si>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</si>
  <si>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</si>
  <si>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</si>
  <si>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</si>
  <si>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</si>
  <si>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</si>
  <si>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</si>
  <si>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</si>
  <si>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</si>
  <si>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</si>
  <si>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</si>
  <si>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</si>
  <si>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</si>
  <si>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</si>
  <si>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</si>
  <si>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</si>
  <si>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</si>
  <si>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</si>
  <si>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</si>
  <si>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</si>
  <si>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</si>
  <si>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</si>
  <si>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</si>
  <si>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</si>
  <si>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</si>
  <si>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</si>
  <si>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</si>
  <si>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</si>
  <si>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</si>
  <si>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</si>
  <si>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</si>
  <si>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</si>
  <si>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</si>
  <si>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</si>
  <si>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</si>
  <si>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</si>
  <si>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</si>
  <si>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</si>
  <si>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</si>
  <si>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</si>
  <si>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</si>
  <si>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</si>
  <si>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</si>
  <si>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</si>
  <si>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</si>
  <si>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</si>
  <si>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</si>
  <si>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</si>
  <si>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</si>
  <si>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</si>
  <si>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</si>
  <si>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</si>
  <si>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</si>
  <si>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</si>
  <si>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</si>
  <si>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</si>
  <si>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</si>
  <si>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</si>
  <si>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</si>
  <si>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</si>
  <si>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</si>
  <si>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</si>
  <si>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</si>
  <si>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</si>
  <si>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</si>
  <si>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</si>
  <si>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</si>
  <si>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</si>
  <si>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</si>
  <si>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</si>
  <si>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</si>
  <si>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</si>
  <si>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</si>
  <si>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</si>
  <si>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</si>
  <si>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</si>
  <si>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</si>
  <si>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</si>
  <si>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</si>
  <si>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</si>
  <si>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</si>
  <si>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</si>
  <si>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</si>
  <si>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</si>
  <si>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</si>
  <si>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</si>
  <si>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</si>
  <si>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</si>
  <si>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</si>
  <si>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</si>
  <si>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</si>
  <si>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</si>
  <si>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</si>
  <si>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</si>
  <si>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</si>
  <si>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</si>
  <si>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</si>
  <si>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</si>
  <si>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</si>
  <si>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</si>
  <si>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</si>
  <si>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</si>
  <si>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</si>
  <si>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</si>
  <si>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</si>
  <si>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</si>
  <si>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</si>
  <si>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</si>
  <si>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</si>
  <si>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</si>
  <si>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</si>
  <si>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</si>
  <si>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</si>
  <si>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</si>
  <si>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</si>
  <si>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</si>
  <si>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</si>
  <si>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</si>
  <si>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</si>
  <si>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</si>
  <si>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</si>
  <si>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</si>
  <si>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</si>
  <si>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</si>
  <si>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</si>
  <si>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</si>
  <si>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</si>
  <si>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</si>
  <si>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</si>
  <si>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</si>
  <si>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</si>
  <si>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</si>
  <si>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</si>
  <si>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</si>
  <si>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</si>
  <si>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</si>
  <si>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</si>
  <si>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</si>
  <si>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</si>
  <si>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</si>
  <si>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</si>
  <si>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</si>
  <si>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</si>
  <si>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</si>
  <si>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</si>
  <si>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</si>
  <si>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</si>
  <si>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</si>
  <si>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</si>
  <si>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</si>
  <si>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</si>
  <si>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</si>
  <si>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</si>
  <si>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</si>
  <si>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</si>
  <si>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</si>
  <si>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</si>
  <si>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</si>
  <si>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</si>
  <si>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</si>
  <si>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</si>
  <si>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к решению городской Думы</t>
  </si>
  <si>
    <t xml:space="preserve">Приложение № 3  </t>
  </si>
  <si>
    <t xml:space="preserve">от 16.12.2022 № 127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</si>
  <si>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</si>
  <si>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</si>
  <si>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</si>
  <si>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</si>
  <si>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</si>
  <si>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</si>
  <si>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</si>
  <si>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</si>
  <si>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</si>
  <si>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</si>
  <si>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</si>
  <si>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</si>
  <si>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</si>
  <si>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</si>
  <si>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</si>
  <si>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</si>
  <si>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</si>
  <si>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</si>
  <si>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</si>
  <si>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</si>
  <si>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</si>
  <si>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</si>
  <si>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</si>
  <si>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</si>
  <si>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</si>
  <si>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</si>
  <si>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</si>
  <si>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</si>
  <si>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</si>
  <si>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</si>
  <si>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</si>
  <si>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</si>
  <si>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</si>
  <si>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</si>
  <si>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</si>
  <si>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</si>
  <si>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</si>
  <si>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</si>
  <si>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</si>
  <si>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</si>
  <si>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</si>
  <si>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</si>
  <si>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</si>
  <si>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</si>
  <si>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</si>
  <si>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</si>
  <si>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</si>
  <si>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</si>
  <si>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</si>
  <si>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</si>
  <si>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</si>
  <si>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2 EВ 00000</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</si>
  <si>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</si>
  <si>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</si>
  <si>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</si>
  <si>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</si>
  <si>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</si>
  <si>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</si>
  <si>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</si>
  <si>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</si>
  <si>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</si>
  <si>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</si>
  <si>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</si>
  <si>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Основное мероприятие "Субсидия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</si>
  <si>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05 1 05 00000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</si>
  <si>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</si>
  <si>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</si>
  <si>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Обеспечение функционирования главы городского округа Тейково Ивановской области</t>
  </si>
  <si>
    <t>41 9 00 90380</t>
  </si>
  <si>
    <t>Утверждение Правил землепользования и застройки городского округа Тейково Ивановской области</t>
  </si>
  <si>
    <t>01 4 01 81010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</si>
  <si>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</si>
  <si>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</si>
  <si>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</si>
  <si>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</si>
  <si>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</si>
  <si>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</si>
  <si>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</si>
  <si>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</si>
  <si>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</si>
  <si>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</si>
  <si>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28.07.2023</t>
  </si>
  <si>
    <t>Достижение показателей деятельности органов исполнительной власти субъектов Российской Федерации</t>
  </si>
  <si>
    <t>40 9 00 55490</t>
  </si>
  <si>
    <t>Изменения на 22.09.2023</t>
  </si>
  <si>
    <t>Изменения на 24.11.2023</t>
  </si>
  <si>
    <t>Мероприятия по обеспечению транспортной доступности</t>
  </si>
  <si>
    <t>41 9 00 90390</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</si>
  <si>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</si>
  <si>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01 2 01 81090</t>
  </si>
  <si>
    <t xml:space="preserve">от __.__.2023 № ___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</si>
</sst>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9">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7"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0" xfId="0" applyFont="1" applyFill="1" applyAlignment="1">
      <alignment horizontal="right"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V511"/>
  <sheetViews>
    <sheetView tabSelected="1" topLeftCell="A2" zoomScale="90" zoomScaleNormal="90" workbookViewId="0">
      <selection activeCell="A7" sqref="A7:V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8" width="15.28515625" style="3" hidden="1" customWidth="1"/>
    <col min="9" max="9" width="14.7109375" style="3" hidden="1" customWidth="1"/>
    <col min="10" max="10" width="15.140625" style="3" hidden="1" customWidth="1"/>
    <col min="11" max="11" width="15" style="3" hidden="1" customWidth="1"/>
    <col min="12" max="12" width="14.28515625" style="3" hidden="1" customWidth="1"/>
    <col min="13" max="13" width="15.5703125" style="3" hidden="1" customWidth="1"/>
    <col min="14" max="14" width="14.28515625" style="3" hidden="1" customWidth="1"/>
    <col min="15" max="15" width="15.7109375" style="3" hidden="1" customWidth="1"/>
    <col min="16" max="16" width="15.28515625" style="3" hidden="1" customWidth="1"/>
    <col min="17" max="17" width="16.5703125" style="3" hidden="1" customWidth="1"/>
    <col min="18" max="18" width="16.28515625" style="3" hidden="1" customWidth="1"/>
    <col min="19" max="19" width="16.140625" style="3" hidden="1" customWidth="1"/>
    <col min="20" max="20" width="17.28515625" style="3" hidden="1" customWidth="1"/>
    <col min="21" max="21" width="16.85546875" style="3" hidden="1" customWidth="1"/>
    <col min="22" max="22" width="16.28515625" style="3" customWidth="1"/>
    <col min="23" max="16384" width="9.140625" style="3"/>
  </cols>
  <sheetData>
    <row r="1" spans="1:22" ht="20.25" hidden="1" customHeight="1">
      <c r="A1" s="26"/>
      <c r="B1" s="26"/>
      <c r="C1" s="26"/>
    </row>
    <row r="2" spans="1:22" ht="20.25" customHeight="1">
      <c r="A2" s="26" t="s">
        <v>524</v>
      </c>
      <c r="B2" s="26"/>
      <c r="C2" s="26"/>
      <c r="D2" s="26"/>
      <c r="E2" s="26"/>
      <c r="F2" s="26"/>
      <c r="G2" s="26"/>
      <c r="H2" s="26"/>
      <c r="I2" s="26"/>
      <c r="J2" s="26"/>
      <c r="K2" s="26"/>
      <c r="L2" s="26"/>
      <c r="M2" s="26"/>
      <c r="N2" s="26"/>
      <c r="O2" s="26"/>
      <c r="P2" s="26"/>
      <c r="Q2" s="26"/>
      <c r="R2" s="26"/>
      <c r="S2" s="26"/>
      <c r="T2" s="26"/>
      <c r="U2" s="26"/>
      <c r="V2" s="26"/>
    </row>
    <row r="3" spans="1:22" ht="20.25" customHeight="1">
      <c r="A3" s="26" t="s">
        <v>523</v>
      </c>
      <c r="B3" s="26"/>
      <c r="C3" s="26"/>
      <c r="D3" s="26"/>
      <c r="E3" s="26"/>
      <c r="F3" s="26"/>
      <c r="G3" s="26"/>
      <c r="H3" s="26"/>
      <c r="I3" s="26"/>
      <c r="J3" s="26"/>
      <c r="K3" s="26"/>
      <c r="L3" s="26"/>
      <c r="M3" s="26"/>
      <c r="N3" s="26"/>
      <c r="O3" s="26"/>
      <c r="P3" s="26"/>
      <c r="Q3" s="26"/>
      <c r="R3" s="26"/>
      <c r="S3" s="26"/>
      <c r="T3" s="26"/>
      <c r="U3" s="26"/>
      <c r="V3" s="26"/>
    </row>
    <row r="4" spans="1:22" ht="20.25" customHeight="1">
      <c r="A4" s="26" t="s">
        <v>519</v>
      </c>
      <c r="B4" s="26"/>
      <c r="C4" s="26"/>
      <c r="D4" s="26"/>
      <c r="E4" s="26"/>
      <c r="F4" s="26"/>
      <c r="G4" s="26"/>
      <c r="H4" s="26"/>
      <c r="I4" s="26"/>
      <c r="J4" s="26"/>
      <c r="K4" s="26"/>
      <c r="L4" s="26"/>
      <c r="M4" s="26"/>
      <c r="N4" s="26"/>
      <c r="O4" s="26"/>
      <c r="P4" s="26"/>
      <c r="Q4" s="26"/>
      <c r="R4" s="26"/>
      <c r="S4" s="26"/>
      <c r="T4" s="26"/>
      <c r="U4" s="26"/>
      <c r="V4" s="26"/>
    </row>
    <row r="5" spans="1:22" ht="20.25" customHeight="1">
      <c r="A5" s="26" t="s">
        <v>520</v>
      </c>
      <c r="B5" s="26"/>
      <c r="C5" s="26"/>
      <c r="D5" s="26"/>
      <c r="E5" s="26"/>
      <c r="F5" s="26"/>
      <c r="G5" s="26"/>
      <c r="H5" s="26"/>
      <c r="I5" s="26"/>
      <c r="J5" s="26"/>
      <c r="K5" s="26"/>
      <c r="L5" s="26"/>
      <c r="M5" s="26"/>
      <c r="N5" s="26"/>
      <c r="O5" s="26"/>
      <c r="P5" s="26"/>
      <c r="Q5" s="26"/>
      <c r="R5" s="26"/>
      <c r="S5" s="26"/>
      <c r="T5" s="26"/>
      <c r="U5" s="26"/>
      <c r="V5" s="26"/>
    </row>
    <row r="6" spans="1:22" ht="20.25" customHeight="1">
      <c r="A6" s="26" t="s">
        <v>616</v>
      </c>
      <c r="B6" s="26"/>
      <c r="C6" s="26"/>
      <c r="D6" s="26"/>
      <c r="E6" s="26"/>
      <c r="F6" s="26"/>
      <c r="G6" s="26"/>
      <c r="H6" s="26"/>
      <c r="I6" s="26"/>
      <c r="J6" s="26"/>
      <c r="K6" s="26"/>
      <c r="L6" s="26"/>
      <c r="M6" s="26"/>
      <c r="N6" s="26"/>
      <c r="O6" s="26"/>
      <c r="P6" s="26"/>
      <c r="Q6" s="26"/>
      <c r="R6" s="26"/>
      <c r="S6" s="26"/>
      <c r="T6" s="26"/>
      <c r="U6" s="26"/>
      <c r="V6" s="26"/>
    </row>
    <row r="7" spans="1:22" ht="20.25" customHeight="1">
      <c r="A7" s="26" t="s">
        <v>524</v>
      </c>
      <c r="B7" s="26"/>
      <c r="C7" s="26"/>
      <c r="D7" s="26"/>
      <c r="E7" s="26"/>
      <c r="F7" s="26"/>
      <c r="G7" s="26"/>
      <c r="H7" s="26"/>
      <c r="I7" s="26"/>
      <c r="J7" s="26"/>
      <c r="K7" s="26"/>
      <c r="L7" s="26"/>
      <c r="M7" s="26"/>
      <c r="N7" s="26"/>
      <c r="O7" s="26"/>
      <c r="P7" s="26"/>
      <c r="Q7" s="26"/>
      <c r="R7" s="26"/>
      <c r="S7" s="26"/>
      <c r="T7" s="26"/>
      <c r="U7" s="26"/>
      <c r="V7" s="26"/>
    </row>
    <row r="8" spans="1:22" ht="20.25" customHeight="1">
      <c r="A8" s="26" t="s">
        <v>518</v>
      </c>
      <c r="B8" s="26"/>
      <c r="C8" s="26"/>
      <c r="D8" s="26"/>
      <c r="E8" s="26"/>
      <c r="F8" s="26"/>
      <c r="G8" s="26"/>
      <c r="H8" s="26"/>
      <c r="I8" s="26"/>
      <c r="J8" s="26"/>
      <c r="K8" s="26"/>
      <c r="L8" s="26"/>
      <c r="M8" s="26"/>
      <c r="N8" s="26"/>
      <c r="O8" s="26"/>
      <c r="P8" s="26"/>
      <c r="Q8" s="26"/>
      <c r="R8" s="26"/>
      <c r="S8" s="26"/>
      <c r="T8" s="26"/>
      <c r="U8" s="26"/>
      <c r="V8" s="26"/>
    </row>
    <row r="9" spans="1:22" ht="20.25" customHeight="1">
      <c r="A9" s="26" t="s">
        <v>519</v>
      </c>
      <c r="B9" s="26"/>
      <c r="C9" s="26"/>
      <c r="D9" s="26"/>
      <c r="E9" s="26"/>
      <c r="F9" s="26"/>
      <c r="G9" s="26"/>
      <c r="H9" s="26"/>
      <c r="I9" s="26"/>
      <c r="J9" s="26"/>
      <c r="K9" s="26"/>
      <c r="L9" s="26"/>
      <c r="M9" s="26"/>
      <c r="N9" s="26"/>
      <c r="O9" s="26"/>
      <c r="P9" s="26"/>
      <c r="Q9" s="26"/>
      <c r="R9" s="26"/>
      <c r="S9" s="26"/>
      <c r="T9" s="26"/>
      <c r="U9" s="26"/>
      <c r="V9" s="26"/>
    </row>
    <row r="10" spans="1:22" ht="20.25" customHeight="1">
      <c r="A10" s="26" t="s">
        <v>520</v>
      </c>
      <c r="B10" s="26"/>
      <c r="C10" s="26"/>
      <c r="D10" s="26"/>
      <c r="E10" s="26"/>
      <c r="F10" s="26"/>
      <c r="G10" s="26"/>
      <c r="H10" s="26"/>
      <c r="I10" s="26"/>
      <c r="J10" s="26"/>
      <c r="K10" s="26"/>
      <c r="L10" s="26"/>
      <c r="M10" s="26"/>
      <c r="N10" s="26"/>
      <c r="O10" s="26"/>
      <c r="P10" s="26"/>
      <c r="Q10" s="26"/>
      <c r="R10" s="26"/>
      <c r="S10" s="26"/>
      <c r="T10" s="26"/>
      <c r="U10" s="26"/>
      <c r="V10" s="26"/>
    </row>
    <row r="11" spans="1:22" ht="20.25" customHeight="1">
      <c r="A11" s="26" t="s">
        <v>525</v>
      </c>
      <c r="B11" s="26"/>
      <c r="C11" s="26"/>
      <c r="D11" s="26"/>
      <c r="E11" s="26"/>
      <c r="F11" s="26"/>
      <c r="G11" s="26"/>
      <c r="H11" s="26"/>
      <c r="I11" s="26"/>
      <c r="J11" s="26"/>
      <c r="K11" s="26"/>
      <c r="L11" s="26"/>
      <c r="M11" s="26"/>
      <c r="N11" s="26"/>
      <c r="O11" s="26"/>
      <c r="P11" s="26"/>
      <c r="Q11" s="26"/>
      <c r="R11" s="26"/>
      <c r="S11" s="26"/>
      <c r="T11" s="26"/>
      <c r="U11" s="26"/>
      <c r="V11" s="26"/>
    </row>
    <row r="12" spans="1:22" ht="177" customHeight="1">
      <c r="A12" s="27" t="s">
        <v>526</v>
      </c>
      <c r="B12" s="27"/>
      <c r="C12" s="27"/>
      <c r="D12" s="27"/>
      <c r="E12" s="27"/>
      <c r="F12" s="27"/>
      <c r="G12" s="27"/>
      <c r="H12" s="27"/>
      <c r="I12" s="27"/>
      <c r="J12" s="27"/>
      <c r="K12" s="27"/>
      <c r="L12" s="27"/>
      <c r="M12" s="27"/>
      <c r="N12" s="27"/>
      <c r="O12" s="27"/>
      <c r="P12" s="27"/>
      <c r="Q12" s="27"/>
      <c r="R12" s="27"/>
      <c r="S12" s="27"/>
      <c r="T12" s="27"/>
      <c r="U12" s="27"/>
      <c r="V12" s="27"/>
    </row>
    <row r="13" spans="1:22" ht="20.25" customHeight="1">
      <c r="A13" s="28" t="s">
        <v>195</v>
      </c>
      <c r="B13" s="28"/>
      <c r="C13" s="28"/>
      <c r="D13" s="28"/>
      <c r="E13" s="28"/>
      <c r="F13" s="28"/>
      <c r="G13" s="28"/>
      <c r="H13" s="28"/>
      <c r="I13" s="28"/>
      <c r="J13" s="28"/>
      <c r="K13" s="28"/>
      <c r="L13" s="28"/>
      <c r="M13" s="28"/>
      <c r="N13" s="28"/>
      <c r="O13" s="28"/>
      <c r="P13" s="28"/>
      <c r="Q13" s="28"/>
      <c r="R13" s="28"/>
      <c r="S13" s="28"/>
      <c r="T13" s="28"/>
      <c r="U13" s="28"/>
      <c r="V13" s="28"/>
    </row>
    <row r="14" spans="1:22" ht="21.75" customHeight="1">
      <c r="A14" s="22" t="s">
        <v>2</v>
      </c>
      <c r="B14" s="22" t="s">
        <v>0</v>
      </c>
      <c r="C14" s="22" t="s">
        <v>1</v>
      </c>
      <c r="D14" s="24" t="s">
        <v>248</v>
      </c>
      <c r="E14" s="22" t="s">
        <v>527</v>
      </c>
      <c r="F14" s="24" t="s">
        <v>248</v>
      </c>
      <c r="G14" s="22" t="s">
        <v>582</v>
      </c>
      <c r="H14" s="24" t="s">
        <v>248</v>
      </c>
      <c r="I14" s="22" t="s">
        <v>572</v>
      </c>
      <c r="J14" s="24" t="s">
        <v>248</v>
      </c>
      <c r="K14" s="22" t="s">
        <v>583</v>
      </c>
      <c r="L14" s="24" t="s">
        <v>248</v>
      </c>
      <c r="M14" s="22" t="s">
        <v>586</v>
      </c>
      <c r="N14" s="24" t="s">
        <v>248</v>
      </c>
      <c r="O14" s="22" t="s">
        <v>598</v>
      </c>
      <c r="P14" s="24" t="s">
        <v>248</v>
      </c>
      <c r="Q14" s="22" t="s">
        <v>607</v>
      </c>
      <c r="R14" s="24" t="s">
        <v>248</v>
      </c>
      <c r="S14" s="22" t="s">
        <v>610</v>
      </c>
      <c r="T14" s="24" t="s">
        <v>248</v>
      </c>
      <c r="U14" s="22" t="s">
        <v>611</v>
      </c>
      <c r="V14" s="24" t="s">
        <v>248</v>
      </c>
    </row>
    <row r="15" spans="1:22" ht="88.5" customHeight="1">
      <c r="A15" s="23"/>
      <c r="B15" s="23"/>
      <c r="C15" s="23"/>
      <c r="D15" s="25"/>
      <c r="E15" s="23"/>
      <c r="F15" s="25"/>
      <c r="G15" s="23"/>
      <c r="H15" s="25"/>
      <c r="I15" s="23"/>
      <c r="J15" s="25"/>
      <c r="K15" s="23"/>
      <c r="L15" s="25"/>
      <c r="M15" s="23"/>
      <c r="N15" s="25"/>
      <c r="O15" s="23"/>
      <c r="P15" s="25"/>
      <c r="Q15" s="23"/>
      <c r="R15" s="25"/>
      <c r="S15" s="23"/>
      <c r="T15" s="25"/>
      <c r="U15" s="23"/>
      <c r="V15" s="25"/>
    </row>
    <row r="16" spans="1:22" ht="78.75">
      <c r="A16" s="7" t="s">
        <v>307</v>
      </c>
      <c r="B16" s="8" t="s">
        <v>128</v>
      </c>
      <c r="C16" s="2"/>
      <c r="D16" s="5">
        <v>441445.39331999986</v>
      </c>
      <c r="E16" s="5">
        <f>E17+E34+E59+E90+E109+E120+E126+E137</f>
        <v>631.57894999999996</v>
      </c>
      <c r="F16" s="5">
        <f>D16+E16</f>
        <v>442076.97226999985</v>
      </c>
      <c r="G16" s="5">
        <f>G17+G34+G59+G90+G109+G120+G126+G137</f>
        <v>0</v>
      </c>
      <c r="H16" s="5">
        <f>F16+G16</f>
        <v>442076.97226999985</v>
      </c>
      <c r="I16" s="5">
        <f>I17+I34+I59+I90+I109+I120+I126+I137</f>
        <v>12518.59907</v>
      </c>
      <c r="J16" s="5">
        <f>H16+I16</f>
        <v>454595.57133999985</v>
      </c>
      <c r="K16" s="5">
        <f>K17+K34+K59+K90+K109+K120+K126+K137</f>
        <v>39.493049999999997</v>
      </c>
      <c r="L16" s="5">
        <f>J16+K16</f>
        <v>454635.06438999984</v>
      </c>
      <c r="M16" s="5">
        <f>M17+M34+M59+M90+M109+M120+M126+M137</f>
        <v>5543.2987499999999</v>
      </c>
      <c r="N16" s="5">
        <f>L16+M16</f>
        <v>460178.36313999986</v>
      </c>
      <c r="O16" s="5">
        <f>O17+O34+O59+O90+O109+O120+O126+O137</f>
        <v>579.08793000000003</v>
      </c>
      <c r="P16" s="5">
        <f>N16+O16</f>
        <v>460757.45106999984</v>
      </c>
      <c r="Q16" s="5">
        <f>Q17+Q34+Q59+Q90+Q109+Q120+Q126+Q137</f>
        <v>937.15131999999994</v>
      </c>
      <c r="R16" s="5">
        <f>P16+Q16</f>
        <v>461694.60238999984</v>
      </c>
      <c r="S16" s="5">
        <f>S17+S34+S59+S90+S109+S120+S126+S137</f>
        <v>712.09604000000013</v>
      </c>
      <c r="T16" s="5">
        <f>R16+S16</f>
        <v>462406.69842999981</v>
      </c>
      <c r="U16" s="5">
        <f>U17+U34+U59+U90+U109+U120+U126+U137</f>
        <v>5803.5297200000005</v>
      </c>
      <c r="V16" s="5">
        <f>T16+U16</f>
        <v>468210.22814999981</v>
      </c>
    </row>
    <row r="17" spans="1:22" ht="25.5">
      <c r="A17" s="9" t="s">
        <v>125</v>
      </c>
      <c r="B17" s="8" t="s">
        <v>129</v>
      </c>
      <c r="C17" s="2"/>
      <c r="D17" s="5">
        <v>201991.18164999998</v>
      </c>
      <c r="E17" s="5">
        <f>E18+E31</f>
        <v>631.57894999999996</v>
      </c>
      <c r="F17" s="5">
        <f t="shared" ref="F17:F96" si="0">D17+E17</f>
        <v>202622.76059999998</v>
      </c>
      <c r="G17" s="5">
        <f>G18+G31</f>
        <v>0</v>
      </c>
      <c r="H17" s="5">
        <f t="shared" ref="H17:H82" si="1">F17+G17</f>
        <v>202622.76059999998</v>
      </c>
      <c r="I17" s="5">
        <f>I18+I31</f>
        <v>12000</v>
      </c>
      <c r="J17" s="5">
        <f t="shared" ref="J17:J82" si="2">H17+I17</f>
        <v>214622.76059999998</v>
      </c>
      <c r="K17" s="5">
        <f>K18+K31</f>
        <v>0</v>
      </c>
      <c r="L17" s="5">
        <f t="shared" ref="L17:L82" si="3">J17+K17</f>
        <v>214622.76059999998</v>
      </c>
      <c r="M17" s="5">
        <f>M18+M31</f>
        <v>0</v>
      </c>
      <c r="N17" s="5">
        <f t="shared" ref="N17:N82" si="4">L17+M17</f>
        <v>214622.76059999998</v>
      </c>
      <c r="O17" s="5">
        <f>O18+O31</f>
        <v>392.69024999999999</v>
      </c>
      <c r="P17" s="5">
        <f t="shared" ref="P17:P82" si="5">N17+O17</f>
        <v>215015.45084999999</v>
      </c>
      <c r="Q17" s="5">
        <f>Q18+Q31</f>
        <v>1008.03831</v>
      </c>
      <c r="R17" s="5">
        <f t="shared" ref="R17:R82" si="6">P17+Q17</f>
        <v>216023.48916</v>
      </c>
      <c r="S17" s="5">
        <f>S18+S31</f>
        <v>232.25904</v>
      </c>
      <c r="T17" s="5">
        <f t="shared" ref="T17:T82" si="7">R17+S17</f>
        <v>216255.7482</v>
      </c>
      <c r="U17" s="5">
        <f>U18+U31</f>
        <v>1030.1750400000001</v>
      </c>
      <c r="V17" s="5">
        <f t="shared" ref="V17:V82" si="8">T17+U17</f>
        <v>217285.92324</v>
      </c>
    </row>
    <row r="18" spans="1:22" ht="38.25">
      <c r="A18" s="4" t="s">
        <v>127</v>
      </c>
      <c r="B18" s="2" t="s">
        <v>130</v>
      </c>
      <c r="C18" s="2"/>
      <c r="D18" s="5">
        <v>201991.18164999998</v>
      </c>
      <c r="E18" s="5">
        <f>E19+E21+E23+E25+E27+E29</f>
        <v>0</v>
      </c>
      <c r="F18" s="5">
        <f t="shared" si="0"/>
        <v>201991.18164999998</v>
      </c>
      <c r="G18" s="5">
        <f>G19+G21+G23+G25+G27+G29</f>
        <v>0</v>
      </c>
      <c r="H18" s="5">
        <f t="shared" si="1"/>
        <v>201991.18164999998</v>
      </c>
      <c r="I18" s="5">
        <f>I19+I21+I23+I25+I27+I29</f>
        <v>0</v>
      </c>
      <c r="J18" s="5">
        <f t="shared" si="2"/>
        <v>201991.18164999998</v>
      </c>
      <c r="K18" s="5">
        <f>K19+K21+K23+K25+K27+K29</f>
        <v>0</v>
      </c>
      <c r="L18" s="5">
        <f t="shared" si="3"/>
        <v>201991.18164999998</v>
      </c>
      <c r="M18" s="5">
        <f>M19+M21+M23+M25+M27+M29</f>
        <v>0</v>
      </c>
      <c r="N18" s="5">
        <f t="shared" si="4"/>
        <v>201991.18164999998</v>
      </c>
      <c r="O18" s="5">
        <f>O19+O21+O23+O25+O27+O29</f>
        <v>392.69024999999999</v>
      </c>
      <c r="P18" s="5">
        <f t="shared" si="5"/>
        <v>202383.8719</v>
      </c>
      <c r="Q18" s="5">
        <f>Q19+Q21+Q23+Q25+Q27+Q29</f>
        <v>1008.03831</v>
      </c>
      <c r="R18" s="5">
        <f t="shared" si="6"/>
        <v>203391.91021</v>
      </c>
      <c r="S18" s="5">
        <f>S19+S21+S23+S25+S27+S29</f>
        <v>232.25904</v>
      </c>
      <c r="T18" s="5">
        <f t="shared" si="7"/>
        <v>203624.16925000001</v>
      </c>
      <c r="U18" s="5">
        <f>U19+U21+U23+U25+U27+U29</f>
        <v>1030.1750400000001</v>
      </c>
      <c r="V18" s="5">
        <f t="shared" si="8"/>
        <v>204654.34429000001</v>
      </c>
    </row>
    <row r="19" spans="1:22" ht="25.5">
      <c r="A19" s="4" t="s">
        <v>126</v>
      </c>
      <c r="B19" s="2" t="s">
        <v>131</v>
      </c>
      <c r="C19" s="2"/>
      <c r="D19" s="5">
        <v>71591.320649999994</v>
      </c>
      <c r="E19" s="5">
        <f>E20</f>
        <v>0</v>
      </c>
      <c r="F19" s="5">
        <f t="shared" si="0"/>
        <v>71591.320649999994</v>
      </c>
      <c r="G19" s="5">
        <f>G20</f>
        <v>0</v>
      </c>
      <c r="H19" s="5">
        <f t="shared" si="1"/>
        <v>71591.320649999994</v>
      </c>
      <c r="I19" s="5">
        <f>I20</f>
        <v>0</v>
      </c>
      <c r="J19" s="5">
        <f t="shared" si="2"/>
        <v>71591.320649999994</v>
      </c>
      <c r="K19" s="5">
        <f>K20</f>
        <v>0</v>
      </c>
      <c r="L19" s="5">
        <f t="shared" si="3"/>
        <v>71591.320649999994</v>
      </c>
      <c r="M19" s="5">
        <f>M20</f>
        <v>0</v>
      </c>
      <c r="N19" s="5">
        <f t="shared" si="4"/>
        <v>71591.320649999994</v>
      </c>
      <c r="O19" s="5">
        <f>O20</f>
        <v>392.69024999999999</v>
      </c>
      <c r="P19" s="5">
        <f t="shared" si="5"/>
        <v>71984.010899999994</v>
      </c>
      <c r="Q19" s="5">
        <f>Q20</f>
        <v>1008.03831</v>
      </c>
      <c r="R19" s="5">
        <f t="shared" si="6"/>
        <v>72992.049209999997</v>
      </c>
      <c r="S19" s="5">
        <f>S20</f>
        <v>232.25904</v>
      </c>
      <c r="T19" s="5">
        <f t="shared" si="7"/>
        <v>73224.308250000002</v>
      </c>
      <c r="U19" s="5">
        <f>U20</f>
        <v>1030.1750400000001</v>
      </c>
      <c r="V19" s="5">
        <f t="shared" si="8"/>
        <v>74254.483290000004</v>
      </c>
    </row>
    <row r="20" spans="1:22" ht="38.25">
      <c r="A20" s="4" t="s">
        <v>37</v>
      </c>
      <c r="B20" s="2" t="s">
        <v>131</v>
      </c>
      <c r="C20" s="2">
        <v>600</v>
      </c>
      <c r="D20" s="5">
        <v>71591.320649999994</v>
      </c>
      <c r="E20" s="5">
        <v>0</v>
      </c>
      <c r="F20" s="5">
        <f t="shared" si="0"/>
        <v>71591.320649999994</v>
      </c>
      <c r="G20" s="5"/>
      <c r="H20" s="5">
        <f t="shared" si="1"/>
        <v>71591.320649999994</v>
      </c>
      <c r="I20" s="5"/>
      <c r="J20" s="5">
        <f t="shared" si="2"/>
        <v>71591.320649999994</v>
      </c>
      <c r="K20" s="5"/>
      <c r="L20" s="5">
        <f t="shared" si="3"/>
        <v>71591.320649999994</v>
      </c>
      <c r="M20" s="5"/>
      <c r="N20" s="5">
        <f t="shared" si="4"/>
        <v>71591.320649999994</v>
      </c>
      <c r="O20" s="5">
        <v>392.69024999999999</v>
      </c>
      <c r="P20" s="5">
        <f t="shared" si="5"/>
        <v>71984.010899999994</v>
      </c>
      <c r="Q20" s="5">
        <v>1008.03831</v>
      </c>
      <c r="R20" s="5">
        <f t="shared" si="6"/>
        <v>72992.049209999997</v>
      </c>
      <c r="S20" s="5">
        <f>45.66+186.59904</f>
        <v>232.25904</v>
      </c>
      <c r="T20" s="5">
        <f t="shared" si="7"/>
        <v>73224.308250000002</v>
      </c>
      <c r="U20" s="5">
        <v>1030.1750400000001</v>
      </c>
      <c r="V20" s="5">
        <f t="shared" si="8"/>
        <v>74254.483290000004</v>
      </c>
    </row>
    <row r="21" spans="1:22" ht="38.25">
      <c r="A21" s="4" t="s">
        <v>283</v>
      </c>
      <c r="B21" s="2" t="s">
        <v>132</v>
      </c>
      <c r="C21" s="2"/>
      <c r="D21" s="5">
        <v>510</v>
      </c>
      <c r="E21" s="5">
        <f>E22</f>
        <v>0</v>
      </c>
      <c r="F21" s="5">
        <f t="shared" si="0"/>
        <v>510</v>
      </c>
      <c r="G21" s="5">
        <f>G22</f>
        <v>0</v>
      </c>
      <c r="H21" s="5">
        <f t="shared" si="1"/>
        <v>510</v>
      </c>
      <c r="I21" s="5">
        <f>I22</f>
        <v>0</v>
      </c>
      <c r="J21" s="5">
        <f t="shared" si="2"/>
        <v>510</v>
      </c>
      <c r="K21" s="5">
        <f>K22</f>
        <v>0</v>
      </c>
      <c r="L21" s="5">
        <f t="shared" si="3"/>
        <v>510</v>
      </c>
      <c r="M21" s="5">
        <f>M22</f>
        <v>0</v>
      </c>
      <c r="N21" s="5">
        <f t="shared" si="4"/>
        <v>510</v>
      </c>
      <c r="O21" s="5">
        <f>O22</f>
        <v>0</v>
      </c>
      <c r="P21" s="5">
        <f t="shared" si="5"/>
        <v>510</v>
      </c>
      <c r="Q21" s="5">
        <f>Q22</f>
        <v>0</v>
      </c>
      <c r="R21" s="5">
        <f t="shared" si="6"/>
        <v>510</v>
      </c>
      <c r="S21" s="5">
        <f>S22</f>
        <v>0</v>
      </c>
      <c r="T21" s="5">
        <f t="shared" si="7"/>
        <v>510</v>
      </c>
      <c r="U21" s="5">
        <f>U22</f>
        <v>0</v>
      </c>
      <c r="V21" s="5">
        <f t="shared" si="8"/>
        <v>510</v>
      </c>
    </row>
    <row r="22" spans="1:22" ht="38.25">
      <c r="A22" s="4" t="s">
        <v>37</v>
      </c>
      <c r="B22" s="2" t="s">
        <v>132</v>
      </c>
      <c r="C22" s="2">
        <v>600</v>
      </c>
      <c r="D22" s="5">
        <v>510</v>
      </c>
      <c r="E22" s="5">
        <v>0</v>
      </c>
      <c r="F22" s="5">
        <f t="shared" si="0"/>
        <v>510</v>
      </c>
      <c r="G22" s="5"/>
      <c r="H22" s="5">
        <f t="shared" si="1"/>
        <v>510</v>
      </c>
      <c r="I22" s="5"/>
      <c r="J22" s="5">
        <f t="shared" si="2"/>
        <v>510</v>
      </c>
      <c r="K22" s="5"/>
      <c r="L22" s="5">
        <f t="shared" si="3"/>
        <v>510</v>
      </c>
      <c r="M22" s="5"/>
      <c r="N22" s="5">
        <f t="shared" si="4"/>
        <v>510</v>
      </c>
      <c r="O22" s="5"/>
      <c r="P22" s="5">
        <f t="shared" si="5"/>
        <v>510</v>
      </c>
      <c r="Q22" s="5"/>
      <c r="R22" s="5">
        <f t="shared" si="6"/>
        <v>510</v>
      </c>
      <c r="S22" s="5"/>
      <c r="T22" s="5">
        <f t="shared" si="7"/>
        <v>510</v>
      </c>
      <c r="U22" s="5"/>
      <c r="V22" s="5">
        <f t="shared" si="8"/>
        <v>510</v>
      </c>
    </row>
    <row r="23" spans="1:22" ht="25.5">
      <c r="A23" s="4" t="s">
        <v>133</v>
      </c>
      <c r="B23" s="2" t="s">
        <v>134</v>
      </c>
      <c r="C23" s="2"/>
      <c r="D23" s="5">
        <v>200</v>
      </c>
      <c r="E23" s="5">
        <f>E24</f>
        <v>0</v>
      </c>
      <c r="F23" s="5">
        <f t="shared" si="0"/>
        <v>200</v>
      </c>
      <c r="G23" s="5">
        <f>G24</f>
        <v>0</v>
      </c>
      <c r="H23" s="5">
        <f t="shared" si="1"/>
        <v>200</v>
      </c>
      <c r="I23" s="5">
        <f>I24</f>
        <v>0</v>
      </c>
      <c r="J23" s="5">
        <f t="shared" si="2"/>
        <v>200</v>
      </c>
      <c r="K23" s="5">
        <f>K24</f>
        <v>0</v>
      </c>
      <c r="L23" s="5">
        <f t="shared" si="3"/>
        <v>200</v>
      </c>
      <c r="M23" s="5">
        <f>M24</f>
        <v>0</v>
      </c>
      <c r="N23" s="5">
        <f t="shared" si="4"/>
        <v>200</v>
      </c>
      <c r="O23" s="5">
        <f>O24</f>
        <v>0</v>
      </c>
      <c r="P23" s="5">
        <f t="shared" si="5"/>
        <v>200</v>
      </c>
      <c r="Q23" s="5">
        <f>Q24</f>
        <v>0</v>
      </c>
      <c r="R23" s="5">
        <f t="shared" si="6"/>
        <v>200</v>
      </c>
      <c r="S23" s="5">
        <f>S24</f>
        <v>0</v>
      </c>
      <c r="T23" s="5">
        <f t="shared" si="7"/>
        <v>200</v>
      </c>
      <c r="U23" s="5">
        <f>U24</f>
        <v>0</v>
      </c>
      <c r="V23" s="5">
        <f t="shared" si="8"/>
        <v>200</v>
      </c>
    </row>
    <row r="24" spans="1:22" ht="38.25">
      <c r="A24" s="4" t="s">
        <v>37</v>
      </c>
      <c r="B24" s="2" t="s">
        <v>134</v>
      </c>
      <c r="C24" s="2">
        <v>600</v>
      </c>
      <c r="D24" s="5">
        <v>200</v>
      </c>
      <c r="E24" s="5">
        <v>0</v>
      </c>
      <c r="F24" s="5">
        <f t="shared" si="0"/>
        <v>200</v>
      </c>
      <c r="G24" s="5"/>
      <c r="H24" s="5">
        <f t="shared" si="1"/>
        <v>200</v>
      </c>
      <c r="I24" s="5"/>
      <c r="J24" s="5">
        <f t="shared" si="2"/>
        <v>200</v>
      </c>
      <c r="K24" s="5"/>
      <c r="L24" s="5">
        <f t="shared" si="3"/>
        <v>200</v>
      </c>
      <c r="M24" s="5"/>
      <c r="N24" s="5">
        <f t="shared" si="4"/>
        <v>200</v>
      </c>
      <c r="O24" s="5"/>
      <c r="P24" s="5">
        <f t="shared" si="5"/>
        <v>200</v>
      </c>
      <c r="Q24" s="5"/>
      <c r="R24" s="5">
        <f t="shared" si="6"/>
        <v>200</v>
      </c>
      <c r="S24" s="5"/>
      <c r="T24" s="5">
        <f t="shared" si="7"/>
        <v>200</v>
      </c>
      <c r="U24" s="5"/>
      <c r="V24" s="5">
        <f t="shared" si="8"/>
        <v>200</v>
      </c>
    </row>
    <row r="25" spans="1:22" ht="102">
      <c r="A25" s="10" t="s">
        <v>135</v>
      </c>
      <c r="B25" s="2" t="s">
        <v>136</v>
      </c>
      <c r="C25" s="2"/>
      <c r="D25" s="5">
        <v>700</v>
      </c>
      <c r="E25" s="5">
        <f>E26</f>
        <v>0</v>
      </c>
      <c r="F25" s="5">
        <f t="shared" si="0"/>
        <v>700</v>
      </c>
      <c r="G25" s="5">
        <f>G26</f>
        <v>0</v>
      </c>
      <c r="H25" s="5">
        <f t="shared" si="1"/>
        <v>700</v>
      </c>
      <c r="I25" s="5">
        <f>I26</f>
        <v>0</v>
      </c>
      <c r="J25" s="5">
        <f t="shared" si="2"/>
        <v>700</v>
      </c>
      <c r="K25" s="5">
        <f>K26</f>
        <v>0</v>
      </c>
      <c r="L25" s="5">
        <f t="shared" si="3"/>
        <v>700</v>
      </c>
      <c r="M25" s="5">
        <f>M26</f>
        <v>0</v>
      </c>
      <c r="N25" s="5">
        <f t="shared" si="4"/>
        <v>700</v>
      </c>
      <c r="O25" s="5">
        <f>O26</f>
        <v>0</v>
      </c>
      <c r="P25" s="5">
        <f t="shared" si="5"/>
        <v>700</v>
      </c>
      <c r="Q25" s="5">
        <f>Q26</f>
        <v>0</v>
      </c>
      <c r="R25" s="5">
        <f t="shared" si="6"/>
        <v>700</v>
      </c>
      <c r="S25" s="5">
        <f>S26</f>
        <v>0</v>
      </c>
      <c r="T25" s="5">
        <f t="shared" si="7"/>
        <v>700</v>
      </c>
      <c r="U25" s="5">
        <f>U26</f>
        <v>0</v>
      </c>
      <c r="V25" s="5">
        <f t="shared" si="8"/>
        <v>700</v>
      </c>
    </row>
    <row r="26" spans="1:22" ht="38.25">
      <c r="A26" s="4" t="s">
        <v>37</v>
      </c>
      <c r="B26" s="2" t="s">
        <v>136</v>
      </c>
      <c r="C26" s="2">
        <v>600</v>
      </c>
      <c r="D26" s="5">
        <v>700</v>
      </c>
      <c r="E26" s="5"/>
      <c r="F26" s="5">
        <f t="shared" si="0"/>
        <v>700</v>
      </c>
      <c r="G26" s="5"/>
      <c r="H26" s="5">
        <f t="shared" si="1"/>
        <v>700</v>
      </c>
      <c r="I26" s="5"/>
      <c r="J26" s="5">
        <f t="shared" si="2"/>
        <v>700</v>
      </c>
      <c r="K26" s="5"/>
      <c r="L26" s="5">
        <f t="shared" si="3"/>
        <v>700</v>
      </c>
      <c r="M26" s="5"/>
      <c r="N26" s="5">
        <f t="shared" si="4"/>
        <v>700</v>
      </c>
      <c r="O26" s="5"/>
      <c r="P26" s="5">
        <f t="shared" si="5"/>
        <v>700</v>
      </c>
      <c r="Q26" s="5"/>
      <c r="R26" s="5">
        <f t="shared" si="6"/>
        <v>700</v>
      </c>
      <c r="S26" s="5"/>
      <c r="T26" s="5">
        <f t="shared" si="7"/>
        <v>700</v>
      </c>
      <c r="U26" s="5"/>
      <c r="V26" s="5">
        <f t="shared" si="8"/>
        <v>700</v>
      </c>
    </row>
    <row r="27" spans="1:22" ht="127.5">
      <c r="A27" s="10" t="s">
        <v>255</v>
      </c>
      <c r="B27" s="2" t="s">
        <v>137</v>
      </c>
      <c r="C27" s="2"/>
      <c r="D27" s="5">
        <v>123055.71099999998</v>
      </c>
      <c r="E27" s="5">
        <f>E28</f>
        <v>0</v>
      </c>
      <c r="F27" s="5">
        <f t="shared" si="0"/>
        <v>123055.71099999998</v>
      </c>
      <c r="G27" s="5">
        <f>G28</f>
        <v>0</v>
      </c>
      <c r="H27" s="5">
        <f t="shared" si="1"/>
        <v>123055.71099999998</v>
      </c>
      <c r="I27" s="5">
        <f>I28</f>
        <v>0</v>
      </c>
      <c r="J27" s="5">
        <f t="shared" si="2"/>
        <v>123055.71099999998</v>
      </c>
      <c r="K27" s="5">
        <f>K28</f>
        <v>0</v>
      </c>
      <c r="L27" s="5">
        <f t="shared" si="3"/>
        <v>123055.71099999998</v>
      </c>
      <c r="M27" s="5">
        <f>M28</f>
        <v>0</v>
      </c>
      <c r="N27" s="5">
        <f t="shared" si="4"/>
        <v>123055.71099999998</v>
      </c>
      <c r="O27" s="5">
        <f>O28</f>
        <v>0</v>
      </c>
      <c r="P27" s="5">
        <f t="shared" si="5"/>
        <v>123055.71099999998</v>
      </c>
      <c r="Q27" s="5">
        <f>Q28</f>
        <v>0</v>
      </c>
      <c r="R27" s="5">
        <f t="shared" si="6"/>
        <v>123055.71099999998</v>
      </c>
      <c r="S27" s="5">
        <f>S28</f>
        <v>0</v>
      </c>
      <c r="T27" s="5">
        <f t="shared" si="7"/>
        <v>123055.71099999998</v>
      </c>
      <c r="U27" s="5">
        <f>U28</f>
        <v>0</v>
      </c>
      <c r="V27" s="5">
        <f t="shared" si="8"/>
        <v>123055.71099999998</v>
      </c>
    </row>
    <row r="28" spans="1:22" ht="38.25">
      <c r="A28" s="4" t="s">
        <v>37</v>
      </c>
      <c r="B28" s="2" t="s">
        <v>137</v>
      </c>
      <c r="C28" s="2">
        <v>600</v>
      </c>
      <c r="D28" s="5">
        <v>123055.71099999998</v>
      </c>
      <c r="E28" s="5">
        <v>0</v>
      </c>
      <c r="F28" s="5">
        <f t="shared" si="0"/>
        <v>123055.71099999998</v>
      </c>
      <c r="G28" s="5"/>
      <c r="H28" s="5">
        <f t="shared" si="1"/>
        <v>123055.71099999998</v>
      </c>
      <c r="I28" s="5"/>
      <c r="J28" s="5">
        <f t="shared" si="2"/>
        <v>123055.71099999998</v>
      </c>
      <c r="K28" s="5"/>
      <c r="L28" s="5">
        <f t="shared" si="3"/>
        <v>123055.71099999998</v>
      </c>
      <c r="M28" s="5"/>
      <c r="N28" s="5">
        <f t="shared" si="4"/>
        <v>123055.71099999998</v>
      </c>
      <c r="O28" s="5"/>
      <c r="P28" s="5">
        <f t="shared" si="5"/>
        <v>123055.71099999998</v>
      </c>
      <c r="Q28" s="5"/>
      <c r="R28" s="5">
        <f t="shared" si="6"/>
        <v>123055.71099999998</v>
      </c>
      <c r="S28" s="5"/>
      <c r="T28" s="5">
        <f t="shared" si="7"/>
        <v>123055.71099999998</v>
      </c>
      <c r="U28" s="5"/>
      <c r="V28" s="5">
        <f t="shared" si="8"/>
        <v>123055.71099999998</v>
      </c>
    </row>
    <row r="29" spans="1:22" ht="102" customHeight="1">
      <c r="A29" s="4" t="s">
        <v>236</v>
      </c>
      <c r="B29" s="2" t="s">
        <v>237</v>
      </c>
      <c r="C29" s="2"/>
      <c r="D29" s="5">
        <v>5934.1500000000005</v>
      </c>
      <c r="E29" s="5">
        <f>E30</f>
        <v>0</v>
      </c>
      <c r="F29" s="5">
        <f t="shared" si="0"/>
        <v>5934.1500000000005</v>
      </c>
      <c r="G29" s="5">
        <f>G30</f>
        <v>0</v>
      </c>
      <c r="H29" s="5">
        <f t="shared" si="1"/>
        <v>5934.1500000000005</v>
      </c>
      <c r="I29" s="5">
        <f>I30</f>
        <v>0</v>
      </c>
      <c r="J29" s="5">
        <f t="shared" si="2"/>
        <v>5934.1500000000005</v>
      </c>
      <c r="K29" s="5">
        <f>K30</f>
        <v>0</v>
      </c>
      <c r="L29" s="5">
        <f t="shared" si="3"/>
        <v>5934.1500000000005</v>
      </c>
      <c r="M29" s="5">
        <f>M30</f>
        <v>0</v>
      </c>
      <c r="N29" s="5">
        <f t="shared" si="4"/>
        <v>5934.1500000000005</v>
      </c>
      <c r="O29" s="5">
        <f>O30</f>
        <v>0</v>
      </c>
      <c r="P29" s="5">
        <f t="shared" si="5"/>
        <v>5934.1500000000005</v>
      </c>
      <c r="Q29" s="5">
        <f>Q30</f>
        <v>0</v>
      </c>
      <c r="R29" s="5">
        <f t="shared" si="6"/>
        <v>5934.1500000000005</v>
      </c>
      <c r="S29" s="5">
        <f>S30</f>
        <v>0</v>
      </c>
      <c r="T29" s="5">
        <f t="shared" si="7"/>
        <v>5934.1500000000005</v>
      </c>
      <c r="U29" s="5">
        <f>U30</f>
        <v>0</v>
      </c>
      <c r="V29" s="5">
        <f t="shared" si="8"/>
        <v>5934.1500000000005</v>
      </c>
    </row>
    <row r="30" spans="1:22" ht="38.25">
      <c r="A30" s="4" t="s">
        <v>37</v>
      </c>
      <c r="B30" s="2" t="s">
        <v>237</v>
      </c>
      <c r="C30" s="2">
        <v>600</v>
      </c>
      <c r="D30" s="5">
        <v>5934.1500000000005</v>
      </c>
      <c r="E30" s="5">
        <v>0</v>
      </c>
      <c r="F30" s="5">
        <f t="shared" si="0"/>
        <v>5934.1500000000005</v>
      </c>
      <c r="G30" s="5"/>
      <c r="H30" s="5">
        <f t="shared" si="1"/>
        <v>5934.1500000000005</v>
      </c>
      <c r="I30" s="5"/>
      <c r="J30" s="5">
        <f t="shared" si="2"/>
        <v>5934.1500000000005</v>
      </c>
      <c r="K30" s="5"/>
      <c r="L30" s="5">
        <f t="shared" si="3"/>
        <v>5934.1500000000005</v>
      </c>
      <c r="M30" s="5"/>
      <c r="N30" s="5">
        <f t="shared" si="4"/>
        <v>5934.1500000000005</v>
      </c>
      <c r="O30" s="5"/>
      <c r="P30" s="5">
        <f t="shared" si="5"/>
        <v>5934.1500000000005</v>
      </c>
      <c r="Q30" s="5"/>
      <c r="R30" s="5">
        <f t="shared" si="6"/>
        <v>5934.1500000000005</v>
      </c>
      <c r="S30" s="5"/>
      <c r="T30" s="5">
        <f t="shared" si="7"/>
        <v>5934.1500000000005</v>
      </c>
      <c r="U30" s="5"/>
      <c r="V30" s="5">
        <f t="shared" si="8"/>
        <v>5934.1500000000005</v>
      </c>
    </row>
    <row r="31" spans="1:22" ht="76.5">
      <c r="A31" s="4" t="s">
        <v>534</v>
      </c>
      <c r="B31" s="2" t="s">
        <v>533</v>
      </c>
      <c r="C31" s="2"/>
      <c r="D31" s="5">
        <v>0</v>
      </c>
      <c r="E31" s="5">
        <f>E32</f>
        <v>631.57894999999996</v>
      </c>
      <c r="F31" s="5">
        <f t="shared" si="0"/>
        <v>631.57894999999996</v>
      </c>
      <c r="G31" s="5">
        <f>G32</f>
        <v>0</v>
      </c>
      <c r="H31" s="5">
        <f t="shared" si="1"/>
        <v>631.57894999999996</v>
      </c>
      <c r="I31" s="5">
        <f>I32</f>
        <v>12000</v>
      </c>
      <c r="J31" s="5">
        <f t="shared" si="2"/>
        <v>12631.578949999999</v>
      </c>
      <c r="K31" s="5">
        <f>K32</f>
        <v>0</v>
      </c>
      <c r="L31" s="5">
        <f t="shared" si="3"/>
        <v>12631.578949999999</v>
      </c>
      <c r="M31" s="5">
        <f>M32</f>
        <v>0</v>
      </c>
      <c r="N31" s="5">
        <f t="shared" si="4"/>
        <v>12631.578949999999</v>
      </c>
      <c r="O31" s="5">
        <f>O32</f>
        <v>0</v>
      </c>
      <c r="P31" s="5">
        <f t="shared" si="5"/>
        <v>12631.578949999999</v>
      </c>
      <c r="Q31" s="5">
        <f>Q32</f>
        <v>0</v>
      </c>
      <c r="R31" s="5">
        <f t="shared" si="6"/>
        <v>12631.578949999999</v>
      </c>
      <c r="S31" s="5">
        <f>S32</f>
        <v>0</v>
      </c>
      <c r="T31" s="5">
        <f t="shared" si="7"/>
        <v>12631.578949999999</v>
      </c>
      <c r="U31" s="5">
        <f>U32</f>
        <v>0</v>
      </c>
      <c r="V31" s="5">
        <f t="shared" si="8"/>
        <v>12631.578949999999</v>
      </c>
    </row>
    <row r="32" spans="1:22" ht="89.25">
      <c r="A32" s="4" t="s">
        <v>535</v>
      </c>
      <c r="B32" s="2" t="s">
        <v>536</v>
      </c>
      <c r="C32" s="2"/>
      <c r="D32" s="5">
        <v>0</v>
      </c>
      <c r="E32" s="5">
        <f>E33</f>
        <v>631.57894999999996</v>
      </c>
      <c r="F32" s="5">
        <f t="shared" si="0"/>
        <v>631.57894999999996</v>
      </c>
      <c r="G32" s="5">
        <f>G33</f>
        <v>0</v>
      </c>
      <c r="H32" s="5">
        <f t="shared" si="1"/>
        <v>631.57894999999996</v>
      </c>
      <c r="I32" s="5">
        <f>I33</f>
        <v>12000</v>
      </c>
      <c r="J32" s="5">
        <f t="shared" si="2"/>
        <v>12631.578949999999</v>
      </c>
      <c r="K32" s="5">
        <f>K33</f>
        <v>0</v>
      </c>
      <c r="L32" s="5">
        <f t="shared" si="3"/>
        <v>12631.578949999999</v>
      </c>
      <c r="M32" s="5">
        <f>M33</f>
        <v>0</v>
      </c>
      <c r="N32" s="5">
        <f t="shared" si="4"/>
        <v>12631.578949999999</v>
      </c>
      <c r="O32" s="5">
        <f>O33</f>
        <v>0</v>
      </c>
      <c r="P32" s="5">
        <f t="shared" si="5"/>
        <v>12631.578949999999</v>
      </c>
      <c r="Q32" s="5">
        <f>Q33</f>
        <v>0</v>
      </c>
      <c r="R32" s="5">
        <f t="shared" si="6"/>
        <v>12631.578949999999</v>
      </c>
      <c r="S32" s="5">
        <f>S33</f>
        <v>0</v>
      </c>
      <c r="T32" s="5">
        <f t="shared" si="7"/>
        <v>12631.578949999999</v>
      </c>
      <c r="U32" s="5">
        <f>U33</f>
        <v>0</v>
      </c>
      <c r="V32" s="5">
        <f t="shared" si="8"/>
        <v>12631.578949999999</v>
      </c>
    </row>
    <row r="33" spans="1:22" ht="38.25">
      <c r="A33" s="4" t="s">
        <v>37</v>
      </c>
      <c r="B33" s="2" t="s">
        <v>536</v>
      </c>
      <c r="C33" s="2">
        <v>600</v>
      </c>
      <c r="D33" s="5">
        <v>0</v>
      </c>
      <c r="E33" s="5">
        <v>631.57894999999996</v>
      </c>
      <c r="F33" s="5">
        <f t="shared" si="0"/>
        <v>631.57894999999996</v>
      </c>
      <c r="G33" s="5"/>
      <c r="H33" s="5">
        <f t="shared" si="1"/>
        <v>631.57894999999996</v>
      </c>
      <c r="I33" s="5">
        <v>12000</v>
      </c>
      <c r="J33" s="5">
        <f t="shared" si="2"/>
        <v>12631.578949999999</v>
      </c>
      <c r="K33" s="5"/>
      <c r="L33" s="5">
        <f t="shared" si="3"/>
        <v>12631.578949999999</v>
      </c>
      <c r="M33" s="5"/>
      <c r="N33" s="5">
        <f t="shared" si="4"/>
        <v>12631.578949999999</v>
      </c>
      <c r="O33" s="5"/>
      <c r="P33" s="5">
        <f t="shared" si="5"/>
        <v>12631.578949999999</v>
      </c>
      <c r="Q33" s="5"/>
      <c r="R33" s="5">
        <f t="shared" si="6"/>
        <v>12631.578949999999</v>
      </c>
      <c r="S33" s="5"/>
      <c r="T33" s="5">
        <f t="shared" si="7"/>
        <v>12631.578949999999</v>
      </c>
      <c r="U33" s="5"/>
      <c r="V33" s="5">
        <f t="shared" si="8"/>
        <v>12631.578949999999</v>
      </c>
    </row>
    <row r="34" spans="1:22" ht="25.5">
      <c r="A34" s="9" t="s">
        <v>138</v>
      </c>
      <c r="B34" s="8" t="s">
        <v>141</v>
      </c>
      <c r="C34" s="2"/>
      <c r="D34" s="5">
        <v>154084.80571999997</v>
      </c>
      <c r="E34" s="5">
        <f>E35</f>
        <v>0</v>
      </c>
      <c r="F34" s="5">
        <f t="shared" si="0"/>
        <v>154084.80571999997</v>
      </c>
      <c r="G34" s="5">
        <f>G35+G56</f>
        <v>0</v>
      </c>
      <c r="H34" s="5">
        <f t="shared" si="1"/>
        <v>154084.80571999997</v>
      </c>
      <c r="I34" s="5">
        <f>I35+I56</f>
        <v>573.31011000000001</v>
      </c>
      <c r="J34" s="5">
        <f t="shared" si="2"/>
        <v>154658.11582999997</v>
      </c>
      <c r="K34" s="5">
        <f>K35+K56</f>
        <v>0</v>
      </c>
      <c r="L34" s="5">
        <f t="shared" si="3"/>
        <v>154658.11582999997</v>
      </c>
      <c r="M34" s="5">
        <f>M35+M56</f>
        <v>4131</v>
      </c>
      <c r="N34" s="5">
        <f t="shared" si="4"/>
        <v>158789.11582999997</v>
      </c>
      <c r="O34" s="5">
        <f>O35+O56</f>
        <v>0</v>
      </c>
      <c r="P34" s="5">
        <f t="shared" si="5"/>
        <v>158789.11582999997</v>
      </c>
      <c r="Q34" s="5">
        <f>Q35+Q56</f>
        <v>1730.79837</v>
      </c>
      <c r="R34" s="5">
        <f t="shared" si="6"/>
        <v>160519.91419999997</v>
      </c>
      <c r="S34" s="5">
        <f>S35+S56</f>
        <v>190</v>
      </c>
      <c r="T34" s="5">
        <f t="shared" si="7"/>
        <v>160709.91419999997</v>
      </c>
      <c r="U34" s="5">
        <f>U35+U56</f>
        <v>2484.2160000000003</v>
      </c>
      <c r="V34" s="5">
        <f t="shared" si="8"/>
        <v>163194.13019999996</v>
      </c>
    </row>
    <row r="35" spans="1:22" ht="38.25">
      <c r="A35" s="4" t="s">
        <v>140</v>
      </c>
      <c r="B35" s="2" t="s">
        <v>142</v>
      </c>
      <c r="C35" s="2"/>
      <c r="D35" s="5">
        <v>154084.80571999997</v>
      </c>
      <c r="E35" s="5">
        <f>E36+E38+E40+E42+E44+E46+E48+E50</f>
        <v>0</v>
      </c>
      <c r="F35" s="5">
        <f t="shared" si="0"/>
        <v>154084.80571999997</v>
      </c>
      <c r="G35" s="5">
        <f>G36+G38+G40+G42+G44+G46+G48+G50+G54</f>
        <v>0</v>
      </c>
      <c r="H35" s="5">
        <f t="shared" si="1"/>
        <v>154084.80571999997</v>
      </c>
      <c r="I35" s="5">
        <f>I36+I38+I40+I42+I44+I46+I48+I50+I54</f>
        <v>217.42106000000001</v>
      </c>
      <c r="J35" s="5">
        <f t="shared" si="2"/>
        <v>154302.22677999997</v>
      </c>
      <c r="K35" s="5">
        <f>K36+K38+K40+K42+K44+K46+K48+K50+K54</f>
        <v>0</v>
      </c>
      <c r="L35" s="5">
        <f t="shared" si="3"/>
        <v>154302.22677999997</v>
      </c>
      <c r="M35" s="5">
        <f>M36+M38+M40+M42+M44+M46+M48+M50+M54</f>
        <v>4131</v>
      </c>
      <c r="N35" s="5">
        <f t="shared" si="4"/>
        <v>158433.22677999997</v>
      </c>
      <c r="O35" s="5">
        <f>O36+O38+O40+O42+O44+O46+O48+O50+O54</f>
        <v>0</v>
      </c>
      <c r="P35" s="5">
        <f t="shared" si="5"/>
        <v>158433.22677999997</v>
      </c>
      <c r="Q35" s="5">
        <f>Q36+Q38+Q40+Q42+Q44+Q46+Q48+Q50+Q54</f>
        <v>1730.79837</v>
      </c>
      <c r="R35" s="5">
        <f t="shared" si="6"/>
        <v>160164.02514999997</v>
      </c>
      <c r="S35" s="5">
        <f>S36+S38+S40+S42+S44+S46+S48+S50+S54</f>
        <v>190</v>
      </c>
      <c r="T35" s="5">
        <f t="shared" si="7"/>
        <v>160354.02514999997</v>
      </c>
      <c r="U35" s="5">
        <f>U36+U38+U40+U42+U44+U46+U48+U50+U54+U52</f>
        <v>2484.2160000000003</v>
      </c>
      <c r="V35" s="5">
        <f t="shared" si="8"/>
        <v>162838.24114999996</v>
      </c>
    </row>
    <row r="36" spans="1:22" ht="58.5" customHeight="1">
      <c r="A36" s="4" t="s">
        <v>139</v>
      </c>
      <c r="B36" s="2" t="s">
        <v>143</v>
      </c>
      <c r="C36" s="2"/>
      <c r="D36" s="5">
        <v>25971.697249999997</v>
      </c>
      <c r="E36" s="5">
        <f>E37</f>
        <v>0</v>
      </c>
      <c r="F36" s="5">
        <f t="shared" si="0"/>
        <v>25971.697249999997</v>
      </c>
      <c r="G36" s="5">
        <f>G37</f>
        <v>0</v>
      </c>
      <c r="H36" s="5">
        <f t="shared" si="1"/>
        <v>25971.697249999997</v>
      </c>
      <c r="I36" s="5">
        <f>I37</f>
        <v>0</v>
      </c>
      <c r="J36" s="5">
        <f t="shared" si="2"/>
        <v>25971.697249999997</v>
      </c>
      <c r="K36" s="5">
        <f>K37</f>
        <v>0</v>
      </c>
      <c r="L36" s="5">
        <f t="shared" si="3"/>
        <v>25971.697249999997</v>
      </c>
      <c r="M36" s="5">
        <f>M37</f>
        <v>0</v>
      </c>
      <c r="N36" s="5">
        <f t="shared" si="4"/>
        <v>25971.697249999997</v>
      </c>
      <c r="O36" s="5">
        <f>O37</f>
        <v>0</v>
      </c>
      <c r="P36" s="5">
        <f t="shared" si="5"/>
        <v>25971.697249999997</v>
      </c>
      <c r="Q36" s="5">
        <f>Q37</f>
        <v>630.29836999999998</v>
      </c>
      <c r="R36" s="5">
        <f t="shared" si="6"/>
        <v>26601.995619999998</v>
      </c>
      <c r="S36" s="5">
        <f>S37</f>
        <v>190</v>
      </c>
      <c r="T36" s="5">
        <f t="shared" si="7"/>
        <v>26791.995619999998</v>
      </c>
      <c r="U36" s="5">
        <f>U37</f>
        <v>0</v>
      </c>
      <c r="V36" s="5">
        <f t="shared" si="8"/>
        <v>26791.995619999998</v>
      </c>
    </row>
    <row r="37" spans="1:22" ht="38.25">
      <c r="A37" s="4" t="s">
        <v>37</v>
      </c>
      <c r="B37" s="2" t="s">
        <v>143</v>
      </c>
      <c r="C37" s="2">
        <v>600</v>
      </c>
      <c r="D37" s="5">
        <v>25971.697249999997</v>
      </c>
      <c r="E37" s="5">
        <v>0</v>
      </c>
      <c r="F37" s="5">
        <f t="shared" si="0"/>
        <v>25971.697249999997</v>
      </c>
      <c r="G37" s="5"/>
      <c r="H37" s="5">
        <f t="shared" si="1"/>
        <v>25971.697249999997</v>
      </c>
      <c r="I37" s="5"/>
      <c r="J37" s="5">
        <f t="shared" si="2"/>
        <v>25971.697249999997</v>
      </c>
      <c r="K37" s="5"/>
      <c r="L37" s="5">
        <f t="shared" si="3"/>
        <v>25971.697249999997</v>
      </c>
      <c r="M37" s="5"/>
      <c r="N37" s="5">
        <f t="shared" si="4"/>
        <v>25971.697249999997</v>
      </c>
      <c r="O37" s="5"/>
      <c r="P37" s="5">
        <f t="shared" si="5"/>
        <v>25971.697249999997</v>
      </c>
      <c r="Q37" s="5">
        <v>630.29836999999998</v>
      </c>
      <c r="R37" s="5">
        <f t="shared" si="6"/>
        <v>26601.995619999998</v>
      </c>
      <c r="S37" s="5">
        <v>190</v>
      </c>
      <c r="T37" s="5">
        <f t="shared" si="7"/>
        <v>26791.995619999998</v>
      </c>
      <c r="U37" s="5"/>
      <c r="V37" s="5">
        <f t="shared" si="8"/>
        <v>26791.995619999998</v>
      </c>
    </row>
    <row r="38" spans="1:22" ht="25.5">
      <c r="A38" s="4" t="s">
        <v>144</v>
      </c>
      <c r="B38" s="2" t="s">
        <v>145</v>
      </c>
      <c r="C38" s="2"/>
      <c r="D38" s="5">
        <v>150</v>
      </c>
      <c r="E38" s="5">
        <f>E39</f>
        <v>0</v>
      </c>
      <c r="F38" s="5">
        <f t="shared" si="0"/>
        <v>150</v>
      </c>
      <c r="G38" s="5">
        <f>G39</f>
        <v>0</v>
      </c>
      <c r="H38" s="5">
        <f t="shared" si="1"/>
        <v>150</v>
      </c>
      <c r="I38" s="5">
        <f>I39</f>
        <v>0</v>
      </c>
      <c r="J38" s="5">
        <f t="shared" si="2"/>
        <v>150</v>
      </c>
      <c r="K38" s="5">
        <f>K39</f>
        <v>0</v>
      </c>
      <c r="L38" s="5">
        <f t="shared" si="3"/>
        <v>150</v>
      </c>
      <c r="M38" s="5">
        <f>M39</f>
        <v>0</v>
      </c>
      <c r="N38" s="5">
        <f t="shared" si="4"/>
        <v>150</v>
      </c>
      <c r="O38" s="5">
        <f>O39</f>
        <v>0</v>
      </c>
      <c r="P38" s="5">
        <f t="shared" si="5"/>
        <v>150</v>
      </c>
      <c r="Q38" s="5">
        <f>Q39</f>
        <v>0</v>
      </c>
      <c r="R38" s="5">
        <f t="shared" si="6"/>
        <v>150</v>
      </c>
      <c r="S38" s="5">
        <f>S39</f>
        <v>0</v>
      </c>
      <c r="T38" s="5">
        <f t="shared" si="7"/>
        <v>150</v>
      </c>
      <c r="U38" s="5">
        <f>U39</f>
        <v>0</v>
      </c>
      <c r="V38" s="5">
        <f t="shared" si="8"/>
        <v>150</v>
      </c>
    </row>
    <row r="39" spans="1:22" ht="38.25">
      <c r="A39" s="4" t="s">
        <v>37</v>
      </c>
      <c r="B39" s="2" t="s">
        <v>145</v>
      </c>
      <c r="C39" s="2">
        <v>600</v>
      </c>
      <c r="D39" s="5">
        <v>150</v>
      </c>
      <c r="E39" s="5">
        <v>0</v>
      </c>
      <c r="F39" s="5">
        <f t="shared" si="0"/>
        <v>150</v>
      </c>
      <c r="G39" s="5"/>
      <c r="H39" s="5">
        <f t="shared" si="1"/>
        <v>150</v>
      </c>
      <c r="I39" s="5"/>
      <c r="J39" s="5">
        <f t="shared" si="2"/>
        <v>150</v>
      </c>
      <c r="K39" s="5"/>
      <c r="L39" s="5">
        <f t="shared" si="3"/>
        <v>150</v>
      </c>
      <c r="M39" s="5"/>
      <c r="N39" s="5">
        <f t="shared" si="4"/>
        <v>150</v>
      </c>
      <c r="O39" s="5"/>
      <c r="P39" s="5">
        <f t="shared" si="5"/>
        <v>150</v>
      </c>
      <c r="Q39" s="5"/>
      <c r="R39" s="5">
        <f t="shared" si="6"/>
        <v>150</v>
      </c>
      <c r="S39" s="5"/>
      <c r="T39" s="5">
        <f t="shared" si="7"/>
        <v>150</v>
      </c>
      <c r="U39" s="5"/>
      <c r="V39" s="5">
        <f t="shared" si="8"/>
        <v>150</v>
      </c>
    </row>
    <row r="40" spans="1:22" ht="102">
      <c r="A40" s="10" t="s">
        <v>146</v>
      </c>
      <c r="B40" s="2" t="s">
        <v>147</v>
      </c>
      <c r="C40" s="2"/>
      <c r="D40" s="5">
        <v>1150</v>
      </c>
      <c r="E40" s="5">
        <f>E41</f>
        <v>0</v>
      </c>
      <c r="F40" s="5">
        <f t="shared" si="0"/>
        <v>1150</v>
      </c>
      <c r="G40" s="5">
        <f>G41</f>
        <v>0</v>
      </c>
      <c r="H40" s="5">
        <f t="shared" si="1"/>
        <v>1150</v>
      </c>
      <c r="I40" s="5">
        <f>I41</f>
        <v>0</v>
      </c>
      <c r="J40" s="5">
        <f t="shared" si="2"/>
        <v>1150</v>
      </c>
      <c r="K40" s="5">
        <f>K41</f>
        <v>0</v>
      </c>
      <c r="L40" s="5">
        <f t="shared" si="3"/>
        <v>1150</v>
      </c>
      <c r="M40" s="5">
        <f>M41</f>
        <v>0</v>
      </c>
      <c r="N40" s="5">
        <f t="shared" si="4"/>
        <v>1150</v>
      </c>
      <c r="O40" s="5">
        <f>O41</f>
        <v>0</v>
      </c>
      <c r="P40" s="5">
        <f t="shared" si="5"/>
        <v>1150</v>
      </c>
      <c r="Q40" s="5">
        <f>Q41</f>
        <v>1100.5</v>
      </c>
      <c r="R40" s="5">
        <f t="shared" si="6"/>
        <v>2250.5</v>
      </c>
      <c r="S40" s="5">
        <f>S41</f>
        <v>0</v>
      </c>
      <c r="T40" s="5">
        <f t="shared" si="7"/>
        <v>2250.5</v>
      </c>
      <c r="U40" s="5">
        <f>U41</f>
        <v>0</v>
      </c>
      <c r="V40" s="5">
        <f t="shared" si="8"/>
        <v>2250.5</v>
      </c>
    </row>
    <row r="41" spans="1:22" ht="38.25">
      <c r="A41" s="4" t="s">
        <v>37</v>
      </c>
      <c r="B41" s="2" t="s">
        <v>147</v>
      </c>
      <c r="C41" s="2">
        <v>600</v>
      </c>
      <c r="D41" s="5">
        <v>1150</v>
      </c>
      <c r="E41" s="5">
        <v>0</v>
      </c>
      <c r="F41" s="5">
        <f t="shared" si="0"/>
        <v>1150</v>
      </c>
      <c r="G41" s="5"/>
      <c r="H41" s="5">
        <f t="shared" si="1"/>
        <v>1150</v>
      </c>
      <c r="I41" s="5"/>
      <c r="J41" s="5">
        <f t="shared" si="2"/>
        <v>1150</v>
      </c>
      <c r="K41" s="5"/>
      <c r="L41" s="5">
        <f t="shared" si="3"/>
        <v>1150</v>
      </c>
      <c r="M41" s="5"/>
      <c r="N41" s="5">
        <f t="shared" si="4"/>
        <v>1150</v>
      </c>
      <c r="O41" s="5"/>
      <c r="P41" s="5">
        <f t="shared" si="5"/>
        <v>1150</v>
      </c>
      <c r="Q41" s="5">
        <v>1100.5</v>
      </c>
      <c r="R41" s="5">
        <f t="shared" si="6"/>
        <v>2250.5</v>
      </c>
      <c r="S41" s="5"/>
      <c r="T41" s="5">
        <f t="shared" si="7"/>
        <v>2250.5</v>
      </c>
      <c r="U41" s="5"/>
      <c r="V41" s="5">
        <f t="shared" si="8"/>
        <v>2250.5</v>
      </c>
    </row>
    <row r="42" spans="1:22" ht="38.25">
      <c r="A42" s="4" t="s">
        <v>193</v>
      </c>
      <c r="B42" s="2" t="s">
        <v>148</v>
      </c>
      <c r="C42" s="2"/>
      <c r="D42" s="5">
        <v>478</v>
      </c>
      <c r="E42" s="5">
        <f>E43</f>
        <v>0</v>
      </c>
      <c r="F42" s="5">
        <f t="shared" si="0"/>
        <v>478</v>
      </c>
      <c r="G42" s="5">
        <f>G43</f>
        <v>0</v>
      </c>
      <c r="H42" s="5">
        <f t="shared" si="1"/>
        <v>478</v>
      </c>
      <c r="I42" s="5">
        <f>I43</f>
        <v>0</v>
      </c>
      <c r="J42" s="5">
        <f t="shared" si="2"/>
        <v>478</v>
      </c>
      <c r="K42" s="5">
        <f>K43</f>
        <v>0</v>
      </c>
      <c r="L42" s="5">
        <f t="shared" si="3"/>
        <v>478</v>
      </c>
      <c r="M42" s="5">
        <f>M43</f>
        <v>0</v>
      </c>
      <c r="N42" s="5">
        <f t="shared" si="4"/>
        <v>478</v>
      </c>
      <c r="O42" s="5">
        <f>O43</f>
        <v>0</v>
      </c>
      <c r="P42" s="5">
        <f t="shared" si="5"/>
        <v>478</v>
      </c>
      <c r="Q42" s="5">
        <f>Q43</f>
        <v>0</v>
      </c>
      <c r="R42" s="5">
        <f t="shared" si="6"/>
        <v>478</v>
      </c>
      <c r="S42" s="5">
        <f>S43</f>
        <v>0</v>
      </c>
      <c r="T42" s="5">
        <f t="shared" si="7"/>
        <v>478</v>
      </c>
      <c r="U42" s="5">
        <f>U43</f>
        <v>0</v>
      </c>
      <c r="V42" s="5">
        <f t="shared" si="8"/>
        <v>478</v>
      </c>
    </row>
    <row r="43" spans="1:22" ht="38.25">
      <c r="A43" s="4" t="s">
        <v>37</v>
      </c>
      <c r="B43" s="2" t="s">
        <v>148</v>
      </c>
      <c r="C43" s="2">
        <v>600</v>
      </c>
      <c r="D43" s="5">
        <v>478</v>
      </c>
      <c r="E43" s="5">
        <v>0</v>
      </c>
      <c r="F43" s="5">
        <f t="shared" si="0"/>
        <v>478</v>
      </c>
      <c r="G43" s="5"/>
      <c r="H43" s="5">
        <f t="shared" si="1"/>
        <v>478</v>
      </c>
      <c r="I43" s="5"/>
      <c r="J43" s="5">
        <f t="shared" si="2"/>
        <v>478</v>
      </c>
      <c r="K43" s="5"/>
      <c r="L43" s="5">
        <f t="shared" si="3"/>
        <v>478</v>
      </c>
      <c r="M43" s="5"/>
      <c r="N43" s="5">
        <f t="shared" si="4"/>
        <v>478</v>
      </c>
      <c r="O43" s="5"/>
      <c r="P43" s="5">
        <f t="shared" si="5"/>
        <v>478</v>
      </c>
      <c r="Q43" s="5"/>
      <c r="R43" s="5">
        <f t="shared" si="6"/>
        <v>478</v>
      </c>
      <c r="S43" s="5"/>
      <c r="T43" s="5">
        <f t="shared" si="7"/>
        <v>478</v>
      </c>
      <c r="U43" s="5"/>
      <c r="V43" s="5">
        <f t="shared" si="8"/>
        <v>478</v>
      </c>
    </row>
    <row r="44" spans="1:22" ht="38.25">
      <c r="A44" s="4" t="s">
        <v>284</v>
      </c>
      <c r="B44" s="6" t="s">
        <v>272</v>
      </c>
      <c r="C44" s="2"/>
      <c r="D44" s="5">
        <v>1286.1874699999998</v>
      </c>
      <c r="E44" s="5">
        <f>E45</f>
        <v>0</v>
      </c>
      <c r="F44" s="5">
        <f t="shared" si="0"/>
        <v>1286.1874699999998</v>
      </c>
      <c r="G44" s="5">
        <f>G45</f>
        <v>0</v>
      </c>
      <c r="H44" s="5">
        <f t="shared" si="1"/>
        <v>1286.1874699999998</v>
      </c>
      <c r="I44" s="5">
        <f>I45</f>
        <v>0</v>
      </c>
      <c r="J44" s="5">
        <f t="shared" si="2"/>
        <v>1286.1874699999998</v>
      </c>
      <c r="K44" s="5">
        <f>K45</f>
        <v>0</v>
      </c>
      <c r="L44" s="5">
        <f t="shared" si="3"/>
        <v>1286.1874699999998</v>
      </c>
      <c r="M44" s="5">
        <f>M45</f>
        <v>0</v>
      </c>
      <c r="N44" s="5">
        <f t="shared" si="4"/>
        <v>1286.1874699999998</v>
      </c>
      <c r="O44" s="5">
        <f>O45</f>
        <v>0</v>
      </c>
      <c r="P44" s="5">
        <f t="shared" si="5"/>
        <v>1286.1874699999998</v>
      </c>
      <c r="Q44" s="5">
        <f>Q45</f>
        <v>0</v>
      </c>
      <c r="R44" s="5">
        <f t="shared" si="6"/>
        <v>1286.1874699999998</v>
      </c>
      <c r="S44" s="5">
        <f>S45</f>
        <v>0</v>
      </c>
      <c r="T44" s="5">
        <f t="shared" si="7"/>
        <v>1286.1874699999998</v>
      </c>
      <c r="U44" s="5">
        <f>U45</f>
        <v>0</v>
      </c>
      <c r="V44" s="5">
        <f t="shared" si="8"/>
        <v>1286.1874699999998</v>
      </c>
    </row>
    <row r="45" spans="1:22" ht="38.25">
      <c r="A45" s="4" t="s">
        <v>37</v>
      </c>
      <c r="B45" s="6" t="s">
        <v>272</v>
      </c>
      <c r="C45" s="2">
        <v>600</v>
      </c>
      <c r="D45" s="5">
        <v>1286.1874699999998</v>
      </c>
      <c r="E45" s="5">
        <v>0</v>
      </c>
      <c r="F45" s="5">
        <f t="shared" si="0"/>
        <v>1286.1874699999998</v>
      </c>
      <c r="G45" s="5"/>
      <c r="H45" s="5">
        <f t="shared" si="1"/>
        <v>1286.1874699999998</v>
      </c>
      <c r="I45" s="5"/>
      <c r="J45" s="5">
        <f t="shared" si="2"/>
        <v>1286.1874699999998</v>
      </c>
      <c r="K45" s="5"/>
      <c r="L45" s="5">
        <f t="shared" si="3"/>
        <v>1286.1874699999998</v>
      </c>
      <c r="M45" s="5"/>
      <c r="N45" s="5">
        <f t="shared" si="4"/>
        <v>1286.1874699999998</v>
      </c>
      <c r="O45" s="5"/>
      <c r="P45" s="5">
        <f t="shared" si="5"/>
        <v>1286.1874699999998</v>
      </c>
      <c r="Q45" s="5"/>
      <c r="R45" s="5">
        <f t="shared" si="6"/>
        <v>1286.1874699999998</v>
      </c>
      <c r="S45" s="5"/>
      <c r="T45" s="5">
        <f t="shared" si="7"/>
        <v>1286.1874699999998</v>
      </c>
      <c r="U45" s="5"/>
      <c r="V45" s="5">
        <f t="shared" si="8"/>
        <v>1286.1874699999998</v>
      </c>
    </row>
    <row r="46" spans="1:22" ht="170.25" customHeight="1">
      <c r="A46" s="10" t="s">
        <v>290</v>
      </c>
      <c r="B46" s="6" t="s">
        <v>149</v>
      </c>
      <c r="C46" s="2"/>
      <c r="D46" s="5">
        <v>114112.121</v>
      </c>
      <c r="E46" s="5">
        <f>E47</f>
        <v>0</v>
      </c>
      <c r="F46" s="5">
        <f t="shared" si="0"/>
        <v>114112.121</v>
      </c>
      <c r="G46" s="5">
        <f>G47</f>
        <v>0</v>
      </c>
      <c r="H46" s="5">
        <f t="shared" si="1"/>
        <v>114112.121</v>
      </c>
      <c r="I46" s="5">
        <f>I47</f>
        <v>0</v>
      </c>
      <c r="J46" s="5">
        <f t="shared" si="2"/>
        <v>114112.121</v>
      </c>
      <c r="K46" s="5">
        <f>K47</f>
        <v>0</v>
      </c>
      <c r="L46" s="5">
        <f t="shared" si="3"/>
        <v>114112.121</v>
      </c>
      <c r="M46" s="5">
        <f>M47</f>
        <v>0</v>
      </c>
      <c r="N46" s="5">
        <f t="shared" si="4"/>
        <v>114112.121</v>
      </c>
      <c r="O46" s="5">
        <f>O47</f>
        <v>0</v>
      </c>
      <c r="P46" s="5">
        <f t="shared" si="5"/>
        <v>114112.121</v>
      </c>
      <c r="Q46" s="5">
        <f>Q47</f>
        <v>0</v>
      </c>
      <c r="R46" s="5">
        <f t="shared" si="6"/>
        <v>114112.121</v>
      </c>
      <c r="S46" s="5">
        <f>S47</f>
        <v>0</v>
      </c>
      <c r="T46" s="5">
        <f t="shared" si="7"/>
        <v>114112.121</v>
      </c>
      <c r="U46" s="5">
        <f>U47</f>
        <v>0</v>
      </c>
      <c r="V46" s="5">
        <f t="shared" si="8"/>
        <v>114112.121</v>
      </c>
    </row>
    <row r="47" spans="1:22" ht="38.25">
      <c r="A47" s="4" t="s">
        <v>37</v>
      </c>
      <c r="B47" s="6" t="s">
        <v>149</v>
      </c>
      <c r="C47" s="2">
        <v>600</v>
      </c>
      <c r="D47" s="5">
        <v>114112.121</v>
      </c>
      <c r="E47" s="5">
        <v>0</v>
      </c>
      <c r="F47" s="5">
        <f t="shared" si="0"/>
        <v>114112.121</v>
      </c>
      <c r="G47" s="5"/>
      <c r="H47" s="5">
        <f t="shared" si="1"/>
        <v>114112.121</v>
      </c>
      <c r="I47" s="5"/>
      <c r="J47" s="5">
        <f t="shared" si="2"/>
        <v>114112.121</v>
      </c>
      <c r="K47" s="5"/>
      <c r="L47" s="5">
        <f t="shared" si="3"/>
        <v>114112.121</v>
      </c>
      <c r="M47" s="5"/>
      <c r="N47" s="5">
        <f t="shared" si="4"/>
        <v>114112.121</v>
      </c>
      <c r="O47" s="5"/>
      <c r="P47" s="5">
        <f t="shared" si="5"/>
        <v>114112.121</v>
      </c>
      <c r="Q47" s="5"/>
      <c r="R47" s="5">
        <f t="shared" si="6"/>
        <v>114112.121</v>
      </c>
      <c r="S47" s="5"/>
      <c r="T47" s="5">
        <f t="shared" si="7"/>
        <v>114112.121</v>
      </c>
      <c r="U47" s="5"/>
      <c r="V47" s="5">
        <f t="shared" si="8"/>
        <v>114112.121</v>
      </c>
    </row>
    <row r="48" spans="1:22" ht="108" customHeight="1">
      <c r="A48" s="4" t="s">
        <v>546</v>
      </c>
      <c r="B48" s="6" t="s">
        <v>242</v>
      </c>
      <c r="C48" s="2"/>
      <c r="D48" s="5">
        <v>10936.800000000001</v>
      </c>
      <c r="E48" s="5">
        <f>E49</f>
        <v>-10936.8</v>
      </c>
      <c r="F48" s="5">
        <f t="shared" si="0"/>
        <v>0</v>
      </c>
      <c r="G48" s="5">
        <f>G49</f>
        <v>0</v>
      </c>
      <c r="H48" s="5">
        <f t="shared" si="1"/>
        <v>0</v>
      </c>
      <c r="I48" s="5">
        <f>I49</f>
        <v>0</v>
      </c>
      <c r="J48" s="5">
        <f t="shared" si="2"/>
        <v>0</v>
      </c>
      <c r="K48" s="5">
        <f>K49</f>
        <v>0</v>
      </c>
      <c r="L48" s="5">
        <f t="shared" si="3"/>
        <v>0</v>
      </c>
      <c r="M48" s="5">
        <f>M49</f>
        <v>0</v>
      </c>
      <c r="N48" s="5">
        <f t="shared" si="4"/>
        <v>0</v>
      </c>
      <c r="O48" s="5">
        <f>O49</f>
        <v>0</v>
      </c>
      <c r="P48" s="5">
        <f t="shared" si="5"/>
        <v>0</v>
      </c>
      <c r="Q48" s="5">
        <f>Q49</f>
        <v>0</v>
      </c>
      <c r="R48" s="5">
        <f t="shared" si="6"/>
        <v>0</v>
      </c>
      <c r="S48" s="5">
        <f>S49</f>
        <v>0</v>
      </c>
      <c r="T48" s="5">
        <f t="shared" si="7"/>
        <v>0</v>
      </c>
      <c r="U48" s="5">
        <f>U49</f>
        <v>0</v>
      </c>
      <c r="V48" s="5">
        <f t="shared" si="8"/>
        <v>0</v>
      </c>
    </row>
    <row r="49" spans="1:22" ht="38.25">
      <c r="A49" s="4" t="s">
        <v>37</v>
      </c>
      <c r="B49" s="6" t="s">
        <v>242</v>
      </c>
      <c r="C49" s="2">
        <v>600</v>
      </c>
      <c r="D49" s="5">
        <v>10936.800000000001</v>
      </c>
      <c r="E49" s="5">
        <v>-10936.8</v>
      </c>
      <c r="F49" s="5">
        <f t="shared" si="0"/>
        <v>0</v>
      </c>
      <c r="G49" s="5"/>
      <c r="H49" s="5">
        <f t="shared" si="1"/>
        <v>0</v>
      </c>
      <c r="I49" s="5"/>
      <c r="J49" s="5">
        <f t="shared" si="2"/>
        <v>0</v>
      </c>
      <c r="K49" s="5"/>
      <c r="L49" s="5">
        <f t="shared" si="3"/>
        <v>0</v>
      </c>
      <c r="M49" s="5"/>
      <c r="N49" s="5">
        <f t="shared" si="4"/>
        <v>0</v>
      </c>
      <c r="O49" s="5"/>
      <c r="P49" s="5">
        <f t="shared" si="5"/>
        <v>0</v>
      </c>
      <c r="Q49" s="5"/>
      <c r="R49" s="5">
        <f t="shared" si="6"/>
        <v>0</v>
      </c>
      <c r="S49" s="5"/>
      <c r="T49" s="5">
        <f t="shared" si="7"/>
        <v>0</v>
      </c>
      <c r="U49" s="5"/>
      <c r="V49" s="5">
        <f t="shared" si="8"/>
        <v>0</v>
      </c>
    </row>
    <row r="50" spans="1:22" ht="216.75">
      <c r="A50" s="4" t="s">
        <v>543</v>
      </c>
      <c r="B50" s="6" t="s">
        <v>547</v>
      </c>
      <c r="C50" s="2"/>
      <c r="D50" s="5">
        <v>0</v>
      </c>
      <c r="E50" s="5">
        <f>E51</f>
        <v>10936.8</v>
      </c>
      <c r="F50" s="5">
        <f t="shared" si="0"/>
        <v>10936.8</v>
      </c>
      <c r="G50" s="5">
        <f>G51</f>
        <v>0</v>
      </c>
      <c r="H50" s="5">
        <f t="shared" si="1"/>
        <v>10936.8</v>
      </c>
      <c r="I50" s="5">
        <f>I51</f>
        <v>0</v>
      </c>
      <c r="J50" s="5">
        <f t="shared" si="2"/>
        <v>10936.8</v>
      </c>
      <c r="K50" s="5">
        <f>K51</f>
        <v>0</v>
      </c>
      <c r="L50" s="5">
        <f t="shared" si="3"/>
        <v>10936.8</v>
      </c>
      <c r="M50" s="5">
        <f>M51</f>
        <v>0</v>
      </c>
      <c r="N50" s="5">
        <f t="shared" si="4"/>
        <v>10936.8</v>
      </c>
      <c r="O50" s="5">
        <f>O51</f>
        <v>0</v>
      </c>
      <c r="P50" s="5">
        <f t="shared" si="5"/>
        <v>10936.8</v>
      </c>
      <c r="Q50" s="5">
        <f>Q51</f>
        <v>0</v>
      </c>
      <c r="R50" s="5">
        <f t="shared" si="6"/>
        <v>10936.8</v>
      </c>
      <c r="S50" s="5">
        <f>S51</f>
        <v>0</v>
      </c>
      <c r="T50" s="5">
        <f t="shared" si="7"/>
        <v>10936.8</v>
      </c>
      <c r="U50" s="5">
        <f>U51</f>
        <v>234.36</v>
      </c>
      <c r="V50" s="5">
        <f t="shared" si="8"/>
        <v>11171.16</v>
      </c>
    </row>
    <row r="51" spans="1:22" ht="38.25">
      <c r="A51" s="4" t="s">
        <v>37</v>
      </c>
      <c r="B51" s="6" t="s">
        <v>547</v>
      </c>
      <c r="C51" s="2">
        <v>600</v>
      </c>
      <c r="D51" s="5">
        <v>0</v>
      </c>
      <c r="E51" s="5">
        <v>10936.8</v>
      </c>
      <c r="F51" s="5">
        <f t="shared" si="0"/>
        <v>10936.8</v>
      </c>
      <c r="G51" s="5"/>
      <c r="H51" s="5">
        <f t="shared" si="1"/>
        <v>10936.8</v>
      </c>
      <c r="I51" s="5"/>
      <c r="J51" s="5">
        <f t="shared" si="2"/>
        <v>10936.8</v>
      </c>
      <c r="K51" s="5"/>
      <c r="L51" s="5">
        <f t="shared" si="3"/>
        <v>10936.8</v>
      </c>
      <c r="M51" s="5"/>
      <c r="N51" s="5">
        <f t="shared" si="4"/>
        <v>10936.8</v>
      </c>
      <c r="O51" s="5"/>
      <c r="P51" s="5">
        <f t="shared" si="5"/>
        <v>10936.8</v>
      </c>
      <c r="Q51" s="5"/>
      <c r="R51" s="5">
        <f t="shared" si="6"/>
        <v>10936.8</v>
      </c>
      <c r="S51" s="5"/>
      <c r="T51" s="5">
        <f t="shared" si="7"/>
        <v>10936.8</v>
      </c>
      <c r="U51" s="5">
        <v>234.36</v>
      </c>
      <c r="V51" s="5">
        <f t="shared" si="8"/>
        <v>11171.16</v>
      </c>
    </row>
    <row r="52" spans="1:22" ht="153">
      <c r="A52" s="4" t="s">
        <v>614</v>
      </c>
      <c r="B52" s="6" t="s">
        <v>615</v>
      </c>
      <c r="C52" s="2"/>
      <c r="D52" s="5"/>
      <c r="E52" s="5"/>
      <c r="F52" s="5"/>
      <c r="G52" s="5"/>
      <c r="H52" s="5"/>
      <c r="I52" s="5"/>
      <c r="J52" s="5"/>
      <c r="K52" s="5"/>
      <c r="L52" s="5"/>
      <c r="M52" s="5"/>
      <c r="N52" s="5"/>
      <c r="O52" s="5"/>
      <c r="P52" s="5"/>
      <c r="Q52" s="5"/>
      <c r="R52" s="5"/>
      <c r="S52" s="5"/>
      <c r="T52" s="5">
        <f t="shared" si="7"/>
        <v>0</v>
      </c>
      <c r="U52" s="5">
        <f>U53</f>
        <v>2249.8560000000002</v>
      </c>
      <c r="V52" s="5">
        <f t="shared" si="8"/>
        <v>2249.8560000000002</v>
      </c>
    </row>
    <row r="53" spans="1:22" ht="38.25">
      <c r="A53" s="4" t="s">
        <v>37</v>
      </c>
      <c r="B53" s="6" t="s">
        <v>615</v>
      </c>
      <c r="C53" s="2">
        <v>600</v>
      </c>
      <c r="D53" s="5"/>
      <c r="E53" s="5"/>
      <c r="F53" s="5"/>
      <c r="G53" s="5"/>
      <c r="H53" s="5"/>
      <c r="I53" s="5"/>
      <c r="J53" s="5"/>
      <c r="K53" s="5"/>
      <c r="L53" s="5"/>
      <c r="M53" s="5"/>
      <c r="N53" s="5"/>
      <c r="O53" s="5"/>
      <c r="P53" s="5"/>
      <c r="Q53" s="5"/>
      <c r="R53" s="5"/>
      <c r="S53" s="5"/>
      <c r="T53" s="5">
        <f t="shared" si="7"/>
        <v>0</v>
      </c>
      <c r="U53" s="5">
        <v>2249.8560000000002</v>
      </c>
      <c r="V53" s="5">
        <f t="shared" si="8"/>
        <v>2249.8560000000002</v>
      </c>
    </row>
    <row r="54" spans="1:22" ht="38.25">
      <c r="A54" s="4" t="s">
        <v>528</v>
      </c>
      <c r="B54" s="2" t="s">
        <v>579</v>
      </c>
      <c r="C54" s="2"/>
      <c r="D54" s="5"/>
      <c r="E54" s="5"/>
      <c r="F54" s="5">
        <f t="shared" si="0"/>
        <v>0</v>
      </c>
      <c r="G54" s="5">
        <f>G55</f>
        <v>0</v>
      </c>
      <c r="H54" s="5">
        <f t="shared" si="1"/>
        <v>0</v>
      </c>
      <c r="I54" s="5">
        <f>I55</f>
        <v>217.42106000000001</v>
      </c>
      <c r="J54" s="5">
        <f t="shared" si="2"/>
        <v>217.42106000000001</v>
      </c>
      <c r="K54" s="5">
        <f>K55</f>
        <v>0</v>
      </c>
      <c r="L54" s="5">
        <f t="shared" si="3"/>
        <v>217.42106000000001</v>
      </c>
      <c r="M54" s="5">
        <f>M55</f>
        <v>4131</v>
      </c>
      <c r="N54" s="5">
        <f t="shared" si="4"/>
        <v>4348.4210599999997</v>
      </c>
      <c r="O54" s="5">
        <f>O55</f>
        <v>0</v>
      </c>
      <c r="P54" s="5">
        <f t="shared" si="5"/>
        <v>4348.4210599999997</v>
      </c>
      <c r="Q54" s="5">
        <f>Q55</f>
        <v>0</v>
      </c>
      <c r="R54" s="5">
        <f t="shared" si="6"/>
        <v>4348.4210599999997</v>
      </c>
      <c r="S54" s="5">
        <f>S55</f>
        <v>0</v>
      </c>
      <c r="T54" s="5">
        <f t="shared" si="7"/>
        <v>4348.4210599999997</v>
      </c>
      <c r="U54" s="5">
        <f>U55</f>
        <v>0</v>
      </c>
      <c r="V54" s="5">
        <f t="shared" si="8"/>
        <v>4348.4210599999997</v>
      </c>
    </row>
    <row r="55" spans="1:22" ht="38.25">
      <c r="A55" s="4" t="s">
        <v>37</v>
      </c>
      <c r="B55" s="2" t="s">
        <v>579</v>
      </c>
      <c r="C55" s="2">
        <v>600</v>
      </c>
      <c r="D55" s="5"/>
      <c r="E55" s="5"/>
      <c r="F55" s="5">
        <f t="shared" si="0"/>
        <v>0</v>
      </c>
      <c r="G55" s="5"/>
      <c r="H55" s="5">
        <f t="shared" si="1"/>
        <v>0</v>
      </c>
      <c r="I55" s="5">
        <v>217.42106000000001</v>
      </c>
      <c r="J55" s="5">
        <f t="shared" si="2"/>
        <v>217.42106000000001</v>
      </c>
      <c r="K55" s="5"/>
      <c r="L55" s="5">
        <f t="shared" si="3"/>
        <v>217.42106000000001</v>
      </c>
      <c r="M55" s="5">
        <v>4131</v>
      </c>
      <c r="N55" s="5">
        <f t="shared" si="4"/>
        <v>4348.4210599999997</v>
      </c>
      <c r="O55" s="5"/>
      <c r="P55" s="5">
        <f t="shared" si="5"/>
        <v>4348.4210599999997</v>
      </c>
      <c r="Q55" s="5"/>
      <c r="R55" s="5">
        <f t="shared" si="6"/>
        <v>4348.4210599999997</v>
      </c>
      <c r="S55" s="5"/>
      <c r="T55" s="5">
        <f t="shared" si="7"/>
        <v>4348.4210599999997</v>
      </c>
      <c r="U55" s="5"/>
      <c r="V55" s="5">
        <f t="shared" si="8"/>
        <v>4348.4210599999997</v>
      </c>
    </row>
    <row r="56" spans="1:22" ht="38.25">
      <c r="A56" s="4" t="s">
        <v>573</v>
      </c>
      <c r="B56" s="6" t="s">
        <v>577</v>
      </c>
      <c r="C56" s="2"/>
      <c r="D56" s="5"/>
      <c r="E56" s="5"/>
      <c r="F56" s="5">
        <v>0</v>
      </c>
      <c r="G56" s="5">
        <f>G57</f>
        <v>0</v>
      </c>
      <c r="H56" s="5">
        <f t="shared" si="1"/>
        <v>0</v>
      </c>
      <c r="I56" s="5">
        <f>I57</f>
        <v>355.88905</v>
      </c>
      <c r="J56" s="5">
        <f t="shared" si="2"/>
        <v>355.88905</v>
      </c>
      <c r="K56" s="5">
        <f>K57</f>
        <v>0</v>
      </c>
      <c r="L56" s="5">
        <f t="shared" si="3"/>
        <v>355.88905</v>
      </c>
      <c r="M56" s="5">
        <f>M57</f>
        <v>0</v>
      </c>
      <c r="N56" s="5">
        <f t="shared" si="4"/>
        <v>355.88905</v>
      </c>
      <c r="O56" s="5">
        <f>O57</f>
        <v>0</v>
      </c>
      <c r="P56" s="5">
        <f t="shared" si="5"/>
        <v>355.88905</v>
      </c>
      <c r="Q56" s="5">
        <f>Q57</f>
        <v>0</v>
      </c>
      <c r="R56" s="5">
        <f t="shared" si="6"/>
        <v>355.88905</v>
      </c>
      <c r="S56" s="5">
        <f>S57</f>
        <v>0</v>
      </c>
      <c r="T56" s="5">
        <f t="shared" si="7"/>
        <v>355.88905</v>
      </c>
      <c r="U56" s="5">
        <f>U57</f>
        <v>0</v>
      </c>
      <c r="V56" s="5">
        <f t="shared" si="8"/>
        <v>355.88905</v>
      </c>
    </row>
    <row r="57" spans="1:22" ht="140.25">
      <c r="A57" s="4" t="s">
        <v>574</v>
      </c>
      <c r="B57" s="6" t="s">
        <v>576</v>
      </c>
      <c r="C57" s="2"/>
      <c r="D57" s="5"/>
      <c r="E57" s="5"/>
      <c r="F57" s="5">
        <v>0</v>
      </c>
      <c r="G57" s="5">
        <f>G58</f>
        <v>0</v>
      </c>
      <c r="H57" s="5">
        <f t="shared" si="1"/>
        <v>0</v>
      </c>
      <c r="I57" s="5">
        <f>I58</f>
        <v>355.88905</v>
      </c>
      <c r="J57" s="5">
        <f t="shared" si="2"/>
        <v>355.88905</v>
      </c>
      <c r="K57" s="5">
        <f>K58</f>
        <v>0</v>
      </c>
      <c r="L57" s="5">
        <f t="shared" si="3"/>
        <v>355.88905</v>
      </c>
      <c r="M57" s="5">
        <f>M58</f>
        <v>0</v>
      </c>
      <c r="N57" s="5">
        <f t="shared" si="4"/>
        <v>355.88905</v>
      </c>
      <c r="O57" s="5">
        <f>O58</f>
        <v>0</v>
      </c>
      <c r="P57" s="5">
        <f t="shared" si="5"/>
        <v>355.88905</v>
      </c>
      <c r="Q57" s="5">
        <f>Q58</f>
        <v>0</v>
      </c>
      <c r="R57" s="5">
        <f t="shared" si="6"/>
        <v>355.88905</v>
      </c>
      <c r="S57" s="5">
        <f>S58</f>
        <v>0</v>
      </c>
      <c r="T57" s="5">
        <f t="shared" si="7"/>
        <v>355.88905</v>
      </c>
      <c r="U57" s="5">
        <f>U58</f>
        <v>0</v>
      </c>
      <c r="V57" s="5">
        <f t="shared" si="8"/>
        <v>355.88905</v>
      </c>
    </row>
    <row r="58" spans="1:22" ht="38.25">
      <c r="A58" s="4" t="s">
        <v>37</v>
      </c>
      <c r="B58" s="6" t="s">
        <v>576</v>
      </c>
      <c r="C58" s="2">
        <v>600</v>
      </c>
      <c r="D58" s="5"/>
      <c r="E58" s="5"/>
      <c r="F58" s="5">
        <v>0</v>
      </c>
      <c r="G58" s="5"/>
      <c r="H58" s="5">
        <f t="shared" si="1"/>
        <v>0</v>
      </c>
      <c r="I58" s="5">
        <v>355.88905</v>
      </c>
      <c r="J58" s="5">
        <f t="shared" si="2"/>
        <v>355.88905</v>
      </c>
      <c r="K58" s="5"/>
      <c r="L58" s="5">
        <f t="shared" si="3"/>
        <v>355.88905</v>
      </c>
      <c r="M58" s="5"/>
      <c r="N58" s="5">
        <f t="shared" si="4"/>
        <v>355.88905</v>
      </c>
      <c r="O58" s="5"/>
      <c r="P58" s="5">
        <f t="shared" si="5"/>
        <v>355.88905</v>
      </c>
      <c r="Q58" s="5"/>
      <c r="R58" s="5">
        <f t="shared" si="6"/>
        <v>355.88905</v>
      </c>
      <c r="S58" s="5"/>
      <c r="T58" s="5">
        <f t="shared" si="7"/>
        <v>355.88905</v>
      </c>
      <c r="U58" s="5"/>
      <c r="V58" s="5">
        <f t="shared" si="8"/>
        <v>355.88905</v>
      </c>
    </row>
    <row r="59" spans="1:22" ht="44.25" customHeight="1">
      <c r="A59" s="9" t="s">
        <v>150</v>
      </c>
      <c r="B59" s="8" t="s">
        <v>153</v>
      </c>
      <c r="C59" s="2"/>
      <c r="D59" s="5">
        <v>40148.94356</v>
      </c>
      <c r="E59" s="5">
        <f>E60+E85+E81</f>
        <v>0</v>
      </c>
      <c r="F59" s="5">
        <f t="shared" si="0"/>
        <v>40148.94356</v>
      </c>
      <c r="G59" s="5">
        <f>G60+G85+G81</f>
        <v>0</v>
      </c>
      <c r="H59" s="5">
        <f t="shared" si="1"/>
        <v>40148.94356</v>
      </c>
      <c r="I59" s="5">
        <f>I60+I85+I81</f>
        <v>-54.711039999999926</v>
      </c>
      <c r="J59" s="5">
        <f t="shared" si="2"/>
        <v>40094.232519999998</v>
      </c>
      <c r="K59" s="5">
        <f>K60+K85+K81</f>
        <v>39.493049999999997</v>
      </c>
      <c r="L59" s="5">
        <f t="shared" si="3"/>
        <v>40133.725569999995</v>
      </c>
      <c r="M59" s="5">
        <f>M60+M85+M81</f>
        <v>70</v>
      </c>
      <c r="N59" s="5">
        <f t="shared" si="4"/>
        <v>40203.725569999995</v>
      </c>
      <c r="O59" s="5">
        <f>O60+O85+O81</f>
        <v>186.39768000000001</v>
      </c>
      <c r="P59" s="5">
        <f t="shared" si="5"/>
        <v>40390.123249999997</v>
      </c>
      <c r="Q59" s="5">
        <f>Q60+Q85+Q81</f>
        <v>312.16332</v>
      </c>
      <c r="R59" s="5">
        <f t="shared" si="6"/>
        <v>40702.286569999997</v>
      </c>
      <c r="S59" s="5">
        <f>S60+S85+S81</f>
        <v>101.282</v>
      </c>
      <c r="T59" s="5">
        <f t="shared" si="7"/>
        <v>40803.568569999996</v>
      </c>
      <c r="U59" s="5">
        <f>U60+U85+U81</f>
        <v>2501.24818</v>
      </c>
      <c r="V59" s="5">
        <f t="shared" si="8"/>
        <v>43304.816749999998</v>
      </c>
    </row>
    <row r="60" spans="1:22" ht="38.25">
      <c r="A60" s="4" t="s">
        <v>152</v>
      </c>
      <c r="B60" s="2" t="s">
        <v>154</v>
      </c>
      <c r="C60" s="2"/>
      <c r="D60" s="5">
        <v>32271.792359999999</v>
      </c>
      <c r="E60" s="5">
        <f>E61+E63+E69+E71+E73+E75+E77+E79+E65+E67</f>
        <v>122.41480000000001</v>
      </c>
      <c r="F60" s="5">
        <f t="shared" si="0"/>
        <v>32394.207159999998</v>
      </c>
      <c r="G60" s="5">
        <f>G61+G63+G69+G71+G73+G75+G77+G79+G65+G67</f>
        <v>0</v>
      </c>
      <c r="H60" s="5">
        <f t="shared" si="1"/>
        <v>32394.207159999998</v>
      </c>
      <c r="I60" s="5">
        <f>I61+I63+I69+I71+I73+I75+I77+I79+I65+I67</f>
        <v>5.5999999999999999E-3</v>
      </c>
      <c r="J60" s="5">
        <f t="shared" si="2"/>
        <v>32394.212759999999</v>
      </c>
      <c r="K60" s="5">
        <f>K61+K63+K69+K71+K73+K75+K77+K79+K65+K67</f>
        <v>39.493049999999997</v>
      </c>
      <c r="L60" s="5">
        <f t="shared" si="3"/>
        <v>32433.705809999999</v>
      </c>
      <c r="M60" s="5">
        <f>M61+M63+M69+M71+M73+M75+M77+M79+M65+M67</f>
        <v>70</v>
      </c>
      <c r="N60" s="5">
        <f t="shared" si="4"/>
        <v>32503.705809999999</v>
      </c>
      <c r="O60" s="5">
        <f>O61+O63+O69+O71+O73+O75+O77+O79+O65+O67</f>
        <v>186.39768000000001</v>
      </c>
      <c r="P60" s="5">
        <f t="shared" si="5"/>
        <v>32690.103489999998</v>
      </c>
      <c r="Q60" s="5">
        <f>Q61+Q63+Q69+Q71+Q73+Q75+Q77+Q79+Q65+Q67</f>
        <v>312.16332</v>
      </c>
      <c r="R60" s="5">
        <f t="shared" si="6"/>
        <v>33002.266810000001</v>
      </c>
      <c r="S60" s="5">
        <f>S61+S63+S69+S71+S73+S75+S77+S79+S65+S67</f>
        <v>101.282</v>
      </c>
      <c r="T60" s="5">
        <f t="shared" si="7"/>
        <v>33103.54881</v>
      </c>
      <c r="U60" s="5">
        <f>U61+U63+U69+U71+U73+U75+U77+U79+U65+U67</f>
        <v>2501.24818</v>
      </c>
      <c r="V60" s="5">
        <f t="shared" si="8"/>
        <v>35604.796990000003</v>
      </c>
    </row>
    <row r="61" spans="1:22" ht="15.75">
      <c r="A61" s="4" t="s">
        <v>151</v>
      </c>
      <c r="B61" s="2" t="s">
        <v>155</v>
      </c>
      <c r="C61" s="2"/>
      <c r="D61" s="5">
        <v>25675.11002</v>
      </c>
      <c r="E61" s="5">
        <f>E62</f>
        <v>122.4148</v>
      </c>
      <c r="F61" s="5">
        <f t="shared" si="0"/>
        <v>25797.524819999999</v>
      </c>
      <c r="G61" s="5">
        <f>G62</f>
        <v>0</v>
      </c>
      <c r="H61" s="5">
        <f t="shared" si="1"/>
        <v>25797.524819999999</v>
      </c>
      <c r="I61" s="5">
        <f>I62</f>
        <v>5.5999999999999999E-3</v>
      </c>
      <c r="J61" s="5">
        <f t="shared" si="2"/>
        <v>25797.530419999999</v>
      </c>
      <c r="K61" s="5">
        <f>K62</f>
        <v>35.808839999999996</v>
      </c>
      <c r="L61" s="5">
        <f t="shared" si="3"/>
        <v>25833.339260000001</v>
      </c>
      <c r="M61" s="5">
        <f>M62</f>
        <v>0</v>
      </c>
      <c r="N61" s="5">
        <f t="shared" si="4"/>
        <v>25833.339260000001</v>
      </c>
      <c r="O61" s="5">
        <f>O62</f>
        <v>186.39768000000001</v>
      </c>
      <c r="P61" s="5">
        <f t="shared" si="5"/>
        <v>26019.736939999999</v>
      </c>
      <c r="Q61" s="5">
        <f>Q62</f>
        <v>312.16332</v>
      </c>
      <c r="R61" s="5">
        <f t="shared" si="6"/>
        <v>26331.900259999999</v>
      </c>
      <c r="S61" s="5">
        <f>S62</f>
        <v>101.282</v>
      </c>
      <c r="T61" s="5">
        <f t="shared" si="7"/>
        <v>26433.182259999998</v>
      </c>
      <c r="U61" s="5">
        <f>U62</f>
        <v>-445.11482000000001</v>
      </c>
      <c r="V61" s="5">
        <f t="shared" si="8"/>
        <v>25988.067439999999</v>
      </c>
    </row>
    <row r="62" spans="1:22" ht="38.25">
      <c r="A62" s="4" t="s">
        <v>37</v>
      </c>
      <c r="B62" s="2" t="s">
        <v>155</v>
      </c>
      <c r="C62" s="2">
        <v>600</v>
      </c>
      <c r="D62" s="5">
        <v>25675.11002</v>
      </c>
      <c r="E62" s="5">
        <v>122.4148</v>
      </c>
      <c r="F62" s="5">
        <f t="shared" si="0"/>
        <v>25797.524819999999</v>
      </c>
      <c r="G62" s="5"/>
      <c r="H62" s="5">
        <f t="shared" si="1"/>
        <v>25797.524819999999</v>
      </c>
      <c r="I62" s="5">
        <v>5.5999999999999999E-3</v>
      </c>
      <c r="J62" s="5">
        <f t="shared" si="2"/>
        <v>25797.530419999999</v>
      </c>
      <c r="K62" s="5">
        <v>35.808839999999996</v>
      </c>
      <c r="L62" s="5">
        <f t="shared" si="3"/>
        <v>25833.339260000001</v>
      </c>
      <c r="M62" s="5"/>
      <c r="N62" s="5">
        <f t="shared" si="4"/>
        <v>25833.339260000001</v>
      </c>
      <c r="O62" s="5">
        <v>186.39768000000001</v>
      </c>
      <c r="P62" s="5">
        <f t="shared" si="5"/>
        <v>26019.736939999999</v>
      </c>
      <c r="Q62" s="5">
        <v>312.16332</v>
      </c>
      <c r="R62" s="5">
        <f t="shared" si="6"/>
        <v>26331.900259999999</v>
      </c>
      <c r="S62" s="5">
        <v>101.282</v>
      </c>
      <c r="T62" s="5">
        <f t="shared" si="7"/>
        <v>26433.182259999998</v>
      </c>
      <c r="U62" s="5">
        <v>-445.11482000000001</v>
      </c>
      <c r="V62" s="5">
        <f t="shared" si="8"/>
        <v>25988.067439999999</v>
      </c>
    </row>
    <row r="63" spans="1:22" ht="38.25">
      <c r="A63" s="4" t="s">
        <v>157</v>
      </c>
      <c r="B63" s="2" t="s">
        <v>158</v>
      </c>
      <c r="C63" s="2"/>
      <c r="D63" s="5">
        <v>35</v>
      </c>
      <c r="E63" s="5">
        <f>E64</f>
        <v>0</v>
      </c>
      <c r="F63" s="5">
        <f t="shared" si="0"/>
        <v>35</v>
      </c>
      <c r="G63" s="5">
        <f>G64</f>
        <v>0</v>
      </c>
      <c r="H63" s="5">
        <f t="shared" si="1"/>
        <v>35</v>
      </c>
      <c r="I63" s="5">
        <f>I64</f>
        <v>0</v>
      </c>
      <c r="J63" s="5">
        <f t="shared" si="2"/>
        <v>35</v>
      </c>
      <c r="K63" s="5">
        <f>K64</f>
        <v>0</v>
      </c>
      <c r="L63" s="5">
        <f t="shared" si="3"/>
        <v>35</v>
      </c>
      <c r="M63" s="5">
        <f>M64</f>
        <v>0</v>
      </c>
      <c r="N63" s="5">
        <f t="shared" si="4"/>
        <v>35</v>
      </c>
      <c r="O63" s="5">
        <f>O64</f>
        <v>0</v>
      </c>
      <c r="P63" s="5">
        <f t="shared" si="5"/>
        <v>35</v>
      </c>
      <c r="Q63" s="5">
        <f>Q64</f>
        <v>0</v>
      </c>
      <c r="R63" s="5">
        <f t="shared" si="6"/>
        <v>35</v>
      </c>
      <c r="S63" s="5">
        <f>S64</f>
        <v>0</v>
      </c>
      <c r="T63" s="5">
        <f t="shared" si="7"/>
        <v>35</v>
      </c>
      <c r="U63" s="5">
        <f>U64</f>
        <v>0</v>
      </c>
      <c r="V63" s="5">
        <f t="shared" si="8"/>
        <v>35</v>
      </c>
    </row>
    <row r="64" spans="1:22" ht="38.25">
      <c r="A64" s="4" t="s">
        <v>37</v>
      </c>
      <c r="B64" s="2" t="s">
        <v>158</v>
      </c>
      <c r="C64" s="2">
        <v>600</v>
      </c>
      <c r="D64" s="5">
        <v>35</v>
      </c>
      <c r="E64" s="5">
        <v>0</v>
      </c>
      <c r="F64" s="5">
        <f t="shared" si="0"/>
        <v>35</v>
      </c>
      <c r="G64" s="5"/>
      <c r="H64" s="5">
        <f t="shared" si="1"/>
        <v>35</v>
      </c>
      <c r="I64" s="5"/>
      <c r="J64" s="5">
        <f t="shared" si="2"/>
        <v>35</v>
      </c>
      <c r="K64" s="5"/>
      <c r="L64" s="5">
        <f t="shared" si="3"/>
        <v>35</v>
      </c>
      <c r="M64" s="5"/>
      <c r="N64" s="5">
        <f t="shared" si="4"/>
        <v>35</v>
      </c>
      <c r="O64" s="5"/>
      <c r="P64" s="5">
        <f t="shared" si="5"/>
        <v>35</v>
      </c>
      <c r="Q64" s="5"/>
      <c r="R64" s="5">
        <f t="shared" si="6"/>
        <v>35</v>
      </c>
      <c r="S64" s="5"/>
      <c r="T64" s="5">
        <f t="shared" si="7"/>
        <v>35</v>
      </c>
      <c r="U64" s="5"/>
      <c r="V64" s="5">
        <f t="shared" si="8"/>
        <v>35</v>
      </c>
    </row>
    <row r="65" spans="1:22" ht="54" customHeight="1">
      <c r="A65" s="4" t="s">
        <v>493</v>
      </c>
      <c r="B65" s="2" t="s">
        <v>492</v>
      </c>
      <c r="C65" s="2"/>
      <c r="D65" s="5">
        <v>361.26316000000003</v>
      </c>
      <c r="E65" s="5">
        <f>E66</f>
        <v>-361.26316000000003</v>
      </c>
      <c r="F65" s="5">
        <f t="shared" si="0"/>
        <v>0</v>
      </c>
      <c r="G65" s="5">
        <f>G66</f>
        <v>0</v>
      </c>
      <c r="H65" s="5">
        <f t="shared" si="1"/>
        <v>0</v>
      </c>
      <c r="I65" s="5">
        <f>I66</f>
        <v>0</v>
      </c>
      <c r="J65" s="5">
        <f t="shared" si="2"/>
        <v>0</v>
      </c>
      <c r="K65" s="5">
        <f>K66</f>
        <v>0</v>
      </c>
      <c r="L65" s="5">
        <f t="shared" si="3"/>
        <v>0</v>
      </c>
      <c r="M65" s="5">
        <f>M66</f>
        <v>0</v>
      </c>
      <c r="N65" s="5">
        <f t="shared" si="4"/>
        <v>0</v>
      </c>
      <c r="O65" s="5">
        <f>O66</f>
        <v>0</v>
      </c>
      <c r="P65" s="5">
        <f t="shared" si="5"/>
        <v>0</v>
      </c>
      <c r="Q65" s="5">
        <f>Q66</f>
        <v>0</v>
      </c>
      <c r="R65" s="5">
        <f t="shared" si="6"/>
        <v>0</v>
      </c>
      <c r="S65" s="5">
        <f>S66</f>
        <v>0</v>
      </c>
      <c r="T65" s="5">
        <f t="shared" si="7"/>
        <v>0</v>
      </c>
      <c r="U65" s="5">
        <f>U66</f>
        <v>0</v>
      </c>
      <c r="V65" s="5">
        <f t="shared" si="8"/>
        <v>0</v>
      </c>
    </row>
    <row r="66" spans="1:22" ht="38.25">
      <c r="A66" s="4" t="s">
        <v>37</v>
      </c>
      <c r="B66" s="2" t="s">
        <v>492</v>
      </c>
      <c r="C66" s="2">
        <v>600</v>
      </c>
      <c r="D66" s="5">
        <v>361.26316000000003</v>
      </c>
      <c r="E66" s="5">
        <v>-361.26316000000003</v>
      </c>
      <c r="F66" s="5">
        <f t="shared" si="0"/>
        <v>0</v>
      </c>
      <c r="G66" s="5"/>
      <c r="H66" s="5">
        <f t="shared" si="1"/>
        <v>0</v>
      </c>
      <c r="I66" s="5"/>
      <c r="J66" s="5">
        <f t="shared" si="2"/>
        <v>0</v>
      </c>
      <c r="K66" s="5"/>
      <c r="L66" s="5">
        <f t="shared" si="3"/>
        <v>0</v>
      </c>
      <c r="M66" s="5"/>
      <c r="N66" s="5">
        <f t="shared" si="4"/>
        <v>0</v>
      </c>
      <c r="O66" s="5"/>
      <c r="P66" s="5">
        <f t="shared" si="5"/>
        <v>0</v>
      </c>
      <c r="Q66" s="5"/>
      <c r="R66" s="5">
        <f t="shared" si="6"/>
        <v>0</v>
      </c>
      <c r="S66" s="5"/>
      <c r="T66" s="5">
        <f t="shared" si="7"/>
        <v>0</v>
      </c>
      <c r="U66" s="5"/>
      <c r="V66" s="5">
        <f t="shared" si="8"/>
        <v>0</v>
      </c>
    </row>
    <row r="67" spans="1:22" ht="38.25">
      <c r="A67" s="4" t="s">
        <v>528</v>
      </c>
      <c r="B67" s="2" t="s">
        <v>529</v>
      </c>
      <c r="C67" s="2"/>
      <c r="D67" s="5">
        <v>0</v>
      </c>
      <c r="E67" s="5">
        <f>E68</f>
        <v>361.26316000000003</v>
      </c>
      <c r="F67" s="5">
        <f t="shared" si="0"/>
        <v>361.26316000000003</v>
      </c>
      <c r="G67" s="5">
        <f>G68</f>
        <v>0</v>
      </c>
      <c r="H67" s="5">
        <f t="shared" si="1"/>
        <v>361.26316000000003</v>
      </c>
      <c r="I67" s="5">
        <f>I68</f>
        <v>0</v>
      </c>
      <c r="J67" s="5">
        <f t="shared" si="2"/>
        <v>361.26316000000003</v>
      </c>
      <c r="K67" s="5">
        <f>K68</f>
        <v>3.6842100000000002</v>
      </c>
      <c r="L67" s="5">
        <f t="shared" si="3"/>
        <v>364.94737000000003</v>
      </c>
      <c r="M67" s="5">
        <f>M68</f>
        <v>70</v>
      </c>
      <c r="N67" s="5">
        <f t="shared" si="4"/>
        <v>434.94737000000003</v>
      </c>
      <c r="O67" s="5">
        <f>O68</f>
        <v>0</v>
      </c>
      <c r="P67" s="5">
        <f t="shared" si="5"/>
        <v>434.94737000000003</v>
      </c>
      <c r="Q67" s="5">
        <f>Q68</f>
        <v>0</v>
      </c>
      <c r="R67" s="5">
        <f t="shared" si="6"/>
        <v>434.94737000000003</v>
      </c>
      <c r="S67" s="5">
        <f>S68</f>
        <v>0</v>
      </c>
      <c r="T67" s="5">
        <f t="shared" si="7"/>
        <v>434.94737000000003</v>
      </c>
      <c r="U67" s="5">
        <f>U68</f>
        <v>0</v>
      </c>
      <c r="V67" s="5">
        <f t="shared" si="8"/>
        <v>434.94737000000003</v>
      </c>
    </row>
    <row r="68" spans="1:22" ht="38.25">
      <c r="A68" s="4" t="s">
        <v>37</v>
      </c>
      <c r="B68" s="2" t="s">
        <v>529</v>
      </c>
      <c r="C68" s="2">
        <v>600</v>
      </c>
      <c r="D68" s="5">
        <v>0</v>
      </c>
      <c r="E68" s="5">
        <v>361.26316000000003</v>
      </c>
      <c r="F68" s="5">
        <f t="shared" si="0"/>
        <v>361.26316000000003</v>
      </c>
      <c r="G68" s="5"/>
      <c r="H68" s="5">
        <f t="shared" si="1"/>
        <v>361.26316000000003</v>
      </c>
      <c r="I68" s="5"/>
      <c r="J68" s="5">
        <f t="shared" si="2"/>
        <v>361.26316000000003</v>
      </c>
      <c r="K68" s="5">
        <v>3.6842100000000002</v>
      </c>
      <c r="L68" s="5">
        <f t="shared" si="3"/>
        <v>364.94737000000003</v>
      </c>
      <c r="M68" s="5">
        <v>70</v>
      </c>
      <c r="N68" s="5">
        <f t="shared" si="4"/>
        <v>434.94737000000003</v>
      </c>
      <c r="O68" s="5"/>
      <c r="P68" s="5">
        <f t="shared" si="5"/>
        <v>434.94737000000003</v>
      </c>
      <c r="Q68" s="5"/>
      <c r="R68" s="5">
        <f t="shared" si="6"/>
        <v>434.94737000000003</v>
      </c>
      <c r="S68" s="5"/>
      <c r="T68" s="5">
        <f t="shared" si="7"/>
        <v>434.94737000000003</v>
      </c>
      <c r="U68" s="5"/>
      <c r="V68" s="5">
        <f t="shared" si="8"/>
        <v>434.94737000000003</v>
      </c>
    </row>
    <row r="69" spans="1:22" ht="38.25">
      <c r="A69" s="4" t="s">
        <v>194</v>
      </c>
      <c r="B69" s="2" t="s">
        <v>159</v>
      </c>
      <c r="C69" s="2"/>
      <c r="D69" s="5">
        <v>92</v>
      </c>
      <c r="E69" s="5">
        <f>E70</f>
        <v>0</v>
      </c>
      <c r="F69" s="5">
        <f t="shared" si="0"/>
        <v>92</v>
      </c>
      <c r="G69" s="5">
        <f>G70</f>
        <v>0</v>
      </c>
      <c r="H69" s="5">
        <f t="shared" si="1"/>
        <v>92</v>
      </c>
      <c r="I69" s="5">
        <f>I70</f>
        <v>0</v>
      </c>
      <c r="J69" s="5">
        <f t="shared" si="2"/>
        <v>92</v>
      </c>
      <c r="K69" s="5">
        <f>K70</f>
        <v>0</v>
      </c>
      <c r="L69" s="5">
        <f t="shared" si="3"/>
        <v>92</v>
      </c>
      <c r="M69" s="5">
        <f>M70</f>
        <v>0</v>
      </c>
      <c r="N69" s="5">
        <f t="shared" si="4"/>
        <v>92</v>
      </c>
      <c r="O69" s="5">
        <f>O70</f>
        <v>0</v>
      </c>
      <c r="P69" s="5">
        <f t="shared" si="5"/>
        <v>92</v>
      </c>
      <c r="Q69" s="5">
        <f>Q70</f>
        <v>0</v>
      </c>
      <c r="R69" s="5">
        <f t="shared" si="6"/>
        <v>92</v>
      </c>
      <c r="S69" s="5">
        <f>S70</f>
        <v>0</v>
      </c>
      <c r="T69" s="5">
        <f t="shared" si="7"/>
        <v>92</v>
      </c>
      <c r="U69" s="5">
        <f>U70</f>
        <v>0</v>
      </c>
      <c r="V69" s="5">
        <f t="shared" si="8"/>
        <v>92</v>
      </c>
    </row>
    <row r="70" spans="1:22" ht="38.25">
      <c r="A70" s="4" t="s">
        <v>37</v>
      </c>
      <c r="B70" s="2" t="s">
        <v>159</v>
      </c>
      <c r="C70" s="2">
        <v>600</v>
      </c>
      <c r="D70" s="5">
        <v>92</v>
      </c>
      <c r="E70" s="5">
        <v>0</v>
      </c>
      <c r="F70" s="5">
        <f t="shared" si="0"/>
        <v>92</v>
      </c>
      <c r="G70" s="5"/>
      <c r="H70" s="5">
        <f t="shared" si="1"/>
        <v>92</v>
      </c>
      <c r="I70" s="5"/>
      <c r="J70" s="5">
        <f t="shared" si="2"/>
        <v>92</v>
      </c>
      <c r="K70" s="5"/>
      <c r="L70" s="5">
        <f t="shared" si="3"/>
        <v>92</v>
      </c>
      <c r="M70" s="5"/>
      <c r="N70" s="5">
        <f t="shared" si="4"/>
        <v>92</v>
      </c>
      <c r="O70" s="5"/>
      <c r="P70" s="5">
        <f t="shared" si="5"/>
        <v>92</v>
      </c>
      <c r="Q70" s="5"/>
      <c r="R70" s="5">
        <f t="shared" si="6"/>
        <v>92</v>
      </c>
      <c r="S70" s="5"/>
      <c r="T70" s="5">
        <f t="shared" si="7"/>
        <v>92</v>
      </c>
      <c r="U70" s="5"/>
      <c r="V70" s="5">
        <f t="shared" si="8"/>
        <v>92</v>
      </c>
    </row>
    <row r="71" spans="1:22" ht="76.5">
      <c r="A71" s="4" t="s">
        <v>291</v>
      </c>
      <c r="B71" s="6" t="s">
        <v>160</v>
      </c>
      <c r="C71" s="2"/>
      <c r="D71" s="5">
        <v>1805.21731</v>
      </c>
      <c r="E71" s="5">
        <f>E72</f>
        <v>0</v>
      </c>
      <c r="F71" s="5">
        <f t="shared" si="0"/>
        <v>1805.21731</v>
      </c>
      <c r="G71" s="5">
        <f>G72</f>
        <v>0</v>
      </c>
      <c r="H71" s="5">
        <f t="shared" si="1"/>
        <v>1805.21731</v>
      </c>
      <c r="I71" s="5">
        <f>I72</f>
        <v>0</v>
      </c>
      <c r="J71" s="5">
        <f t="shared" si="2"/>
        <v>1805.21731</v>
      </c>
      <c r="K71" s="5">
        <f>K72</f>
        <v>0</v>
      </c>
      <c r="L71" s="5">
        <f t="shared" si="3"/>
        <v>1805.21731</v>
      </c>
      <c r="M71" s="5">
        <f>M72</f>
        <v>0</v>
      </c>
      <c r="N71" s="5">
        <f t="shared" si="4"/>
        <v>1805.21731</v>
      </c>
      <c r="O71" s="5">
        <f>O72</f>
        <v>0</v>
      </c>
      <c r="P71" s="5">
        <f t="shared" si="5"/>
        <v>1805.21731</v>
      </c>
      <c r="Q71" s="5">
        <f>Q72</f>
        <v>0</v>
      </c>
      <c r="R71" s="5">
        <f t="shared" si="6"/>
        <v>1805.21731</v>
      </c>
      <c r="S71" s="5">
        <f>S72</f>
        <v>0</v>
      </c>
      <c r="T71" s="5">
        <f t="shared" si="7"/>
        <v>1805.21731</v>
      </c>
      <c r="U71" s="5">
        <f>U72</f>
        <v>1322.92452</v>
      </c>
      <c r="V71" s="5">
        <f t="shared" si="8"/>
        <v>3128.14183</v>
      </c>
    </row>
    <row r="72" spans="1:22" ht="38.25">
      <c r="A72" s="4" t="s">
        <v>37</v>
      </c>
      <c r="B72" s="6" t="s">
        <v>160</v>
      </c>
      <c r="C72" s="2">
        <v>600</v>
      </c>
      <c r="D72" s="5">
        <v>1805.21731</v>
      </c>
      <c r="E72" s="5">
        <v>0</v>
      </c>
      <c r="F72" s="5">
        <f t="shared" si="0"/>
        <v>1805.21731</v>
      </c>
      <c r="G72" s="5"/>
      <c r="H72" s="5">
        <f t="shared" si="1"/>
        <v>1805.21731</v>
      </c>
      <c r="I72" s="5"/>
      <c r="J72" s="5">
        <f t="shared" si="2"/>
        <v>1805.21731</v>
      </c>
      <c r="K72" s="5"/>
      <c r="L72" s="5">
        <f t="shared" si="3"/>
        <v>1805.21731</v>
      </c>
      <c r="M72" s="5"/>
      <c r="N72" s="5">
        <f t="shared" si="4"/>
        <v>1805.21731</v>
      </c>
      <c r="O72" s="5"/>
      <c r="P72" s="5">
        <f t="shared" si="5"/>
        <v>1805.21731</v>
      </c>
      <c r="Q72" s="5"/>
      <c r="R72" s="5">
        <f t="shared" si="6"/>
        <v>1805.21731</v>
      </c>
      <c r="S72" s="5"/>
      <c r="T72" s="5">
        <f t="shared" si="7"/>
        <v>1805.21731</v>
      </c>
      <c r="U72" s="5">
        <v>1322.92452</v>
      </c>
      <c r="V72" s="5">
        <f t="shared" si="8"/>
        <v>3128.14183</v>
      </c>
    </row>
    <row r="73" spans="1:22" ht="63.75">
      <c r="A73" s="4" t="s">
        <v>161</v>
      </c>
      <c r="B73" s="6" t="s">
        <v>285</v>
      </c>
      <c r="C73" s="2"/>
      <c r="D73" s="5">
        <v>570.06862000000001</v>
      </c>
      <c r="E73" s="5">
        <f>E74</f>
        <v>0</v>
      </c>
      <c r="F73" s="5">
        <f t="shared" si="0"/>
        <v>570.06862000000001</v>
      </c>
      <c r="G73" s="5">
        <f>G74</f>
        <v>0</v>
      </c>
      <c r="H73" s="5">
        <f t="shared" si="1"/>
        <v>570.06862000000001</v>
      </c>
      <c r="I73" s="5">
        <f>I74</f>
        <v>0</v>
      </c>
      <c r="J73" s="5">
        <f t="shared" si="2"/>
        <v>570.06862000000001</v>
      </c>
      <c r="K73" s="5">
        <f>K74</f>
        <v>0</v>
      </c>
      <c r="L73" s="5">
        <f t="shared" si="3"/>
        <v>570.06862000000001</v>
      </c>
      <c r="M73" s="5">
        <f>M74</f>
        <v>0</v>
      </c>
      <c r="N73" s="5">
        <f t="shared" si="4"/>
        <v>570.06862000000001</v>
      </c>
      <c r="O73" s="5">
        <f>O74</f>
        <v>0</v>
      </c>
      <c r="P73" s="5">
        <f t="shared" si="5"/>
        <v>570.06862000000001</v>
      </c>
      <c r="Q73" s="5">
        <f>Q74</f>
        <v>0</v>
      </c>
      <c r="R73" s="5">
        <f t="shared" si="6"/>
        <v>570.06862000000001</v>
      </c>
      <c r="S73" s="5">
        <f>S74</f>
        <v>0</v>
      </c>
      <c r="T73" s="5">
        <f t="shared" si="7"/>
        <v>570.06862000000001</v>
      </c>
      <c r="U73" s="5">
        <f>U74</f>
        <v>417.76564000000002</v>
      </c>
      <c r="V73" s="5">
        <f t="shared" si="8"/>
        <v>987.83426000000009</v>
      </c>
    </row>
    <row r="74" spans="1:22" ht="38.25">
      <c r="A74" s="4" t="s">
        <v>37</v>
      </c>
      <c r="B74" s="6" t="s">
        <v>285</v>
      </c>
      <c r="C74" s="2">
        <v>600</v>
      </c>
      <c r="D74" s="5">
        <v>570.06862000000001</v>
      </c>
      <c r="E74" s="5">
        <v>0</v>
      </c>
      <c r="F74" s="5">
        <f t="shared" si="0"/>
        <v>570.06862000000001</v>
      </c>
      <c r="G74" s="5"/>
      <c r="H74" s="5">
        <f t="shared" si="1"/>
        <v>570.06862000000001</v>
      </c>
      <c r="I74" s="5"/>
      <c r="J74" s="5">
        <f t="shared" si="2"/>
        <v>570.06862000000001</v>
      </c>
      <c r="K74" s="5"/>
      <c r="L74" s="5">
        <f t="shared" si="3"/>
        <v>570.06862000000001</v>
      </c>
      <c r="M74" s="5"/>
      <c r="N74" s="5">
        <f t="shared" si="4"/>
        <v>570.06862000000001</v>
      </c>
      <c r="O74" s="5"/>
      <c r="P74" s="5">
        <f t="shared" si="5"/>
        <v>570.06862000000001</v>
      </c>
      <c r="Q74" s="5"/>
      <c r="R74" s="5">
        <f t="shared" si="6"/>
        <v>570.06862000000001</v>
      </c>
      <c r="S74" s="5"/>
      <c r="T74" s="5">
        <f t="shared" si="7"/>
        <v>570.06862000000001</v>
      </c>
      <c r="U74" s="5">
        <v>417.76564000000002</v>
      </c>
      <c r="V74" s="5">
        <f t="shared" si="8"/>
        <v>987.83426000000009</v>
      </c>
    </row>
    <row r="75" spans="1:22" ht="89.25">
      <c r="A75" s="4" t="s">
        <v>292</v>
      </c>
      <c r="B75" s="6" t="s">
        <v>163</v>
      </c>
      <c r="C75" s="2"/>
      <c r="D75" s="5">
        <v>2853.5959800000001</v>
      </c>
      <c r="E75" s="5">
        <f>E76</f>
        <v>0</v>
      </c>
      <c r="F75" s="5">
        <f t="shared" si="0"/>
        <v>2853.5959800000001</v>
      </c>
      <c r="G75" s="5">
        <f>G76</f>
        <v>0</v>
      </c>
      <c r="H75" s="5">
        <f t="shared" si="1"/>
        <v>2853.5959800000001</v>
      </c>
      <c r="I75" s="5">
        <f>I76</f>
        <v>0</v>
      </c>
      <c r="J75" s="5">
        <f t="shared" si="2"/>
        <v>2853.5959800000001</v>
      </c>
      <c r="K75" s="5">
        <f>K76</f>
        <v>0</v>
      </c>
      <c r="L75" s="5">
        <f t="shared" si="3"/>
        <v>2853.5959800000001</v>
      </c>
      <c r="M75" s="5">
        <f>M76</f>
        <v>0</v>
      </c>
      <c r="N75" s="5">
        <f t="shared" si="4"/>
        <v>2853.5959800000001</v>
      </c>
      <c r="O75" s="5">
        <f>O76</f>
        <v>0</v>
      </c>
      <c r="P75" s="5">
        <f t="shared" si="5"/>
        <v>2853.5959800000001</v>
      </c>
      <c r="Q75" s="5">
        <f>Q76</f>
        <v>0</v>
      </c>
      <c r="R75" s="5">
        <f t="shared" si="6"/>
        <v>2853.5959800000001</v>
      </c>
      <c r="S75" s="5">
        <f>S76</f>
        <v>0</v>
      </c>
      <c r="T75" s="5">
        <f t="shared" si="7"/>
        <v>2853.5959800000001</v>
      </c>
      <c r="U75" s="5">
        <f>U76</f>
        <v>1145.3892000000001</v>
      </c>
      <c r="V75" s="5">
        <f t="shared" si="8"/>
        <v>3998.9851800000001</v>
      </c>
    </row>
    <row r="76" spans="1:22" ht="38.25">
      <c r="A76" s="4" t="s">
        <v>37</v>
      </c>
      <c r="B76" s="6" t="s">
        <v>163</v>
      </c>
      <c r="C76" s="2">
        <v>600</v>
      </c>
      <c r="D76" s="5">
        <v>2853.5959800000001</v>
      </c>
      <c r="E76" s="5">
        <v>0</v>
      </c>
      <c r="F76" s="5">
        <f t="shared" si="0"/>
        <v>2853.5959800000001</v>
      </c>
      <c r="G76" s="5"/>
      <c r="H76" s="5">
        <f t="shared" si="1"/>
        <v>2853.5959800000001</v>
      </c>
      <c r="I76" s="5"/>
      <c r="J76" s="5">
        <f t="shared" si="2"/>
        <v>2853.5959800000001</v>
      </c>
      <c r="K76" s="5"/>
      <c r="L76" s="5">
        <f t="shared" si="3"/>
        <v>2853.5959800000001</v>
      </c>
      <c r="M76" s="5"/>
      <c r="N76" s="5">
        <f t="shared" si="4"/>
        <v>2853.5959800000001</v>
      </c>
      <c r="O76" s="5"/>
      <c r="P76" s="5">
        <f t="shared" si="5"/>
        <v>2853.5959800000001</v>
      </c>
      <c r="Q76" s="5"/>
      <c r="R76" s="5">
        <f t="shared" si="6"/>
        <v>2853.5959800000001</v>
      </c>
      <c r="S76" s="5"/>
      <c r="T76" s="5">
        <f t="shared" si="7"/>
        <v>2853.5959800000001</v>
      </c>
      <c r="U76" s="5">
        <v>1145.3892000000001</v>
      </c>
      <c r="V76" s="5">
        <f t="shared" si="8"/>
        <v>3998.9851800000001</v>
      </c>
    </row>
    <row r="77" spans="1:22" ht="81.75" customHeight="1">
      <c r="A77" s="4" t="s">
        <v>164</v>
      </c>
      <c r="B77" s="2" t="s">
        <v>286</v>
      </c>
      <c r="C77" s="2"/>
      <c r="D77" s="5">
        <v>150.18926999999999</v>
      </c>
      <c r="E77" s="5">
        <f>E78</f>
        <v>0</v>
      </c>
      <c r="F77" s="5">
        <f t="shared" si="0"/>
        <v>150.18926999999999</v>
      </c>
      <c r="G77" s="5">
        <f>G78</f>
        <v>0</v>
      </c>
      <c r="H77" s="5">
        <f t="shared" si="1"/>
        <v>150.18926999999999</v>
      </c>
      <c r="I77" s="5">
        <f>I78</f>
        <v>0</v>
      </c>
      <c r="J77" s="5">
        <f t="shared" si="2"/>
        <v>150.18926999999999</v>
      </c>
      <c r="K77" s="5">
        <f>K78</f>
        <v>0</v>
      </c>
      <c r="L77" s="5">
        <f t="shared" si="3"/>
        <v>150.18926999999999</v>
      </c>
      <c r="M77" s="5">
        <f>M78</f>
        <v>0</v>
      </c>
      <c r="N77" s="5">
        <f t="shared" si="4"/>
        <v>150.18926999999999</v>
      </c>
      <c r="O77" s="5">
        <f>O78</f>
        <v>0</v>
      </c>
      <c r="P77" s="5">
        <f t="shared" si="5"/>
        <v>150.18926999999999</v>
      </c>
      <c r="Q77" s="5">
        <f>Q78</f>
        <v>0</v>
      </c>
      <c r="R77" s="5">
        <f t="shared" si="6"/>
        <v>150.18926999999999</v>
      </c>
      <c r="S77" s="5">
        <f>S78</f>
        <v>0</v>
      </c>
      <c r="T77" s="5">
        <f t="shared" si="7"/>
        <v>150.18926999999999</v>
      </c>
      <c r="U77" s="5">
        <f>U78</f>
        <v>60.283639999999998</v>
      </c>
      <c r="V77" s="5">
        <f t="shared" si="8"/>
        <v>210.47290999999998</v>
      </c>
    </row>
    <row r="78" spans="1:22" ht="38.25">
      <c r="A78" s="4" t="s">
        <v>37</v>
      </c>
      <c r="B78" s="2" t="s">
        <v>286</v>
      </c>
      <c r="C78" s="2">
        <v>600</v>
      </c>
      <c r="D78" s="5">
        <v>150.18926999999999</v>
      </c>
      <c r="E78" s="5">
        <v>0</v>
      </c>
      <c r="F78" s="5">
        <f t="shared" si="0"/>
        <v>150.18926999999999</v>
      </c>
      <c r="G78" s="5"/>
      <c r="H78" s="5">
        <f t="shared" si="1"/>
        <v>150.18926999999999</v>
      </c>
      <c r="I78" s="5"/>
      <c r="J78" s="5">
        <f t="shared" si="2"/>
        <v>150.18926999999999</v>
      </c>
      <c r="K78" s="5"/>
      <c r="L78" s="5">
        <f t="shared" si="3"/>
        <v>150.18926999999999</v>
      </c>
      <c r="M78" s="5"/>
      <c r="N78" s="5">
        <f t="shared" si="4"/>
        <v>150.18926999999999</v>
      </c>
      <c r="O78" s="5"/>
      <c r="P78" s="5">
        <f t="shared" si="5"/>
        <v>150.18926999999999</v>
      </c>
      <c r="Q78" s="5"/>
      <c r="R78" s="5">
        <f t="shared" si="6"/>
        <v>150.18926999999999</v>
      </c>
      <c r="S78" s="5"/>
      <c r="T78" s="5">
        <f t="shared" si="7"/>
        <v>150.18926999999999</v>
      </c>
      <c r="U78" s="5">
        <v>60.283639999999998</v>
      </c>
      <c r="V78" s="5">
        <f t="shared" si="8"/>
        <v>210.47290999999998</v>
      </c>
    </row>
    <row r="79" spans="1:22" ht="25.5">
      <c r="A79" s="4" t="s">
        <v>235</v>
      </c>
      <c r="B79" s="2" t="s">
        <v>234</v>
      </c>
      <c r="C79" s="2"/>
      <c r="D79" s="5">
        <v>729.34799999999996</v>
      </c>
      <c r="E79" s="5">
        <f>E80</f>
        <v>0</v>
      </c>
      <c r="F79" s="5">
        <f t="shared" si="0"/>
        <v>729.34799999999996</v>
      </c>
      <c r="G79" s="5">
        <f>G80</f>
        <v>0</v>
      </c>
      <c r="H79" s="5">
        <f t="shared" si="1"/>
        <v>729.34799999999996</v>
      </c>
      <c r="I79" s="5">
        <f>I80</f>
        <v>0</v>
      </c>
      <c r="J79" s="5">
        <f t="shared" si="2"/>
        <v>729.34799999999996</v>
      </c>
      <c r="K79" s="5">
        <f>K80</f>
        <v>0</v>
      </c>
      <c r="L79" s="5">
        <f t="shared" si="3"/>
        <v>729.34799999999996</v>
      </c>
      <c r="M79" s="5">
        <f>M80</f>
        <v>0</v>
      </c>
      <c r="N79" s="5">
        <f t="shared" si="4"/>
        <v>729.34799999999996</v>
      </c>
      <c r="O79" s="5">
        <f>O80</f>
        <v>0</v>
      </c>
      <c r="P79" s="5">
        <f t="shared" si="5"/>
        <v>729.34799999999996</v>
      </c>
      <c r="Q79" s="5">
        <f>Q80</f>
        <v>0</v>
      </c>
      <c r="R79" s="5">
        <f t="shared" si="6"/>
        <v>729.34799999999996</v>
      </c>
      <c r="S79" s="5">
        <f>S80</f>
        <v>0</v>
      </c>
      <c r="T79" s="5">
        <f t="shared" si="7"/>
        <v>729.34799999999996</v>
      </c>
      <c r="U79" s="5">
        <f>U80</f>
        <v>0</v>
      </c>
      <c r="V79" s="5">
        <f t="shared" si="8"/>
        <v>729.34799999999996</v>
      </c>
    </row>
    <row r="80" spans="1:22" ht="38.25">
      <c r="A80" s="4" t="s">
        <v>37</v>
      </c>
      <c r="B80" s="2" t="s">
        <v>234</v>
      </c>
      <c r="C80" s="2">
        <v>600</v>
      </c>
      <c r="D80" s="5">
        <v>729.34799999999996</v>
      </c>
      <c r="E80" s="5">
        <v>0</v>
      </c>
      <c r="F80" s="5">
        <f t="shared" si="0"/>
        <v>729.34799999999996</v>
      </c>
      <c r="G80" s="5"/>
      <c r="H80" s="5">
        <f t="shared" si="1"/>
        <v>729.34799999999996</v>
      </c>
      <c r="I80" s="5"/>
      <c r="J80" s="5">
        <f t="shared" si="2"/>
        <v>729.34799999999996</v>
      </c>
      <c r="K80" s="5"/>
      <c r="L80" s="5">
        <f t="shared" si="3"/>
        <v>729.34799999999996</v>
      </c>
      <c r="M80" s="5"/>
      <c r="N80" s="5">
        <f t="shared" si="4"/>
        <v>729.34799999999996</v>
      </c>
      <c r="O80" s="5"/>
      <c r="P80" s="5">
        <f t="shared" si="5"/>
        <v>729.34799999999996</v>
      </c>
      <c r="Q80" s="5"/>
      <c r="R80" s="5">
        <f t="shared" si="6"/>
        <v>729.34799999999996</v>
      </c>
      <c r="S80" s="5"/>
      <c r="T80" s="5">
        <f t="shared" si="7"/>
        <v>729.34799999999996</v>
      </c>
      <c r="U80" s="5"/>
      <c r="V80" s="5">
        <f t="shared" si="8"/>
        <v>729.34799999999996</v>
      </c>
    </row>
    <row r="81" spans="1:22" ht="51">
      <c r="A81" s="4" t="s">
        <v>471</v>
      </c>
      <c r="B81" s="2" t="s">
        <v>470</v>
      </c>
      <c r="C81" s="2"/>
      <c r="D81" s="5">
        <v>7329.8848000000007</v>
      </c>
      <c r="E81" s="5">
        <f>E82</f>
        <v>-122.4148</v>
      </c>
      <c r="F81" s="5">
        <f t="shared" si="0"/>
        <v>7207.4700000000012</v>
      </c>
      <c r="G81" s="5">
        <f>G82</f>
        <v>0</v>
      </c>
      <c r="H81" s="5">
        <f t="shared" si="1"/>
        <v>7207.4700000000012</v>
      </c>
      <c r="I81" s="5">
        <f>I82</f>
        <v>0</v>
      </c>
      <c r="J81" s="5">
        <f t="shared" si="2"/>
        <v>7207.4700000000012</v>
      </c>
      <c r="K81" s="5">
        <f>K82</f>
        <v>0</v>
      </c>
      <c r="L81" s="5">
        <f t="shared" si="3"/>
        <v>7207.4700000000012</v>
      </c>
      <c r="M81" s="5">
        <f>M82</f>
        <v>0</v>
      </c>
      <c r="N81" s="5">
        <f t="shared" si="4"/>
        <v>7207.4700000000012</v>
      </c>
      <c r="O81" s="5">
        <f>O82</f>
        <v>0</v>
      </c>
      <c r="P81" s="5">
        <f t="shared" si="5"/>
        <v>7207.4700000000012</v>
      </c>
      <c r="Q81" s="5">
        <f>Q82</f>
        <v>0</v>
      </c>
      <c r="R81" s="5">
        <f t="shared" si="6"/>
        <v>7207.4700000000012</v>
      </c>
      <c r="S81" s="5">
        <f>S82</f>
        <v>0</v>
      </c>
      <c r="T81" s="5">
        <f t="shared" si="7"/>
        <v>7207.4700000000012</v>
      </c>
      <c r="U81" s="5">
        <f>U82</f>
        <v>0</v>
      </c>
      <c r="V81" s="5">
        <f t="shared" si="8"/>
        <v>7207.4700000000012</v>
      </c>
    </row>
    <row r="82" spans="1:22" ht="38.25">
      <c r="A82" s="4" t="s">
        <v>472</v>
      </c>
      <c r="B82" s="2" t="s">
        <v>473</v>
      </c>
      <c r="C82" s="2"/>
      <c r="D82" s="5">
        <v>7329.8848000000007</v>
      </c>
      <c r="E82" s="5">
        <f>E83+E84</f>
        <v>-122.4148</v>
      </c>
      <c r="F82" s="5">
        <f t="shared" si="0"/>
        <v>7207.4700000000012</v>
      </c>
      <c r="G82" s="5">
        <f>G83+G84</f>
        <v>0</v>
      </c>
      <c r="H82" s="5">
        <f t="shared" si="1"/>
        <v>7207.4700000000012</v>
      </c>
      <c r="I82" s="5">
        <f>I83+I84</f>
        <v>0</v>
      </c>
      <c r="J82" s="5">
        <f t="shared" si="2"/>
        <v>7207.4700000000012</v>
      </c>
      <c r="K82" s="5">
        <f>K83+K84</f>
        <v>0</v>
      </c>
      <c r="L82" s="5">
        <f t="shared" si="3"/>
        <v>7207.4700000000012</v>
      </c>
      <c r="M82" s="5">
        <f>M83+M84</f>
        <v>0</v>
      </c>
      <c r="N82" s="5">
        <f t="shared" si="4"/>
        <v>7207.4700000000012</v>
      </c>
      <c r="O82" s="5">
        <f>O83+O84</f>
        <v>0</v>
      </c>
      <c r="P82" s="5">
        <f t="shared" si="5"/>
        <v>7207.4700000000012</v>
      </c>
      <c r="Q82" s="5">
        <f>Q83+Q84</f>
        <v>0</v>
      </c>
      <c r="R82" s="5">
        <f t="shared" si="6"/>
        <v>7207.4700000000012</v>
      </c>
      <c r="S82" s="5">
        <f>S83+S84</f>
        <v>0</v>
      </c>
      <c r="T82" s="5">
        <f t="shared" si="7"/>
        <v>7207.4700000000012</v>
      </c>
      <c r="U82" s="5">
        <f>U83+U84</f>
        <v>0</v>
      </c>
      <c r="V82" s="5">
        <f t="shared" si="8"/>
        <v>7207.4700000000012</v>
      </c>
    </row>
    <row r="83" spans="1:22" ht="38.25">
      <c r="A83" s="4" t="s">
        <v>37</v>
      </c>
      <c r="B83" s="2" t="s">
        <v>473</v>
      </c>
      <c r="C83" s="2">
        <v>600</v>
      </c>
      <c r="D83" s="5">
        <v>7305.6</v>
      </c>
      <c r="E83" s="5">
        <v>-116.26479999999999</v>
      </c>
      <c r="F83" s="5">
        <f t="shared" si="0"/>
        <v>7189.3352000000004</v>
      </c>
      <c r="G83" s="5"/>
      <c r="H83" s="5">
        <f t="shared" ref="H83:H148" si="9">F83+G83</f>
        <v>7189.3352000000004</v>
      </c>
      <c r="I83" s="5"/>
      <c r="J83" s="5">
        <f t="shared" ref="J83:J148" si="10">H83+I83</f>
        <v>7189.3352000000004</v>
      </c>
      <c r="K83" s="5"/>
      <c r="L83" s="5">
        <f t="shared" ref="L83:L148" si="11">J83+K83</f>
        <v>7189.3352000000004</v>
      </c>
      <c r="M83" s="5"/>
      <c r="N83" s="5">
        <f t="shared" ref="N83:N148" si="12">L83+M83</f>
        <v>7189.3352000000004</v>
      </c>
      <c r="O83" s="5"/>
      <c r="P83" s="5">
        <f t="shared" ref="P83:P146" si="13">N83+O83</f>
        <v>7189.3352000000004</v>
      </c>
      <c r="Q83" s="5"/>
      <c r="R83" s="5">
        <f t="shared" ref="R83:R146" si="14">P83+Q83</f>
        <v>7189.3352000000004</v>
      </c>
      <c r="S83" s="5"/>
      <c r="T83" s="5">
        <f t="shared" ref="T83:T146" si="15">R83+S83</f>
        <v>7189.3352000000004</v>
      </c>
      <c r="U83" s="5"/>
      <c r="V83" s="5">
        <f t="shared" ref="V83:V146" si="16">T83+U83</f>
        <v>7189.3352000000004</v>
      </c>
    </row>
    <row r="84" spans="1:22" ht="15.75">
      <c r="A84" s="4" t="s">
        <v>333</v>
      </c>
      <c r="B84" s="2" t="s">
        <v>473</v>
      </c>
      <c r="C84" s="2">
        <v>800</v>
      </c>
      <c r="D84" s="5">
        <v>24.284800000000001</v>
      </c>
      <c r="E84" s="5">
        <v>-6.15</v>
      </c>
      <c r="F84" s="5">
        <f t="shared" si="0"/>
        <v>18.134799999999998</v>
      </c>
      <c r="G84" s="5"/>
      <c r="H84" s="5">
        <f t="shared" si="9"/>
        <v>18.134799999999998</v>
      </c>
      <c r="I84" s="5"/>
      <c r="J84" s="5">
        <f t="shared" si="10"/>
        <v>18.134799999999998</v>
      </c>
      <c r="K84" s="5"/>
      <c r="L84" s="5">
        <f t="shared" si="11"/>
        <v>18.134799999999998</v>
      </c>
      <c r="M84" s="5"/>
      <c r="N84" s="5">
        <f t="shared" si="12"/>
        <v>18.134799999999998</v>
      </c>
      <c r="O84" s="5"/>
      <c r="P84" s="5">
        <f t="shared" si="13"/>
        <v>18.134799999999998</v>
      </c>
      <c r="Q84" s="5"/>
      <c r="R84" s="5">
        <f t="shared" si="14"/>
        <v>18.134799999999998</v>
      </c>
      <c r="S84" s="5"/>
      <c r="T84" s="5">
        <f t="shared" si="15"/>
        <v>18.134799999999998</v>
      </c>
      <c r="U84" s="5"/>
      <c r="V84" s="5">
        <f t="shared" si="16"/>
        <v>18.134799999999998</v>
      </c>
    </row>
    <row r="85" spans="1:22" ht="102">
      <c r="A85" s="4" t="s">
        <v>531</v>
      </c>
      <c r="B85" s="2" t="s">
        <v>257</v>
      </c>
      <c r="C85" s="2"/>
      <c r="D85" s="5">
        <v>547.26640000000009</v>
      </c>
      <c r="E85" s="5">
        <f>E86</f>
        <v>0</v>
      </c>
      <c r="F85" s="5">
        <f t="shared" si="0"/>
        <v>547.26640000000009</v>
      </c>
      <c r="G85" s="5">
        <f>G86+G88</f>
        <v>0</v>
      </c>
      <c r="H85" s="5">
        <f t="shared" si="9"/>
        <v>547.26640000000009</v>
      </c>
      <c r="I85" s="5">
        <f>I86+I88</f>
        <v>-54.716639999999927</v>
      </c>
      <c r="J85" s="5">
        <f t="shared" si="10"/>
        <v>492.54976000000016</v>
      </c>
      <c r="K85" s="5">
        <f>K86+K88</f>
        <v>0</v>
      </c>
      <c r="L85" s="5">
        <f t="shared" si="11"/>
        <v>492.54976000000016</v>
      </c>
      <c r="M85" s="5">
        <f>M86+M88</f>
        <v>0</v>
      </c>
      <c r="N85" s="5">
        <f t="shared" si="12"/>
        <v>492.54976000000016</v>
      </c>
      <c r="O85" s="5">
        <f>O86+O88</f>
        <v>0</v>
      </c>
      <c r="P85" s="5">
        <f t="shared" si="13"/>
        <v>492.54976000000016</v>
      </c>
      <c r="Q85" s="5">
        <f>Q86+Q88</f>
        <v>0</v>
      </c>
      <c r="R85" s="5">
        <f t="shared" si="14"/>
        <v>492.54976000000016</v>
      </c>
      <c r="S85" s="5">
        <f>S86+S88</f>
        <v>0</v>
      </c>
      <c r="T85" s="5">
        <f t="shared" si="15"/>
        <v>492.54976000000016</v>
      </c>
      <c r="U85" s="5">
        <f>U86+U88</f>
        <v>0</v>
      </c>
      <c r="V85" s="5">
        <f t="shared" si="16"/>
        <v>492.54976000000016</v>
      </c>
    </row>
    <row r="86" spans="1:22" ht="94.5" customHeight="1">
      <c r="A86" s="4" t="s">
        <v>530</v>
      </c>
      <c r="B86" s="2" t="s">
        <v>258</v>
      </c>
      <c r="C86" s="2"/>
      <c r="D86" s="5">
        <v>547.26640000000009</v>
      </c>
      <c r="E86" s="5">
        <f>E87</f>
        <v>0</v>
      </c>
      <c r="F86" s="5">
        <f t="shared" si="0"/>
        <v>547.26640000000009</v>
      </c>
      <c r="G86" s="5">
        <f>G87</f>
        <v>0</v>
      </c>
      <c r="H86" s="5">
        <f t="shared" si="9"/>
        <v>547.26640000000009</v>
      </c>
      <c r="I86" s="5">
        <f>I87</f>
        <v>-547.26639999999998</v>
      </c>
      <c r="J86" s="5">
        <f t="shared" si="10"/>
        <v>0</v>
      </c>
      <c r="K86" s="5">
        <f>K87</f>
        <v>0</v>
      </c>
      <c r="L86" s="5">
        <f t="shared" si="11"/>
        <v>0</v>
      </c>
      <c r="M86" s="5">
        <f>M87</f>
        <v>0</v>
      </c>
      <c r="N86" s="5">
        <f t="shared" si="12"/>
        <v>0</v>
      </c>
      <c r="O86" s="5">
        <f>O87</f>
        <v>0</v>
      </c>
      <c r="P86" s="5">
        <f t="shared" si="13"/>
        <v>0</v>
      </c>
      <c r="Q86" s="5">
        <f>Q87</f>
        <v>0</v>
      </c>
      <c r="R86" s="5">
        <f t="shared" si="14"/>
        <v>0</v>
      </c>
      <c r="S86" s="5">
        <f>S87</f>
        <v>0</v>
      </c>
      <c r="T86" s="5">
        <f t="shared" si="15"/>
        <v>0</v>
      </c>
      <c r="U86" s="5">
        <f>U87</f>
        <v>0</v>
      </c>
      <c r="V86" s="5">
        <f t="shared" si="16"/>
        <v>0</v>
      </c>
    </row>
    <row r="87" spans="1:22" ht="38.25">
      <c r="A87" s="4" t="s">
        <v>37</v>
      </c>
      <c r="B87" s="2" t="s">
        <v>258</v>
      </c>
      <c r="C87" s="2">
        <v>600</v>
      </c>
      <c r="D87" s="5">
        <v>547.26640000000009</v>
      </c>
      <c r="E87" s="5">
        <v>0</v>
      </c>
      <c r="F87" s="5">
        <f t="shared" si="0"/>
        <v>547.26640000000009</v>
      </c>
      <c r="G87" s="5"/>
      <c r="H87" s="5">
        <f t="shared" si="9"/>
        <v>547.26640000000009</v>
      </c>
      <c r="I87" s="5">
        <v>-547.26639999999998</v>
      </c>
      <c r="J87" s="5">
        <f t="shared" si="10"/>
        <v>0</v>
      </c>
      <c r="K87" s="5"/>
      <c r="L87" s="5">
        <f t="shared" si="11"/>
        <v>0</v>
      </c>
      <c r="M87" s="5"/>
      <c r="N87" s="5">
        <f t="shared" si="12"/>
        <v>0</v>
      </c>
      <c r="O87" s="5"/>
      <c r="P87" s="5">
        <f t="shared" si="13"/>
        <v>0</v>
      </c>
      <c r="Q87" s="5"/>
      <c r="R87" s="5">
        <f t="shared" si="14"/>
        <v>0</v>
      </c>
      <c r="S87" s="5"/>
      <c r="T87" s="5">
        <f t="shared" si="15"/>
        <v>0</v>
      </c>
      <c r="U87" s="5"/>
      <c r="V87" s="5">
        <f t="shared" si="16"/>
        <v>0</v>
      </c>
    </row>
    <row r="88" spans="1:22" ht="92.25" customHeight="1">
      <c r="A88" s="4" t="s">
        <v>530</v>
      </c>
      <c r="B88" s="2" t="s">
        <v>578</v>
      </c>
      <c r="C88" s="2"/>
      <c r="D88" s="5"/>
      <c r="E88" s="5"/>
      <c r="F88" s="5">
        <f t="shared" si="0"/>
        <v>0</v>
      </c>
      <c r="G88" s="5">
        <f>G89</f>
        <v>0</v>
      </c>
      <c r="H88" s="5">
        <f t="shared" si="9"/>
        <v>0</v>
      </c>
      <c r="I88" s="5">
        <f>I89</f>
        <v>492.54976000000005</v>
      </c>
      <c r="J88" s="5">
        <f t="shared" si="10"/>
        <v>492.54976000000005</v>
      </c>
      <c r="K88" s="5">
        <f>K89</f>
        <v>0</v>
      </c>
      <c r="L88" s="5">
        <f t="shared" si="11"/>
        <v>492.54976000000005</v>
      </c>
      <c r="M88" s="5">
        <f>M89</f>
        <v>0</v>
      </c>
      <c r="N88" s="5">
        <f t="shared" si="12"/>
        <v>492.54976000000005</v>
      </c>
      <c r="O88" s="5">
        <f>O89</f>
        <v>0</v>
      </c>
      <c r="P88" s="5">
        <f t="shared" si="13"/>
        <v>492.54976000000005</v>
      </c>
      <c r="Q88" s="5">
        <f>Q89</f>
        <v>0</v>
      </c>
      <c r="R88" s="5">
        <f t="shared" si="14"/>
        <v>492.54976000000005</v>
      </c>
      <c r="S88" s="5">
        <f>S89</f>
        <v>0</v>
      </c>
      <c r="T88" s="5">
        <f t="shared" si="15"/>
        <v>492.54976000000005</v>
      </c>
      <c r="U88" s="5">
        <f>U89</f>
        <v>0</v>
      </c>
      <c r="V88" s="5">
        <f t="shared" si="16"/>
        <v>492.54976000000005</v>
      </c>
    </row>
    <row r="89" spans="1:22" ht="38.25">
      <c r="A89" s="4" t="s">
        <v>37</v>
      </c>
      <c r="B89" s="2" t="s">
        <v>578</v>
      </c>
      <c r="C89" s="2">
        <v>600</v>
      </c>
      <c r="D89" s="5"/>
      <c r="E89" s="5"/>
      <c r="F89" s="5">
        <f t="shared" si="0"/>
        <v>0</v>
      </c>
      <c r="G89" s="5"/>
      <c r="H89" s="5">
        <f t="shared" si="9"/>
        <v>0</v>
      </c>
      <c r="I89" s="5">
        <f>492.49936+0.0504</f>
        <v>492.54976000000005</v>
      </c>
      <c r="J89" s="5">
        <f t="shared" si="10"/>
        <v>492.54976000000005</v>
      </c>
      <c r="K89" s="5"/>
      <c r="L89" s="5">
        <f t="shared" si="11"/>
        <v>492.54976000000005</v>
      </c>
      <c r="M89" s="5"/>
      <c r="N89" s="5">
        <f t="shared" si="12"/>
        <v>492.54976000000005</v>
      </c>
      <c r="O89" s="5"/>
      <c r="P89" s="5">
        <f t="shared" si="13"/>
        <v>492.54976000000005</v>
      </c>
      <c r="Q89" s="5"/>
      <c r="R89" s="5">
        <f t="shared" si="14"/>
        <v>492.54976000000005</v>
      </c>
      <c r="S89" s="5"/>
      <c r="T89" s="5">
        <f t="shared" si="15"/>
        <v>492.54976000000005</v>
      </c>
      <c r="U89" s="5"/>
      <c r="V89" s="5">
        <f t="shared" si="16"/>
        <v>492.54976000000005</v>
      </c>
    </row>
    <row r="90" spans="1:22" ht="39" customHeight="1">
      <c r="A90" s="9" t="s">
        <v>22</v>
      </c>
      <c r="B90" s="8" t="s">
        <v>21</v>
      </c>
      <c r="C90" s="2"/>
      <c r="D90" s="5">
        <v>28587.145390000001</v>
      </c>
      <c r="E90" s="5">
        <f>E91</f>
        <v>0</v>
      </c>
      <c r="F90" s="5">
        <f t="shared" si="0"/>
        <v>28587.145390000001</v>
      </c>
      <c r="G90" s="5">
        <f>G91</f>
        <v>0</v>
      </c>
      <c r="H90" s="5">
        <f t="shared" si="9"/>
        <v>28587.145390000001</v>
      </c>
      <c r="I90" s="5">
        <f>I91</f>
        <v>0</v>
      </c>
      <c r="J90" s="5">
        <f t="shared" si="10"/>
        <v>28587.145390000001</v>
      </c>
      <c r="K90" s="5">
        <f>K91</f>
        <v>0</v>
      </c>
      <c r="L90" s="5">
        <f t="shared" si="11"/>
        <v>28587.145390000001</v>
      </c>
      <c r="M90" s="5">
        <f>M91</f>
        <v>1342.2987499999999</v>
      </c>
      <c r="N90" s="5">
        <f t="shared" si="12"/>
        <v>29929.44414</v>
      </c>
      <c r="O90" s="5">
        <f>O91</f>
        <v>0</v>
      </c>
      <c r="P90" s="5">
        <f t="shared" si="13"/>
        <v>29929.44414</v>
      </c>
      <c r="Q90" s="5">
        <f>Q91</f>
        <v>-2242.8486800000001</v>
      </c>
      <c r="R90" s="5">
        <f t="shared" si="14"/>
        <v>27686.59546</v>
      </c>
      <c r="S90" s="5">
        <f>S91</f>
        <v>0</v>
      </c>
      <c r="T90" s="5">
        <f t="shared" si="15"/>
        <v>27686.59546</v>
      </c>
      <c r="U90" s="5">
        <f>U91</f>
        <v>0</v>
      </c>
      <c r="V90" s="5">
        <f t="shared" si="16"/>
        <v>27686.59546</v>
      </c>
    </row>
    <row r="91" spans="1:22" ht="38.25">
      <c r="A91" s="4" t="s">
        <v>166</v>
      </c>
      <c r="B91" s="2" t="s">
        <v>165</v>
      </c>
      <c r="C91" s="2"/>
      <c r="D91" s="5">
        <v>28587.145390000001</v>
      </c>
      <c r="E91" s="5">
        <f>E92+E94+E96+E98+E101+E103+E105</f>
        <v>0</v>
      </c>
      <c r="F91" s="5">
        <f t="shared" si="0"/>
        <v>28587.145390000001</v>
      </c>
      <c r="G91" s="5">
        <f>G92+G94+G96+G98+G101+G103+G105</f>
        <v>0</v>
      </c>
      <c r="H91" s="5">
        <f t="shared" si="9"/>
        <v>28587.145390000001</v>
      </c>
      <c r="I91" s="5">
        <f>I92+I94+I96+I98+I101+I103+I105</f>
        <v>0</v>
      </c>
      <c r="J91" s="5">
        <f t="shared" si="10"/>
        <v>28587.145390000001</v>
      </c>
      <c r="K91" s="5">
        <f>K92+K94+K96+K98+K101+K103+K105</f>
        <v>0</v>
      </c>
      <c r="L91" s="5">
        <f t="shared" si="11"/>
        <v>28587.145390000001</v>
      </c>
      <c r="M91" s="5">
        <f>M92+M94+M96+M98+M101+M103+M105+M107</f>
        <v>1342.2987499999999</v>
      </c>
      <c r="N91" s="5">
        <f t="shared" si="12"/>
        <v>29929.44414</v>
      </c>
      <c r="O91" s="5">
        <f>O92+O94+O96+O98+O101+O103+O105+O107</f>
        <v>0</v>
      </c>
      <c r="P91" s="5">
        <f t="shared" si="13"/>
        <v>29929.44414</v>
      </c>
      <c r="Q91" s="5">
        <f>Q92+Q94+Q96+Q98+Q101+Q103+Q105+Q107</f>
        <v>-2242.8486800000001</v>
      </c>
      <c r="R91" s="5">
        <f t="shared" si="14"/>
        <v>27686.59546</v>
      </c>
      <c r="S91" s="5">
        <f>S92+S94+S96+S98+S101+S103+S105+S107</f>
        <v>0</v>
      </c>
      <c r="T91" s="5">
        <f t="shared" si="15"/>
        <v>27686.59546</v>
      </c>
      <c r="U91" s="5">
        <f>U92+U94+U96+U98+U101+U103+U105+U107</f>
        <v>0</v>
      </c>
      <c r="V91" s="5">
        <f t="shared" si="16"/>
        <v>27686.59546</v>
      </c>
    </row>
    <row r="92" spans="1:22" ht="51">
      <c r="A92" s="4" t="s">
        <v>374</v>
      </c>
      <c r="B92" s="6" t="s">
        <v>243</v>
      </c>
      <c r="C92" s="2"/>
      <c r="D92" s="5">
        <v>2703.9304800000004</v>
      </c>
      <c r="E92" s="5">
        <f>E93</f>
        <v>2.4335399999999998</v>
      </c>
      <c r="F92" s="5">
        <f t="shared" si="0"/>
        <v>2706.3640200000004</v>
      </c>
      <c r="G92" s="5">
        <f>G93</f>
        <v>0</v>
      </c>
      <c r="H92" s="5">
        <f t="shared" si="9"/>
        <v>2706.3640200000004</v>
      </c>
      <c r="I92" s="5">
        <f>I93</f>
        <v>0</v>
      </c>
      <c r="J92" s="5">
        <f t="shared" si="10"/>
        <v>2706.3640200000004</v>
      </c>
      <c r="K92" s="5">
        <f>K93</f>
        <v>0</v>
      </c>
      <c r="L92" s="5">
        <f t="shared" si="11"/>
        <v>2706.3640200000004</v>
      </c>
      <c r="M92" s="5">
        <f>M93</f>
        <v>0</v>
      </c>
      <c r="N92" s="5">
        <f t="shared" si="12"/>
        <v>2706.3640200000004</v>
      </c>
      <c r="O92" s="5">
        <f>O93</f>
        <v>0</v>
      </c>
      <c r="P92" s="5">
        <f t="shared" si="13"/>
        <v>2706.3640200000004</v>
      </c>
      <c r="Q92" s="5">
        <f>Q93</f>
        <v>0</v>
      </c>
      <c r="R92" s="5">
        <f t="shared" si="14"/>
        <v>2706.3640200000004</v>
      </c>
      <c r="S92" s="5">
        <f>S93</f>
        <v>0</v>
      </c>
      <c r="T92" s="5">
        <f t="shared" si="15"/>
        <v>2706.3640200000004</v>
      </c>
      <c r="U92" s="5">
        <f>U93</f>
        <v>0</v>
      </c>
      <c r="V92" s="5">
        <f t="shared" si="16"/>
        <v>2706.3640200000004</v>
      </c>
    </row>
    <row r="93" spans="1:22" ht="38.25">
      <c r="A93" s="4" t="s">
        <v>37</v>
      </c>
      <c r="B93" s="6" t="s">
        <v>243</v>
      </c>
      <c r="C93" s="2">
        <v>600</v>
      </c>
      <c r="D93" s="5">
        <v>2703.9304800000004</v>
      </c>
      <c r="E93" s="5">
        <v>2.4335399999999998</v>
      </c>
      <c r="F93" s="5">
        <f t="shared" si="0"/>
        <v>2706.3640200000004</v>
      </c>
      <c r="G93" s="5"/>
      <c r="H93" s="5">
        <f t="shared" si="9"/>
        <v>2706.3640200000004</v>
      </c>
      <c r="I93" s="5"/>
      <c r="J93" s="5">
        <f t="shared" si="10"/>
        <v>2706.3640200000004</v>
      </c>
      <c r="K93" s="5"/>
      <c r="L93" s="5">
        <f t="shared" si="11"/>
        <v>2706.3640200000004</v>
      </c>
      <c r="M93" s="5"/>
      <c r="N93" s="5">
        <f t="shared" si="12"/>
        <v>2706.3640200000004</v>
      </c>
      <c r="O93" s="5"/>
      <c r="P93" s="5">
        <f t="shared" si="13"/>
        <v>2706.3640200000004</v>
      </c>
      <c r="Q93" s="5"/>
      <c r="R93" s="5">
        <f t="shared" si="14"/>
        <v>2706.3640200000004</v>
      </c>
      <c r="S93" s="5"/>
      <c r="T93" s="5">
        <f t="shared" si="15"/>
        <v>2706.3640200000004</v>
      </c>
      <c r="U93" s="5"/>
      <c r="V93" s="5">
        <f t="shared" si="16"/>
        <v>2706.3640200000004</v>
      </c>
    </row>
    <row r="94" spans="1:22" ht="108" customHeight="1">
      <c r="A94" s="4" t="s">
        <v>289</v>
      </c>
      <c r="B94" s="6" t="s">
        <v>244</v>
      </c>
      <c r="C94" s="2"/>
      <c r="D94" s="5">
        <v>18744.547040000001</v>
      </c>
      <c r="E94" s="5">
        <f>E95</f>
        <v>-2.4335399999999998</v>
      </c>
      <c r="F94" s="5">
        <f t="shared" si="0"/>
        <v>18742.113499999999</v>
      </c>
      <c r="G94" s="5">
        <f>G95</f>
        <v>0</v>
      </c>
      <c r="H94" s="5">
        <f t="shared" si="9"/>
        <v>18742.113499999999</v>
      </c>
      <c r="I94" s="5">
        <f>I95</f>
        <v>0</v>
      </c>
      <c r="J94" s="5">
        <f t="shared" si="10"/>
        <v>18742.113499999999</v>
      </c>
      <c r="K94" s="5">
        <f>K95</f>
        <v>0</v>
      </c>
      <c r="L94" s="5">
        <f t="shared" si="11"/>
        <v>18742.113499999999</v>
      </c>
      <c r="M94" s="5">
        <f>M95</f>
        <v>0</v>
      </c>
      <c r="N94" s="5">
        <f t="shared" si="12"/>
        <v>18742.113499999999</v>
      </c>
      <c r="O94" s="5">
        <f>O95</f>
        <v>0</v>
      </c>
      <c r="P94" s="5">
        <f t="shared" si="13"/>
        <v>18742.113499999999</v>
      </c>
      <c r="Q94" s="5">
        <f>Q95</f>
        <v>0</v>
      </c>
      <c r="R94" s="5">
        <f t="shared" si="14"/>
        <v>18742.113499999999</v>
      </c>
      <c r="S94" s="5">
        <f>S95</f>
        <v>0</v>
      </c>
      <c r="T94" s="5">
        <f t="shared" si="15"/>
        <v>18742.113499999999</v>
      </c>
      <c r="U94" s="5">
        <f>U95</f>
        <v>0</v>
      </c>
      <c r="V94" s="5">
        <f t="shared" si="16"/>
        <v>18742.113499999999</v>
      </c>
    </row>
    <row r="95" spans="1:22" ht="44.25" customHeight="1">
      <c r="A95" s="4" t="s">
        <v>37</v>
      </c>
      <c r="B95" s="6" t="s">
        <v>244</v>
      </c>
      <c r="C95" s="2">
        <v>600</v>
      </c>
      <c r="D95" s="5">
        <v>18744.547040000001</v>
      </c>
      <c r="E95" s="5">
        <v>-2.4335399999999998</v>
      </c>
      <c r="F95" s="5">
        <f t="shared" si="0"/>
        <v>18742.113499999999</v>
      </c>
      <c r="G95" s="5"/>
      <c r="H95" s="5">
        <f t="shared" si="9"/>
        <v>18742.113499999999</v>
      </c>
      <c r="I95" s="5"/>
      <c r="J95" s="5">
        <f t="shared" si="10"/>
        <v>18742.113499999999</v>
      </c>
      <c r="K95" s="5"/>
      <c r="L95" s="5">
        <f t="shared" si="11"/>
        <v>18742.113499999999</v>
      </c>
      <c r="M95" s="5"/>
      <c r="N95" s="5">
        <f t="shared" si="12"/>
        <v>18742.113499999999</v>
      </c>
      <c r="O95" s="5"/>
      <c r="P95" s="5">
        <f t="shared" si="13"/>
        <v>18742.113499999999</v>
      </c>
      <c r="Q95" s="5"/>
      <c r="R95" s="5">
        <f t="shared" si="14"/>
        <v>18742.113499999999</v>
      </c>
      <c r="S95" s="5"/>
      <c r="T95" s="5">
        <f t="shared" si="15"/>
        <v>18742.113499999999</v>
      </c>
      <c r="U95" s="5"/>
      <c r="V95" s="5">
        <f t="shared" si="16"/>
        <v>18742.113499999999</v>
      </c>
    </row>
    <row r="96" spans="1:22" ht="126.75" customHeight="1">
      <c r="A96" s="10" t="s">
        <v>167</v>
      </c>
      <c r="B96" s="6" t="s">
        <v>168</v>
      </c>
      <c r="C96" s="2"/>
      <c r="D96" s="5">
        <v>449.24599999999998</v>
      </c>
      <c r="E96" s="5">
        <f>E97</f>
        <v>0</v>
      </c>
      <c r="F96" s="5">
        <f t="shared" si="0"/>
        <v>449.24599999999998</v>
      </c>
      <c r="G96" s="5">
        <f>G97</f>
        <v>0</v>
      </c>
      <c r="H96" s="5">
        <f t="shared" si="9"/>
        <v>449.24599999999998</v>
      </c>
      <c r="I96" s="5">
        <f>I97</f>
        <v>0</v>
      </c>
      <c r="J96" s="5">
        <f t="shared" si="10"/>
        <v>449.24599999999998</v>
      </c>
      <c r="K96" s="5">
        <f>K97</f>
        <v>0</v>
      </c>
      <c r="L96" s="5">
        <f t="shared" si="11"/>
        <v>449.24599999999998</v>
      </c>
      <c r="M96" s="5">
        <f>M97</f>
        <v>0</v>
      </c>
      <c r="N96" s="5">
        <f t="shared" si="12"/>
        <v>449.24599999999998</v>
      </c>
      <c r="O96" s="5">
        <f>O97</f>
        <v>0</v>
      </c>
      <c r="P96" s="5">
        <f t="shared" si="13"/>
        <v>449.24599999999998</v>
      </c>
      <c r="Q96" s="5">
        <f>Q97</f>
        <v>0</v>
      </c>
      <c r="R96" s="5">
        <f t="shared" si="14"/>
        <v>449.24599999999998</v>
      </c>
      <c r="S96" s="5">
        <f>S97</f>
        <v>0</v>
      </c>
      <c r="T96" s="5">
        <f t="shared" si="15"/>
        <v>449.24599999999998</v>
      </c>
      <c r="U96" s="5">
        <f>U97</f>
        <v>0</v>
      </c>
      <c r="V96" s="5">
        <f t="shared" si="16"/>
        <v>449.24599999999998</v>
      </c>
    </row>
    <row r="97" spans="1:22" ht="38.25">
      <c r="A97" s="4" t="s">
        <v>37</v>
      </c>
      <c r="B97" s="6" t="s">
        <v>168</v>
      </c>
      <c r="C97" s="2">
        <v>600</v>
      </c>
      <c r="D97" s="5">
        <v>449.24599999999998</v>
      </c>
      <c r="E97" s="5">
        <v>0</v>
      </c>
      <c r="F97" s="5">
        <f t="shared" ref="F97:F163" si="17">D97+E97</f>
        <v>449.24599999999998</v>
      </c>
      <c r="G97" s="5"/>
      <c r="H97" s="5">
        <f t="shared" si="9"/>
        <v>449.24599999999998</v>
      </c>
      <c r="I97" s="5"/>
      <c r="J97" s="5">
        <f t="shared" si="10"/>
        <v>449.24599999999998</v>
      </c>
      <c r="K97" s="5"/>
      <c r="L97" s="5">
        <f t="shared" si="11"/>
        <v>449.24599999999998</v>
      </c>
      <c r="M97" s="5"/>
      <c r="N97" s="5">
        <f t="shared" si="12"/>
        <v>449.24599999999998</v>
      </c>
      <c r="O97" s="5"/>
      <c r="P97" s="5">
        <f t="shared" si="13"/>
        <v>449.24599999999998</v>
      </c>
      <c r="Q97" s="5"/>
      <c r="R97" s="5">
        <f t="shared" si="14"/>
        <v>449.24599999999998</v>
      </c>
      <c r="S97" s="5"/>
      <c r="T97" s="5">
        <f t="shared" si="15"/>
        <v>449.24599999999998</v>
      </c>
      <c r="U97" s="5"/>
      <c r="V97" s="5">
        <f t="shared" si="16"/>
        <v>449.24599999999998</v>
      </c>
    </row>
    <row r="98" spans="1:22" ht="89.25">
      <c r="A98" s="10" t="s">
        <v>169</v>
      </c>
      <c r="B98" s="6" t="s">
        <v>170</v>
      </c>
      <c r="C98" s="2"/>
      <c r="D98" s="5">
        <v>2585.7480299999997</v>
      </c>
      <c r="E98" s="5">
        <f>E99+E100</f>
        <v>0</v>
      </c>
      <c r="F98" s="5">
        <f t="shared" si="17"/>
        <v>2585.7480299999997</v>
      </c>
      <c r="G98" s="5">
        <f>G99+G100</f>
        <v>0</v>
      </c>
      <c r="H98" s="5">
        <f t="shared" si="9"/>
        <v>2585.7480299999997</v>
      </c>
      <c r="I98" s="5">
        <f>I99+I100</f>
        <v>0</v>
      </c>
      <c r="J98" s="5">
        <f t="shared" si="10"/>
        <v>2585.7480299999997</v>
      </c>
      <c r="K98" s="5">
        <f>K99+K100</f>
        <v>0</v>
      </c>
      <c r="L98" s="5">
        <f t="shared" si="11"/>
        <v>2585.7480299999997</v>
      </c>
      <c r="M98" s="5">
        <f>M99+M100</f>
        <v>0</v>
      </c>
      <c r="N98" s="5">
        <f t="shared" si="12"/>
        <v>2585.7480299999997</v>
      </c>
      <c r="O98" s="5">
        <f>O99+O100</f>
        <v>0</v>
      </c>
      <c r="P98" s="5">
        <f t="shared" si="13"/>
        <v>2585.7480299999997</v>
      </c>
      <c r="Q98" s="5">
        <f>Q99+Q100</f>
        <v>-1079.55908</v>
      </c>
      <c r="R98" s="5">
        <f t="shared" si="14"/>
        <v>1506.1889499999997</v>
      </c>
      <c r="S98" s="5">
        <f>S99+S100</f>
        <v>0</v>
      </c>
      <c r="T98" s="5">
        <f t="shared" si="15"/>
        <v>1506.1889499999997</v>
      </c>
      <c r="U98" s="5">
        <f>U99+U100</f>
        <v>0</v>
      </c>
      <c r="V98" s="5">
        <f t="shared" si="16"/>
        <v>1506.1889499999997</v>
      </c>
    </row>
    <row r="99" spans="1:22" ht="25.5">
      <c r="A99" s="4" t="s">
        <v>189</v>
      </c>
      <c r="B99" s="6" t="s">
        <v>170</v>
      </c>
      <c r="C99" s="2">
        <v>300</v>
      </c>
      <c r="D99" s="5">
        <v>2518.6893</v>
      </c>
      <c r="E99" s="5">
        <v>0</v>
      </c>
      <c r="F99" s="5">
        <f t="shared" si="17"/>
        <v>2518.6893</v>
      </c>
      <c r="G99" s="5"/>
      <c r="H99" s="5">
        <f t="shared" si="9"/>
        <v>2518.6893</v>
      </c>
      <c r="I99" s="5"/>
      <c r="J99" s="5">
        <f t="shared" si="10"/>
        <v>2518.6893</v>
      </c>
      <c r="K99" s="5"/>
      <c r="L99" s="5">
        <f t="shared" si="11"/>
        <v>2518.6893</v>
      </c>
      <c r="M99" s="5"/>
      <c r="N99" s="5">
        <f t="shared" si="12"/>
        <v>2518.6893</v>
      </c>
      <c r="O99" s="5"/>
      <c r="P99" s="5">
        <f t="shared" si="13"/>
        <v>2518.6893</v>
      </c>
      <c r="Q99" s="5">
        <v>-1079.55908</v>
      </c>
      <c r="R99" s="5">
        <f t="shared" si="14"/>
        <v>1439.13022</v>
      </c>
      <c r="S99" s="5"/>
      <c r="T99" s="5">
        <f t="shared" si="15"/>
        <v>1439.13022</v>
      </c>
      <c r="U99" s="5"/>
      <c r="V99" s="5">
        <f t="shared" si="16"/>
        <v>1439.13022</v>
      </c>
    </row>
    <row r="100" spans="1:22" ht="38.25">
      <c r="A100" s="4" t="s">
        <v>37</v>
      </c>
      <c r="B100" s="6" t="s">
        <v>170</v>
      </c>
      <c r="C100" s="2">
        <v>600</v>
      </c>
      <c r="D100" s="5">
        <v>67.058729999999997</v>
      </c>
      <c r="E100" s="5">
        <v>0</v>
      </c>
      <c r="F100" s="5">
        <f t="shared" si="17"/>
        <v>67.058729999999997</v>
      </c>
      <c r="G100" s="5"/>
      <c r="H100" s="5">
        <f t="shared" si="9"/>
        <v>67.058729999999997</v>
      </c>
      <c r="I100" s="5"/>
      <c r="J100" s="5">
        <f t="shared" si="10"/>
        <v>67.058729999999997</v>
      </c>
      <c r="K100" s="5"/>
      <c r="L100" s="5">
        <f t="shared" si="11"/>
        <v>67.058729999999997</v>
      </c>
      <c r="M100" s="5"/>
      <c r="N100" s="5">
        <f t="shared" si="12"/>
        <v>67.058729999999997</v>
      </c>
      <c r="O100" s="5"/>
      <c r="P100" s="5">
        <f t="shared" si="13"/>
        <v>67.058729999999997</v>
      </c>
      <c r="Q100" s="5"/>
      <c r="R100" s="5">
        <f t="shared" si="14"/>
        <v>67.058729999999997</v>
      </c>
      <c r="S100" s="5"/>
      <c r="T100" s="5">
        <f t="shared" si="15"/>
        <v>67.058729999999997</v>
      </c>
      <c r="U100" s="5"/>
      <c r="V100" s="5">
        <f t="shared" si="16"/>
        <v>67.058729999999997</v>
      </c>
    </row>
    <row r="101" spans="1:22" ht="51">
      <c r="A101" s="10" t="s">
        <v>293</v>
      </c>
      <c r="B101" s="2" t="s">
        <v>171</v>
      </c>
      <c r="C101" s="2"/>
      <c r="D101" s="5">
        <v>1400.49</v>
      </c>
      <c r="E101" s="5">
        <f>E102</f>
        <v>0</v>
      </c>
      <c r="F101" s="5">
        <f t="shared" si="17"/>
        <v>1400.49</v>
      </c>
      <c r="G101" s="5">
        <f>G102</f>
        <v>0</v>
      </c>
      <c r="H101" s="5">
        <f t="shared" si="9"/>
        <v>1400.49</v>
      </c>
      <c r="I101" s="5">
        <f>I102</f>
        <v>0</v>
      </c>
      <c r="J101" s="5">
        <f t="shared" si="10"/>
        <v>1400.49</v>
      </c>
      <c r="K101" s="5">
        <f>K102</f>
        <v>0</v>
      </c>
      <c r="L101" s="5">
        <f t="shared" si="11"/>
        <v>1400.49</v>
      </c>
      <c r="M101" s="5">
        <f>M102</f>
        <v>0</v>
      </c>
      <c r="N101" s="5">
        <f t="shared" si="12"/>
        <v>1400.49</v>
      </c>
      <c r="O101" s="5">
        <f>O102</f>
        <v>0</v>
      </c>
      <c r="P101" s="5">
        <f t="shared" si="13"/>
        <v>1400.49</v>
      </c>
      <c r="Q101" s="5">
        <f>Q102</f>
        <v>0</v>
      </c>
      <c r="R101" s="5">
        <f t="shared" si="14"/>
        <v>1400.49</v>
      </c>
      <c r="S101" s="5">
        <f>S102</f>
        <v>0</v>
      </c>
      <c r="T101" s="5">
        <f t="shared" si="15"/>
        <v>1400.49</v>
      </c>
      <c r="U101" s="5">
        <f>U102</f>
        <v>0</v>
      </c>
      <c r="V101" s="5">
        <f t="shared" si="16"/>
        <v>1400.49</v>
      </c>
    </row>
    <row r="102" spans="1:22" ht="38.25">
      <c r="A102" s="4" t="s">
        <v>37</v>
      </c>
      <c r="B102" s="2" t="s">
        <v>171</v>
      </c>
      <c r="C102" s="2">
        <v>600</v>
      </c>
      <c r="D102" s="5">
        <v>1400.49</v>
      </c>
      <c r="E102" s="5">
        <v>0</v>
      </c>
      <c r="F102" s="5">
        <f t="shared" si="17"/>
        <v>1400.49</v>
      </c>
      <c r="G102" s="5"/>
      <c r="H102" s="5">
        <f t="shared" si="9"/>
        <v>1400.49</v>
      </c>
      <c r="I102" s="5"/>
      <c r="J102" s="5">
        <f t="shared" si="10"/>
        <v>1400.49</v>
      </c>
      <c r="K102" s="5"/>
      <c r="L102" s="5">
        <f t="shared" si="11"/>
        <v>1400.49</v>
      </c>
      <c r="M102" s="5"/>
      <c r="N102" s="5">
        <f t="shared" si="12"/>
        <v>1400.49</v>
      </c>
      <c r="O102" s="5"/>
      <c r="P102" s="5">
        <f t="shared" si="13"/>
        <v>1400.49</v>
      </c>
      <c r="Q102" s="5"/>
      <c r="R102" s="5">
        <f t="shared" si="14"/>
        <v>1400.49</v>
      </c>
      <c r="S102" s="5"/>
      <c r="T102" s="5">
        <f t="shared" si="15"/>
        <v>1400.49</v>
      </c>
      <c r="U102" s="5"/>
      <c r="V102" s="5">
        <f t="shared" si="16"/>
        <v>1400.49</v>
      </c>
    </row>
    <row r="103" spans="1:22" ht="63.75">
      <c r="A103" s="11" t="s">
        <v>294</v>
      </c>
      <c r="B103" s="2" t="s">
        <v>172</v>
      </c>
      <c r="C103" s="2"/>
      <c r="D103" s="5">
        <v>56.699999999999996</v>
      </c>
      <c r="E103" s="5">
        <f>E104</f>
        <v>0</v>
      </c>
      <c r="F103" s="5">
        <f t="shared" si="17"/>
        <v>56.699999999999996</v>
      </c>
      <c r="G103" s="5">
        <f>G104</f>
        <v>0</v>
      </c>
      <c r="H103" s="5">
        <f t="shared" si="9"/>
        <v>56.699999999999996</v>
      </c>
      <c r="I103" s="5">
        <f>I104</f>
        <v>0</v>
      </c>
      <c r="J103" s="5">
        <f t="shared" si="10"/>
        <v>56.699999999999996</v>
      </c>
      <c r="K103" s="5">
        <f>K104</f>
        <v>0</v>
      </c>
      <c r="L103" s="5">
        <f t="shared" si="11"/>
        <v>56.699999999999996</v>
      </c>
      <c r="M103" s="5">
        <f>M104</f>
        <v>0</v>
      </c>
      <c r="N103" s="5">
        <f t="shared" si="12"/>
        <v>56.699999999999996</v>
      </c>
      <c r="O103" s="5">
        <f>O104</f>
        <v>0</v>
      </c>
      <c r="P103" s="5">
        <f t="shared" si="13"/>
        <v>56.699999999999996</v>
      </c>
      <c r="Q103" s="5">
        <f>Q104</f>
        <v>0</v>
      </c>
      <c r="R103" s="5">
        <f t="shared" si="14"/>
        <v>56.699999999999996</v>
      </c>
      <c r="S103" s="5">
        <f>S104</f>
        <v>0</v>
      </c>
      <c r="T103" s="5">
        <f t="shared" si="15"/>
        <v>56.699999999999996</v>
      </c>
      <c r="U103" s="5">
        <f>U104</f>
        <v>0</v>
      </c>
      <c r="V103" s="5">
        <f t="shared" si="16"/>
        <v>56.699999999999996</v>
      </c>
    </row>
    <row r="104" spans="1:22" ht="38.25">
      <c r="A104" s="4" t="s">
        <v>37</v>
      </c>
      <c r="B104" s="2" t="s">
        <v>172</v>
      </c>
      <c r="C104" s="2">
        <v>600</v>
      </c>
      <c r="D104" s="5">
        <v>56.699999999999996</v>
      </c>
      <c r="E104" s="5">
        <v>0</v>
      </c>
      <c r="F104" s="5">
        <f t="shared" si="17"/>
        <v>56.699999999999996</v>
      </c>
      <c r="G104" s="5"/>
      <c r="H104" s="5">
        <f t="shared" si="9"/>
        <v>56.699999999999996</v>
      </c>
      <c r="I104" s="5"/>
      <c r="J104" s="5">
        <f t="shared" si="10"/>
        <v>56.699999999999996</v>
      </c>
      <c r="K104" s="5"/>
      <c r="L104" s="5">
        <f t="shared" si="11"/>
        <v>56.699999999999996</v>
      </c>
      <c r="M104" s="5"/>
      <c r="N104" s="5">
        <f t="shared" si="12"/>
        <v>56.699999999999996</v>
      </c>
      <c r="O104" s="5"/>
      <c r="P104" s="5">
        <f t="shared" si="13"/>
        <v>56.699999999999996</v>
      </c>
      <c r="Q104" s="5"/>
      <c r="R104" s="5">
        <f t="shared" si="14"/>
        <v>56.699999999999996</v>
      </c>
      <c r="S104" s="5"/>
      <c r="T104" s="5">
        <f t="shared" si="15"/>
        <v>56.699999999999996</v>
      </c>
      <c r="U104" s="5"/>
      <c r="V104" s="5">
        <f t="shared" si="16"/>
        <v>56.699999999999996</v>
      </c>
    </row>
    <row r="105" spans="1:22" ht="404.25" customHeight="1">
      <c r="A105" s="4" t="s">
        <v>532</v>
      </c>
      <c r="B105" s="2" t="s">
        <v>522</v>
      </c>
      <c r="C105" s="2"/>
      <c r="D105" s="5">
        <v>2646.4838399999999</v>
      </c>
      <c r="E105" s="5">
        <f>E106</f>
        <v>0</v>
      </c>
      <c r="F105" s="5">
        <f t="shared" si="17"/>
        <v>2646.4838399999999</v>
      </c>
      <c r="G105" s="5">
        <f>G106</f>
        <v>0</v>
      </c>
      <c r="H105" s="5">
        <f t="shared" si="9"/>
        <v>2646.4838399999999</v>
      </c>
      <c r="I105" s="5">
        <f>I106</f>
        <v>0</v>
      </c>
      <c r="J105" s="5">
        <f t="shared" si="10"/>
        <v>2646.4838399999999</v>
      </c>
      <c r="K105" s="5">
        <f>K106</f>
        <v>0</v>
      </c>
      <c r="L105" s="5">
        <f t="shared" si="11"/>
        <v>2646.4838399999999</v>
      </c>
      <c r="M105" s="5">
        <f>M106</f>
        <v>0</v>
      </c>
      <c r="N105" s="5">
        <f t="shared" si="12"/>
        <v>2646.4838399999999</v>
      </c>
      <c r="O105" s="5">
        <f>O106</f>
        <v>0</v>
      </c>
      <c r="P105" s="5">
        <f t="shared" si="13"/>
        <v>2646.4838399999999</v>
      </c>
      <c r="Q105" s="5">
        <f>Q106</f>
        <v>-1163.2896000000001</v>
      </c>
      <c r="R105" s="5">
        <f t="shared" si="14"/>
        <v>1483.1942399999998</v>
      </c>
      <c r="S105" s="5">
        <f>S106</f>
        <v>0</v>
      </c>
      <c r="T105" s="5">
        <f t="shared" si="15"/>
        <v>1483.1942399999998</v>
      </c>
      <c r="U105" s="5">
        <f>U106</f>
        <v>0</v>
      </c>
      <c r="V105" s="5">
        <f t="shared" si="16"/>
        <v>1483.1942399999998</v>
      </c>
    </row>
    <row r="106" spans="1:22" ht="38.25">
      <c r="A106" s="4" t="s">
        <v>37</v>
      </c>
      <c r="B106" s="2" t="s">
        <v>522</v>
      </c>
      <c r="C106" s="2">
        <v>600</v>
      </c>
      <c r="D106" s="5">
        <v>2646.4838399999999</v>
      </c>
      <c r="E106" s="5">
        <v>0</v>
      </c>
      <c r="F106" s="5">
        <f t="shared" si="17"/>
        <v>2646.4838399999999</v>
      </c>
      <c r="G106" s="5"/>
      <c r="H106" s="5">
        <f t="shared" si="9"/>
        <v>2646.4838399999999</v>
      </c>
      <c r="I106" s="5"/>
      <c r="J106" s="5">
        <f t="shared" si="10"/>
        <v>2646.4838399999999</v>
      </c>
      <c r="K106" s="5"/>
      <c r="L106" s="5">
        <f t="shared" si="11"/>
        <v>2646.4838399999999</v>
      </c>
      <c r="M106" s="5"/>
      <c r="N106" s="5">
        <f t="shared" si="12"/>
        <v>2646.4838399999999</v>
      </c>
      <c r="O106" s="5"/>
      <c r="P106" s="5">
        <f t="shared" si="13"/>
        <v>2646.4838399999999</v>
      </c>
      <c r="Q106" s="5">
        <v>-1163.2896000000001</v>
      </c>
      <c r="R106" s="5">
        <f t="shared" si="14"/>
        <v>1483.1942399999998</v>
      </c>
      <c r="S106" s="5"/>
      <c r="T106" s="5">
        <f t="shared" si="15"/>
        <v>1483.1942399999998</v>
      </c>
      <c r="U106" s="5"/>
      <c r="V106" s="5">
        <f t="shared" si="16"/>
        <v>1483.1942399999998</v>
      </c>
    </row>
    <row r="107" spans="1:22" ht="393" customHeight="1">
      <c r="A107" s="4" t="s">
        <v>597</v>
      </c>
      <c r="B107" s="2" t="s">
        <v>596</v>
      </c>
      <c r="C107" s="2"/>
      <c r="D107" s="5"/>
      <c r="E107" s="5"/>
      <c r="F107" s="5"/>
      <c r="G107" s="5"/>
      <c r="H107" s="5"/>
      <c r="I107" s="5"/>
      <c r="J107" s="5"/>
      <c r="K107" s="5"/>
      <c r="L107" s="5">
        <f t="shared" si="11"/>
        <v>0</v>
      </c>
      <c r="M107" s="5">
        <f>M108</f>
        <v>1342.2987499999999</v>
      </c>
      <c r="N107" s="5">
        <f t="shared" si="12"/>
        <v>1342.2987499999999</v>
      </c>
      <c r="O107" s="5">
        <f>O108</f>
        <v>0</v>
      </c>
      <c r="P107" s="5">
        <f t="shared" si="13"/>
        <v>1342.2987499999999</v>
      </c>
      <c r="Q107" s="5">
        <f>Q108</f>
        <v>0</v>
      </c>
      <c r="R107" s="5">
        <f t="shared" si="14"/>
        <v>1342.2987499999999</v>
      </c>
      <c r="S107" s="5">
        <f>S108</f>
        <v>0</v>
      </c>
      <c r="T107" s="5">
        <f t="shared" si="15"/>
        <v>1342.2987499999999</v>
      </c>
      <c r="U107" s="5">
        <f>U108</f>
        <v>0</v>
      </c>
      <c r="V107" s="5">
        <f t="shared" si="16"/>
        <v>1342.2987499999999</v>
      </c>
    </row>
    <row r="108" spans="1:22" ht="38.25">
      <c r="A108" s="4" t="s">
        <v>37</v>
      </c>
      <c r="B108" s="2" t="s">
        <v>596</v>
      </c>
      <c r="C108" s="2">
        <v>600</v>
      </c>
      <c r="D108" s="5"/>
      <c r="E108" s="5"/>
      <c r="F108" s="5"/>
      <c r="G108" s="5"/>
      <c r="H108" s="5"/>
      <c r="I108" s="5"/>
      <c r="J108" s="5"/>
      <c r="K108" s="5"/>
      <c r="L108" s="5">
        <f t="shared" si="11"/>
        <v>0</v>
      </c>
      <c r="M108" s="5">
        <v>1342.2987499999999</v>
      </c>
      <c r="N108" s="5">
        <f t="shared" si="12"/>
        <v>1342.2987499999999</v>
      </c>
      <c r="O108" s="5"/>
      <c r="P108" s="5">
        <f t="shared" si="13"/>
        <v>1342.2987499999999</v>
      </c>
      <c r="Q108" s="5"/>
      <c r="R108" s="5">
        <f t="shared" si="14"/>
        <v>1342.2987499999999</v>
      </c>
      <c r="S108" s="5"/>
      <c r="T108" s="5">
        <f t="shared" si="15"/>
        <v>1342.2987499999999</v>
      </c>
      <c r="U108" s="5"/>
      <c r="V108" s="5">
        <f t="shared" si="16"/>
        <v>1342.2987499999999</v>
      </c>
    </row>
    <row r="109" spans="1:22" ht="40.5" customHeight="1">
      <c r="A109" s="9" t="s">
        <v>9</v>
      </c>
      <c r="B109" s="8" t="s">
        <v>11</v>
      </c>
      <c r="C109" s="2"/>
      <c r="D109" s="5">
        <v>1151.8979999999999</v>
      </c>
      <c r="E109" s="5">
        <f>E110+E114+E117</f>
        <v>0</v>
      </c>
      <c r="F109" s="5">
        <f t="shared" si="17"/>
        <v>1151.8979999999999</v>
      </c>
      <c r="G109" s="5">
        <f>G110+G114+G117</f>
        <v>0</v>
      </c>
      <c r="H109" s="5">
        <f t="shared" si="9"/>
        <v>1151.8979999999999</v>
      </c>
      <c r="I109" s="5">
        <f>I110+I114+I117</f>
        <v>0</v>
      </c>
      <c r="J109" s="5">
        <f t="shared" si="10"/>
        <v>1151.8979999999999</v>
      </c>
      <c r="K109" s="5">
        <f>K110+K114+K117</f>
        <v>0</v>
      </c>
      <c r="L109" s="5">
        <f t="shared" si="11"/>
        <v>1151.8979999999999</v>
      </c>
      <c r="M109" s="5">
        <f>M110+M114+M117</f>
        <v>0</v>
      </c>
      <c r="N109" s="5">
        <f t="shared" si="12"/>
        <v>1151.8979999999999</v>
      </c>
      <c r="O109" s="5">
        <f>O110+O114+O117</f>
        <v>0</v>
      </c>
      <c r="P109" s="5">
        <f t="shared" si="13"/>
        <v>1151.8979999999999</v>
      </c>
      <c r="Q109" s="5">
        <f>Q110+Q114+Q117</f>
        <v>0</v>
      </c>
      <c r="R109" s="5">
        <f t="shared" si="14"/>
        <v>1151.8979999999999</v>
      </c>
      <c r="S109" s="5">
        <f>S110+S114+S117</f>
        <v>0</v>
      </c>
      <c r="T109" s="5">
        <f t="shared" si="15"/>
        <v>1151.8979999999999</v>
      </c>
      <c r="U109" s="5">
        <f>U110+U114+U117</f>
        <v>-206.523</v>
      </c>
      <c r="V109" s="5">
        <f t="shared" si="16"/>
        <v>945.37499999999989</v>
      </c>
    </row>
    <row r="110" spans="1:22" ht="51">
      <c r="A110" s="4" t="s">
        <v>10</v>
      </c>
      <c r="B110" s="2" t="s">
        <v>12</v>
      </c>
      <c r="C110" s="2"/>
      <c r="D110" s="5">
        <v>945.375</v>
      </c>
      <c r="E110" s="5">
        <f>E111</f>
        <v>0</v>
      </c>
      <c r="F110" s="5">
        <f t="shared" si="17"/>
        <v>945.375</v>
      </c>
      <c r="G110" s="5">
        <f>G111</f>
        <v>0</v>
      </c>
      <c r="H110" s="5">
        <f t="shared" si="9"/>
        <v>945.375</v>
      </c>
      <c r="I110" s="5">
        <f>I111</f>
        <v>0</v>
      </c>
      <c r="J110" s="5">
        <f t="shared" si="10"/>
        <v>945.375</v>
      </c>
      <c r="K110" s="5">
        <f>K111</f>
        <v>0</v>
      </c>
      <c r="L110" s="5">
        <f t="shared" si="11"/>
        <v>945.375</v>
      </c>
      <c r="M110" s="5">
        <f>M111</f>
        <v>0</v>
      </c>
      <c r="N110" s="5">
        <f t="shared" si="12"/>
        <v>945.375</v>
      </c>
      <c r="O110" s="5">
        <f>O111</f>
        <v>0</v>
      </c>
      <c r="P110" s="5">
        <f t="shared" si="13"/>
        <v>945.375</v>
      </c>
      <c r="Q110" s="5">
        <f>Q111</f>
        <v>0</v>
      </c>
      <c r="R110" s="5">
        <f t="shared" si="14"/>
        <v>945.375</v>
      </c>
      <c r="S110" s="5">
        <f>S111</f>
        <v>0</v>
      </c>
      <c r="T110" s="5">
        <f t="shared" si="15"/>
        <v>945.375</v>
      </c>
      <c r="U110" s="5">
        <f>U111</f>
        <v>0</v>
      </c>
      <c r="V110" s="5">
        <f t="shared" si="16"/>
        <v>945.375</v>
      </c>
    </row>
    <row r="111" spans="1:22" ht="38.25">
      <c r="A111" s="4" t="s">
        <v>14</v>
      </c>
      <c r="B111" s="2" t="s">
        <v>13</v>
      </c>
      <c r="C111" s="2"/>
      <c r="D111" s="5">
        <v>945.375</v>
      </c>
      <c r="E111" s="5">
        <f>E112+E113</f>
        <v>0</v>
      </c>
      <c r="F111" s="5">
        <f t="shared" si="17"/>
        <v>945.375</v>
      </c>
      <c r="G111" s="5">
        <f>G112+G113</f>
        <v>0</v>
      </c>
      <c r="H111" s="5">
        <f t="shared" si="9"/>
        <v>945.375</v>
      </c>
      <c r="I111" s="5">
        <f>I112+I113</f>
        <v>0</v>
      </c>
      <c r="J111" s="5">
        <f t="shared" si="10"/>
        <v>945.375</v>
      </c>
      <c r="K111" s="5">
        <f>K112+K113</f>
        <v>0</v>
      </c>
      <c r="L111" s="5">
        <f t="shared" si="11"/>
        <v>945.375</v>
      </c>
      <c r="M111" s="5">
        <f>M112+M113</f>
        <v>0</v>
      </c>
      <c r="N111" s="5">
        <f t="shared" si="12"/>
        <v>945.375</v>
      </c>
      <c r="O111" s="5">
        <f>O112+O113</f>
        <v>0</v>
      </c>
      <c r="P111" s="5">
        <f t="shared" si="13"/>
        <v>945.375</v>
      </c>
      <c r="Q111" s="5">
        <f>Q112+Q113</f>
        <v>0</v>
      </c>
      <c r="R111" s="5">
        <f t="shared" si="14"/>
        <v>945.375</v>
      </c>
      <c r="S111" s="5">
        <f>S112+S113</f>
        <v>0</v>
      </c>
      <c r="T111" s="5">
        <f t="shared" si="15"/>
        <v>945.375</v>
      </c>
      <c r="U111" s="5">
        <f>U112+U113</f>
        <v>0</v>
      </c>
      <c r="V111" s="5">
        <f t="shared" si="16"/>
        <v>945.375</v>
      </c>
    </row>
    <row r="112" spans="1:22" ht="38.25">
      <c r="A112" s="4" t="s">
        <v>26</v>
      </c>
      <c r="B112" s="2" t="s">
        <v>13</v>
      </c>
      <c r="C112" s="2">
        <v>200</v>
      </c>
      <c r="D112" s="5">
        <v>529.875</v>
      </c>
      <c r="E112" s="5">
        <v>0</v>
      </c>
      <c r="F112" s="5">
        <f t="shared" si="17"/>
        <v>529.875</v>
      </c>
      <c r="G112" s="5"/>
      <c r="H112" s="5">
        <f t="shared" si="9"/>
        <v>529.875</v>
      </c>
      <c r="I112" s="5"/>
      <c r="J112" s="5">
        <f t="shared" si="10"/>
        <v>529.875</v>
      </c>
      <c r="K112" s="5"/>
      <c r="L112" s="5">
        <f t="shared" si="11"/>
        <v>529.875</v>
      </c>
      <c r="M112" s="5"/>
      <c r="N112" s="5">
        <f t="shared" si="12"/>
        <v>529.875</v>
      </c>
      <c r="O112" s="5"/>
      <c r="P112" s="5">
        <f t="shared" si="13"/>
        <v>529.875</v>
      </c>
      <c r="Q112" s="5"/>
      <c r="R112" s="5">
        <f t="shared" si="14"/>
        <v>529.875</v>
      </c>
      <c r="S112" s="5"/>
      <c r="T112" s="5">
        <f t="shared" si="15"/>
        <v>529.875</v>
      </c>
      <c r="U112" s="5"/>
      <c r="V112" s="5">
        <f t="shared" si="16"/>
        <v>529.875</v>
      </c>
    </row>
    <row r="113" spans="1:22" ht="38.25">
      <c r="A113" s="4" t="s">
        <v>37</v>
      </c>
      <c r="B113" s="2" t="s">
        <v>13</v>
      </c>
      <c r="C113" s="2">
        <v>600</v>
      </c>
      <c r="D113" s="5">
        <v>415.5</v>
      </c>
      <c r="E113" s="5">
        <v>0</v>
      </c>
      <c r="F113" s="5">
        <f t="shared" si="17"/>
        <v>415.5</v>
      </c>
      <c r="G113" s="5"/>
      <c r="H113" s="5">
        <f t="shared" si="9"/>
        <v>415.5</v>
      </c>
      <c r="I113" s="5"/>
      <c r="J113" s="5">
        <f t="shared" si="10"/>
        <v>415.5</v>
      </c>
      <c r="K113" s="5"/>
      <c r="L113" s="5">
        <f t="shared" si="11"/>
        <v>415.5</v>
      </c>
      <c r="M113" s="5"/>
      <c r="N113" s="5">
        <f t="shared" si="12"/>
        <v>415.5</v>
      </c>
      <c r="O113" s="5"/>
      <c r="P113" s="5">
        <f t="shared" si="13"/>
        <v>415.5</v>
      </c>
      <c r="Q113" s="5"/>
      <c r="R113" s="5">
        <f t="shared" si="14"/>
        <v>415.5</v>
      </c>
      <c r="S113" s="5"/>
      <c r="T113" s="5">
        <f t="shared" si="15"/>
        <v>415.5</v>
      </c>
      <c r="U113" s="5"/>
      <c r="V113" s="5">
        <f t="shared" si="16"/>
        <v>415.5</v>
      </c>
    </row>
    <row r="114" spans="1:22" ht="51">
      <c r="A114" s="4" t="s">
        <v>15</v>
      </c>
      <c r="B114" s="2" t="s">
        <v>16</v>
      </c>
      <c r="C114" s="2"/>
      <c r="D114" s="5">
        <v>100</v>
      </c>
      <c r="E114" s="5">
        <f>E115</f>
        <v>0</v>
      </c>
      <c r="F114" s="5">
        <f t="shared" si="17"/>
        <v>100</v>
      </c>
      <c r="G114" s="5">
        <f>G115</f>
        <v>0</v>
      </c>
      <c r="H114" s="5">
        <f t="shared" si="9"/>
        <v>100</v>
      </c>
      <c r="I114" s="5">
        <f>I115</f>
        <v>0</v>
      </c>
      <c r="J114" s="5">
        <f t="shared" si="10"/>
        <v>100</v>
      </c>
      <c r="K114" s="5">
        <f>K115</f>
        <v>0</v>
      </c>
      <c r="L114" s="5">
        <f t="shared" si="11"/>
        <v>100</v>
      </c>
      <c r="M114" s="5">
        <f>M115</f>
        <v>0</v>
      </c>
      <c r="N114" s="5">
        <f t="shared" si="12"/>
        <v>100</v>
      </c>
      <c r="O114" s="5">
        <f>O115</f>
        <v>0</v>
      </c>
      <c r="P114" s="5">
        <f t="shared" si="13"/>
        <v>100</v>
      </c>
      <c r="Q114" s="5">
        <f>Q115</f>
        <v>0</v>
      </c>
      <c r="R114" s="5">
        <f t="shared" si="14"/>
        <v>100</v>
      </c>
      <c r="S114" s="5">
        <f>S115</f>
        <v>0</v>
      </c>
      <c r="T114" s="5">
        <f t="shared" si="15"/>
        <v>100</v>
      </c>
      <c r="U114" s="5">
        <f>U115</f>
        <v>-100</v>
      </c>
      <c r="V114" s="5">
        <f t="shared" si="16"/>
        <v>0</v>
      </c>
    </row>
    <row r="115" spans="1:22" ht="51">
      <c r="A115" s="4" t="s">
        <v>18</v>
      </c>
      <c r="B115" s="2" t="s">
        <v>17</v>
      </c>
      <c r="C115" s="2"/>
      <c r="D115" s="5">
        <v>100</v>
      </c>
      <c r="E115" s="5">
        <f>E116</f>
        <v>0</v>
      </c>
      <c r="F115" s="5">
        <f t="shared" si="17"/>
        <v>100</v>
      </c>
      <c r="G115" s="5">
        <f>G116</f>
        <v>0</v>
      </c>
      <c r="H115" s="5">
        <f t="shared" si="9"/>
        <v>100</v>
      </c>
      <c r="I115" s="5">
        <f>I116</f>
        <v>0</v>
      </c>
      <c r="J115" s="5">
        <f t="shared" si="10"/>
        <v>100</v>
      </c>
      <c r="K115" s="5">
        <f>K116</f>
        <v>0</v>
      </c>
      <c r="L115" s="5">
        <f t="shared" si="11"/>
        <v>100</v>
      </c>
      <c r="M115" s="5">
        <f>M116</f>
        <v>0</v>
      </c>
      <c r="N115" s="5">
        <f t="shared" si="12"/>
        <v>100</v>
      </c>
      <c r="O115" s="5">
        <f>O116</f>
        <v>0</v>
      </c>
      <c r="P115" s="5">
        <f t="shared" si="13"/>
        <v>100</v>
      </c>
      <c r="Q115" s="5">
        <f>Q116</f>
        <v>0</v>
      </c>
      <c r="R115" s="5">
        <f t="shared" si="14"/>
        <v>100</v>
      </c>
      <c r="S115" s="5">
        <f>S116</f>
        <v>0</v>
      </c>
      <c r="T115" s="5">
        <f t="shared" si="15"/>
        <v>100</v>
      </c>
      <c r="U115" s="5">
        <f>U116</f>
        <v>-100</v>
      </c>
      <c r="V115" s="5">
        <f t="shared" si="16"/>
        <v>0</v>
      </c>
    </row>
    <row r="116" spans="1:22" ht="38.25">
      <c r="A116" s="4" t="s">
        <v>37</v>
      </c>
      <c r="B116" s="2" t="s">
        <v>17</v>
      </c>
      <c r="C116" s="2">
        <v>600</v>
      </c>
      <c r="D116" s="5">
        <v>100</v>
      </c>
      <c r="E116" s="5">
        <v>0</v>
      </c>
      <c r="F116" s="5">
        <f t="shared" si="17"/>
        <v>100</v>
      </c>
      <c r="G116" s="5"/>
      <c r="H116" s="5">
        <f t="shared" si="9"/>
        <v>100</v>
      </c>
      <c r="I116" s="5"/>
      <c r="J116" s="5">
        <f t="shared" si="10"/>
        <v>100</v>
      </c>
      <c r="K116" s="5"/>
      <c r="L116" s="5">
        <f t="shared" si="11"/>
        <v>100</v>
      </c>
      <c r="M116" s="5"/>
      <c r="N116" s="5">
        <f t="shared" si="12"/>
        <v>100</v>
      </c>
      <c r="O116" s="5"/>
      <c r="P116" s="5">
        <f t="shared" si="13"/>
        <v>100</v>
      </c>
      <c r="Q116" s="5"/>
      <c r="R116" s="5">
        <f t="shared" si="14"/>
        <v>100</v>
      </c>
      <c r="S116" s="5"/>
      <c r="T116" s="5">
        <f t="shared" si="15"/>
        <v>100</v>
      </c>
      <c r="U116" s="5">
        <v>-100</v>
      </c>
      <c r="V116" s="5">
        <f t="shared" si="16"/>
        <v>0</v>
      </c>
    </row>
    <row r="117" spans="1:22" ht="51">
      <c r="A117" s="4" t="s">
        <v>201</v>
      </c>
      <c r="B117" s="2" t="s">
        <v>19</v>
      </c>
      <c r="C117" s="2"/>
      <c r="D117" s="5">
        <v>106.523</v>
      </c>
      <c r="E117" s="5">
        <f>E118</f>
        <v>0</v>
      </c>
      <c r="F117" s="5">
        <f t="shared" si="17"/>
        <v>106.523</v>
      </c>
      <c r="G117" s="5">
        <f>G118</f>
        <v>0</v>
      </c>
      <c r="H117" s="5">
        <f t="shared" si="9"/>
        <v>106.523</v>
      </c>
      <c r="I117" s="5">
        <f>I118</f>
        <v>0</v>
      </c>
      <c r="J117" s="5">
        <f t="shared" si="10"/>
        <v>106.523</v>
      </c>
      <c r="K117" s="5">
        <f>K118</f>
        <v>0</v>
      </c>
      <c r="L117" s="5">
        <f t="shared" si="11"/>
        <v>106.523</v>
      </c>
      <c r="M117" s="5">
        <f>M118</f>
        <v>0</v>
      </c>
      <c r="N117" s="5">
        <f t="shared" si="12"/>
        <v>106.523</v>
      </c>
      <c r="O117" s="5">
        <f>O118</f>
        <v>0</v>
      </c>
      <c r="P117" s="5">
        <f t="shared" si="13"/>
        <v>106.523</v>
      </c>
      <c r="Q117" s="5">
        <f>Q118</f>
        <v>0</v>
      </c>
      <c r="R117" s="5">
        <f t="shared" si="14"/>
        <v>106.523</v>
      </c>
      <c r="S117" s="5">
        <f>S118</f>
        <v>0</v>
      </c>
      <c r="T117" s="5">
        <f t="shared" si="15"/>
        <v>106.523</v>
      </c>
      <c r="U117" s="5">
        <f>U118</f>
        <v>-106.523</v>
      </c>
      <c r="V117" s="5">
        <f t="shared" si="16"/>
        <v>0</v>
      </c>
    </row>
    <row r="118" spans="1:22" ht="38.25">
      <c r="A118" s="4" t="s">
        <v>200</v>
      </c>
      <c r="B118" s="2" t="s">
        <v>20</v>
      </c>
      <c r="C118" s="2"/>
      <c r="D118" s="5">
        <v>106.523</v>
      </c>
      <c r="E118" s="5">
        <f>E119</f>
        <v>0</v>
      </c>
      <c r="F118" s="5">
        <f t="shared" si="17"/>
        <v>106.523</v>
      </c>
      <c r="G118" s="5">
        <f>G119</f>
        <v>0</v>
      </c>
      <c r="H118" s="5">
        <f t="shared" si="9"/>
        <v>106.523</v>
      </c>
      <c r="I118" s="5">
        <f>I119</f>
        <v>0</v>
      </c>
      <c r="J118" s="5">
        <f t="shared" si="10"/>
        <v>106.523</v>
      </c>
      <c r="K118" s="5">
        <f>K119</f>
        <v>0</v>
      </c>
      <c r="L118" s="5">
        <f t="shared" si="11"/>
        <v>106.523</v>
      </c>
      <c r="M118" s="5">
        <f>M119</f>
        <v>0</v>
      </c>
      <c r="N118" s="5">
        <f t="shared" si="12"/>
        <v>106.523</v>
      </c>
      <c r="O118" s="5">
        <f>O119</f>
        <v>0</v>
      </c>
      <c r="P118" s="5">
        <f t="shared" si="13"/>
        <v>106.523</v>
      </c>
      <c r="Q118" s="5">
        <f>Q119</f>
        <v>0</v>
      </c>
      <c r="R118" s="5">
        <f t="shared" si="14"/>
        <v>106.523</v>
      </c>
      <c r="S118" s="5">
        <f>S119</f>
        <v>0</v>
      </c>
      <c r="T118" s="5">
        <f t="shared" si="15"/>
        <v>106.523</v>
      </c>
      <c r="U118" s="5">
        <f>U119</f>
        <v>-106.523</v>
      </c>
      <c r="V118" s="5">
        <f t="shared" si="16"/>
        <v>0</v>
      </c>
    </row>
    <row r="119" spans="1:22" ht="38.25">
      <c r="A119" s="4" t="s">
        <v>37</v>
      </c>
      <c r="B119" s="2" t="s">
        <v>20</v>
      </c>
      <c r="C119" s="2">
        <v>600</v>
      </c>
      <c r="D119" s="5">
        <v>106.523</v>
      </c>
      <c r="E119" s="5">
        <v>0</v>
      </c>
      <c r="F119" s="5">
        <f t="shared" si="17"/>
        <v>106.523</v>
      </c>
      <c r="G119" s="5"/>
      <c r="H119" s="5">
        <f t="shared" si="9"/>
        <v>106.523</v>
      </c>
      <c r="I119" s="5"/>
      <c r="J119" s="5">
        <f t="shared" si="10"/>
        <v>106.523</v>
      </c>
      <c r="K119" s="5"/>
      <c r="L119" s="5">
        <f t="shared" si="11"/>
        <v>106.523</v>
      </c>
      <c r="M119" s="5"/>
      <c r="N119" s="5">
        <f t="shared" si="12"/>
        <v>106.523</v>
      </c>
      <c r="O119" s="5"/>
      <c r="P119" s="5">
        <f t="shared" si="13"/>
        <v>106.523</v>
      </c>
      <c r="Q119" s="5"/>
      <c r="R119" s="5">
        <f t="shared" si="14"/>
        <v>106.523</v>
      </c>
      <c r="S119" s="5"/>
      <c r="T119" s="5">
        <f t="shared" si="15"/>
        <v>106.523</v>
      </c>
      <c r="U119" s="5">
        <v>-106.523</v>
      </c>
      <c r="V119" s="5">
        <f t="shared" si="16"/>
        <v>0</v>
      </c>
    </row>
    <row r="120" spans="1:22" ht="63.75">
      <c r="A120" s="9" t="s">
        <v>308</v>
      </c>
      <c r="B120" s="12" t="s">
        <v>6</v>
      </c>
      <c r="C120" s="2"/>
      <c r="D120" s="5">
        <v>12046.178</v>
      </c>
      <c r="E120" s="5">
        <f>E121</f>
        <v>0</v>
      </c>
      <c r="F120" s="5">
        <f t="shared" si="17"/>
        <v>12046.178</v>
      </c>
      <c r="G120" s="5">
        <f>G121</f>
        <v>0</v>
      </c>
      <c r="H120" s="5">
        <f t="shared" si="9"/>
        <v>12046.178</v>
      </c>
      <c r="I120" s="5">
        <f>I121</f>
        <v>0</v>
      </c>
      <c r="J120" s="5">
        <f t="shared" si="10"/>
        <v>12046.178</v>
      </c>
      <c r="K120" s="5">
        <f>K121</f>
        <v>0</v>
      </c>
      <c r="L120" s="5">
        <f t="shared" si="11"/>
        <v>12046.178</v>
      </c>
      <c r="M120" s="5">
        <f>M121</f>
        <v>0</v>
      </c>
      <c r="N120" s="5">
        <f t="shared" si="12"/>
        <v>12046.178</v>
      </c>
      <c r="O120" s="5">
        <f>O121</f>
        <v>0</v>
      </c>
      <c r="P120" s="5">
        <f t="shared" si="13"/>
        <v>12046.178</v>
      </c>
      <c r="Q120" s="5">
        <f>Q121</f>
        <v>0</v>
      </c>
      <c r="R120" s="5">
        <f t="shared" si="14"/>
        <v>12046.178</v>
      </c>
      <c r="S120" s="5">
        <f>S121</f>
        <v>253.55500000000001</v>
      </c>
      <c r="T120" s="5">
        <f t="shared" si="15"/>
        <v>12299.733</v>
      </c>
      <c r="U120" s="5">
        <f>U121</f>
        <v>0</v>
      </c>
      <c r="V120" s="5">
        <f t="shared" si="16"/>
        <v>12299.733</v>
      </c>
    </row>
    <row r="121" spans="1:22" ht="63.75">
      <c r="A121" s="4" t="s">
        <v>331</v>
      </c>
      <c r="B121" s="6" t="s">
        <v>8</v>
      </c>
      <c r="C121" s="2"/>
      <c r="D121" s="5">
        <v>12046.178</v>
      </c>
      <c r="E121" s="5">
        <f>E122</f>
        <v>0</v>
      </c>
      <c r="F121" s="5">
        <f t="shared" si="17"/>
        <v>12046.178</v>
      </c>
      <c r="G121" s="5">
        <f>G122</f>
        <v>0</v>
      </c>
      <c r="H121" s="5">
        <f t="shared" si="9"/>
        <v>12046.178</v>
      </c>
      <c r="I121" s="5">
        <f>I122</f>
        <v>0</v>
      </c>
      <c r="J121" s="5">
        <f t="shared" si="10"/>
        <v>12046.178</v>
      </c>
      <c r="K121" s="5">
        <f>K122</f>
        <v>0</v>
      </c>
      <c r="L121" s="5">
        <f t="shared" si="11"/>
        <v>12046.178</v>
      </c>
      <c r="M121" s="5">
        <f>M122</f>
        <v>0</v>
      </c>
      <c r="N121" s="5">
        <f t="shared" si="12"/>
        <v>12046.178</v>
      </c>
      <c r="O121" s="5">
        <f>O122</f>
        <v>0</v>
      </c>
      <c r="P121" s="5">
        <f t="shared" si="13"/>
        <v>12046.178</v>
      </c>
      <c r="Q121" s="5">
        <f>Q122</f>
        <v>0</v>
      </c>
      <c r="R121" s="5">
        <f t="shared" si="14"/>
        <v>12046.178</v>
      </c>
      <c r="S121" s="5">
        <f>S122</f>
        <v>253.55500000000001</v>
      </c>
      <c r="T121" s="5">
        <f t="shared" si="15"/>
        <v>12299.733</v>
      </c>
      <c r="U121" s="5">
        <f>U122</f>
        <v>0</v>
      </c>
      <c r="V121" s="5">
        <f t="shared" si="16"/>
        <v>12299.733</v>
      </c>
    </row>
    <row r="122" spans="1:22" ht="63.75">
      <c r="A122" s="4" t="s">
        <v>332</v>
      </c>
      <c r="B122" s="6" t="s">
        <v>7</v>
      </c>
      <c r="C122" s="2"/>
      <c r="D122" s="5">
        <v>12046.178</v>
      </c>
      <c r="E122" s="5">
        <f>E123+E124+E125</f>
        <v>0</v>
      </c>
      <c r="F122" s="5">
        <f t="shared" si="17"/>
        <v>12046.178</v>
      </c>
      <c r="G122" s="5">
        <f>G123+G124+G125</f>
        <v>0</v>
      </c>
      <c r="H122" s="5">
        <f t="shared" si="9"/>
        <v>12046.178</v>
      </c>
      <c r="I122" s="5">
        <f>I123+I124+I125</f>
        <v>0</v>
      </c>
      <c r="J122" s="5">
        <f t="shared" si="10"/>
        <v>12046.178</v>
      </c>
      <c r="K122" s="5">
        <f>K123+K124+K125</f>
        <v>0</v>
      </c>
      <c r="L122" s="5">
        <f t="shared" si="11"/>
        <v>12046.178</v>
      </c>
      <c r="M122" s="5">
        <f>M123+M124+M125</f>
        <v>0</v>
      </c>
      <c r="N122" s="5">
        <f t="shared" si="12"/>
        <v>12046.178</v>
      </c>
      <c r="O122" s="5">
        <f>O123+O124+O125</f>
        <v>0</v>
      </c>
      <c r="P122" s="5">
        <f t="shared" si="13"/>
        <v>12046.178</v>
      </c>
      <c r="Q122" s="5">
        <f>Q123+Q124+Q125</f>
        <v>0</v>
      </c>
      <c r="R122" s="5">
        <f t="shared" si="14"/>
        <v>12046.178</v>
      </c>
      <c r="S122" s="5">
        <f>S123+S124+S125</f>
        <v>253.55500000000001</v>
      </c>
      <c r="T122" s="5">
        <f t="shared" si="15"/>
        <v>12299.733</v>
      </c>
      <c r="U122" s="5">
        <f>U123+U124+U125</f>
        <v>0</v>
      </c>
      <c r="V122" s="5">
        <f t="shared" si="16"/>
        <v>12299.733</v>
      </c>
    </row>
    <row r="123" spans="1:22" ht="76.5">
      <c r="A123" s="4" t="s">
        <v>49</v>
      </c>
      <c r="B123" s="6" t="s">
        <v>7</v>
      </c>
      <c r="C123" s="2">
        <v>100</v>
      </c>
      <c r="D123" s="5">
        <v>11064.922999999999</v>
      </c>
      <c r="E123" s="5">
        <v>0</v>
      </c>
      <c r="F123" s="5">
        <f t="shared" si="17"/>
        <v>11064.922999999999</v>
      </c>
      <c r="G123" s="5"/>
      <c r="H123" s="5">
        <f t="shared" si="9"/>
        <v>11064.922999999999</v>
      </c>
      <c r="I123" s="5"/>
      <c r="J123" s="5">
        <f t="shared" si="10"/>
        <v>11064.922999999999</v>
      </c>
      <c r="K123" s="5"/>
      <c r="L123" s="5">
        <f t="shared" si="11"/>
        <v>11064.922999999999</v>
      </c>
      <c r="M123" s="5"/>
      <c r="N123" s="5">
        <f t="shared" si="12"/>
        <v>11064.922999999999</v>
      </c>
      <c r="O123" s="5"/>
      <c r="P123" s="5">
        <f t="shared" si="13"/>
        <v>11064.922999999999</v>
      </c>
      <c r="Q123" s="5"/>
      <c r="R123" s="5">
        <f t="shared" si="14"/>
        <v>11064.922999999999</v>
      </c>
      <c r="S123" s="5">
        <v>253.55500000000001</v>
      </c>
      <c r="T123" s="5">
        <f t="shared" si="15"/>
        <v>11318.477999999999</v>
      </c>
      <c r="U123" s="5"/>
      <c r="V123" s="5">
        <f t="shared" si="16"/>
        <v>11318.477999999999</v>
      </c>
    </row>
    <row r="124" spans="1:22" ht="38.25">
      <c r="A124" s="4" t="s">
        <v>26</v>
      </c>
      <c r="B124" s="6" t="s">
        <v>7</v>
      </c>
      <c r="C124" s="2">
        <v>200</v>
      </c>
      <c r="D124" s="5">
        <v>981.255</v>
      </c>
      <c r="E124" s="5">
        <v>0</v>
      </c>
      <c r="F124" s="5">
        <f t="shared" si="17"/>
        <v>981.255</v>
      </c>
      <c r="G124" s="5"/>
      <c r="H124" s="5">
        <f t="shared" si="9"/>
        <v>981.255</v>
      </c>
      <c r="I124" s="5"/>
      <c r="J124" s="5">
        <f t="shared" si="10"/>
        <v>981.255</v>
      </c>
      <c r="K124" s="5"/>
      <c r="L124" s="5">
        <f t="shared" si="11"/>
        <v>981.255</v>
      </c>
      <c r="M124" s="5"/>
      <c r="N124" s="5">
        <f t="shared" si="12"/>
        <v>981.255</v>
      </c>
      <c r="O124" s="5"/>
      <c r="P124" s="5">
        <f t="shared" si="13"/>
        <v>981.255</v>
      </c>
      <c r="Q124" s="5"/>
      <c r="R124" s="5">
        <f t="shared" si="14"/>
        <v>981.255</v>
      </c>
      <c r="S124" s="5"/>
      <c r="T124" s="5">
        <f t="shared" si="15"/>
        <v>981.255</v>
      </c>
      <c r="U124" s="5"/>
      <c r="V124" s="5">
        <f t="shared" si="16"/>
        <v>981.255</v>
      </c>
    </row>
    <row r="125" spans="1:22" ht="15.75">
      <c r="A125" s="4" t="s">
        <v>333</v>
      </c>
      <c r="B125" s="6" t="s">
        <v>7</v>
      </c>
      <c r="C125" s="2">
        <v>800</v>
      </c>
      <c r="D125" s="5">
        <v>0</v>
      </c>
      <c r="E125" s="5">
        <v>0</v>
      </c>
      <c r="F125" s="5">
        <f t="shared" si="17"/>
        <v>0</v>
      </c>
      <c r="G125" s="5"/>
      <c r="H125" s="5">
        <f t="shared" si="9"/>
        <v>0</v>
      </c>
      <c r="I125" s="5"/>
      <c r="J125" s="5">
        <f t="shared" si="10"/>
        <v>0</v>
      </c>
      <c r="K125" s="5"/>
      <c r="L125" s="5">
        <f t="shared" si="11"/>
        <v>0</v>
      </c>
      <c r="M125" s="5"/>
      <c r="N125" s="5">
        <f t="shared" si="12"/>
        <v>0</v>
      </c>
      <c r="O125" s="5"/>
      <c r="P125" s="5">
        <f t="shared" si="13"/>
        <v>0</v>
      </c>
      <c r="Q125" s="5"/>
      <c r="R125" s="5">
        <f t="shared" si="14"/>
        <v>0</v>
      </c>
      <c r="S125" s="5"/>
      <c r="T125" s="5">
        <f t="shared" si="15"/>
        <v>0</v>
      </c>
      <c r="U125" s="5"/>
      <c r="V125" s="5">
        <f t="shared" si="16"/>
        <v>0</v>
      </c>
    </row>
    <row r="126" spans="1:22" ht="25.5">
      <c r="A126" s="9" t="s">
        <v>223</v>
      </c>
      <c r="B126" s="8" t="s">
        <v>224</v>
      </c>
      <c r="C126" s="2"/>
      <c r="D126" s="5">
        <v>605.10300000000007</v>
      </c>
      <c r="E126" s="5">
        <f>E127+E130+E133</f>
        <v>0</v>
      </c>
      <c r="F126" s="5">
        <f t="shared" si="17"/>
        <v>605.10300000000007</v>
      </c>
      <c r="G126" s="5">
        <f>G127+G130+G133</f>
        <v>0</v>
      </c>
      <c r="H126" s="5">
        <f t="shared" si="9"/>
        <v>605.10300000000007</v>
      </c>
      <c r="I126" s="5">
        <f>I127+I130+I133</f>
        <v>0</v>
      </c>
      <c r="J126" s="5">
        <f t="shared" si="10"/>
        <v>605.10300000000007</v>
      </c>
      <c r="K126" s="5">
        <f>K127+K130+K133</f>
        <v>0</v>
      </c>
      <c r="L126" s="5">
        <f t="shared" si="11"/>
        <v>605.10300000000007</v>
      </c>
      <c r="M126" s="5">
        <f>M127+M130+M133</f>
        <v>0</v>
      </c>
      <c r="N126" s="5">
        <f t="shared" si="12"/>
        <v>605.10300000000007</v>
      </c>
      <c r="O126" s="5">
        <f>O127+O130+O133</f>
        <v>0</v>
      </c>
      <c r="P126" s="5">
        <f t="shared" si="13"/>
        <v>605.10300000000007</v>
      </c>
      <c r="Q126" s="5">
        <f>Q127+Q130+Q133</f>
        <v>129</v>
      </c>
      <c r="R126" s="5">
        <f t="shared" si="14"/>
        <v>734.10300000000007</v>
      </c>
      <c r="S126" s="5">
        <f>S127+S130+S133</f>
        <v>-65</v>
      </c>
      <c r="T126" s="5">
        <f t="shared" si="15"/>
        <v>669.10300000000007</v>
      </c>
      <c r="U126" s="5">
        <f>U127+U130+U133</f>
        <v>-5.5865000000000009</v>
      </c>
      <c r="V126" s="5">
        <f t="shared" si="16"/>
        <v>663.51650000000006</v>
      </c>
    </row>
    <row r="127" spans="1:22" ht="38.25">
      <c r="A127" s="4" t="s">
        <v>225</v>
      </c>
      <c r="B127" s="2" t="s">
        <v>226</v>
      </c>
      <c r="C127" s="2"/>
      <c r="D127" s="5">
        <v>178</v>
      </c>
      <c r="E127" s="5">
        <f>E128</f>
        <v>0</v>
      </c>
      <c r="F127" s="5">
        <f t="shared" si="17"/>
        <v>178</v>
      </c>
      <c r="G127" s="5">
        <f>G128</f>
        <v>0</v>
      </c>
      <c r="H127" s="5">
        <f t="shared" si="9"/>
        <v>178</v>
      </c>
      <c r="I127" s="5">
        <f>I128</f>
        <v>0</v>
      </c>
      <c r="J127" s="5">
        <f t="shared" si="10"/>
        <v>178</v>
      </c>
      <c r="K127" s="5">
        <f>K128</f>
        <v>0</v>
      </c>
      <c r="L127" s="5">
        <f t="shared" si="11"/>
        <v>178</v>
      </c>
      <c r="M127" s="5">
        <f>M128</f>
        <v>0</v>
      </c>
      <c r="N127" s="5">
        <f t="shared" si="12"/>
        <v>178</v>
      </c>
      <c r="O127" s="5">
        <f>O128</f>
        <v>0</v>
      </c>
      <c r="P127" s="5">
        <f t="shared" si="13"/>
        <v>178</v>
      </c>
      <c r="Q127" s="5">
        <f>Q128</f>
        <v>129</v>
      </c>
      <c r="R127" s="5">
        <f t="shared" si="14"/>
        <v>307</v>
      </c>
      <c r="S127" s="5">
        <f>S128</f>
        <v>0</v>
      </c>
      <c r="T127" s="5">
        <f t="shared" si="15"/>
        <v>307</v>
      </c>
      <c r="U127" s="5">
        <f>U128</f>
        <v>0</v>
      </c>
      <c r="V127" s="5">
        <f t="shared" si="16"/>
        <v>307</v>
      </c>
    </row>
    <row r="128" spans="1:22" ht="28.5" customHeight="1">
      <c r="A128" s="4" t="s">
        <v>227</v>
      </c>
      <c r="B128" s="2" t="s">
        <v>228</v>
      </c>
      <c r="C128" s="2"/>
      <c r="D128" s="5">
        <v>178</v>
      </c>
      <c r="E128" s="5">
        <f>E129</f>
        <v>0</v>
      </c>
      <c r="F128" s="5">
        <f t="shared" si="17"/>
        <v>178</v>
      </c>
      <c r="G128" s="5">
        <f>G129</f>
        <v>0</v>
      </c>
      <c r="H128" s="5">
        <f t="shared" si="9"/>
        <v>178</v>
      </c>
      <c r="I128" s="5">
        <f>I129</f>
        <v>0</v>
      </c>
      <c r="J128" s="5">
        <f t="shared" si="10"/>
        <v>178</v>
      </c>
      <c r="K128" s="5">
        <f>K129</f>
        <v>0</v>
      </c>
      <c r="L128" s="5">
        <f t="shared" si="11"/>
        <v>178</v>
      </c>
      <c r="M128" s="5">
        <f>M129</f>
        <v>0</v>
      </c>
      <c r="N128" s="5">
        <f t="shared" si="12"/>
        <v>178</v>
      </c>
      <c r="O128" s="5">
        <f>O129</f>
        <v>0</v>
      </c>
      <c r="P128" s="5">
        <f t="shared" si="13"/>
        <v>178</v>
      </c>
      <c r="Q128" s="5">
        <f>Q129</f>
        <v>129</v>
      </c>
      <c r="R128" s="5">
        <f t="shared" si="14"/>
        <v>307</v>
      </c>
      <c r="S128" s="5">
        <f>S129</f>
        <v>0</v>
      </c>
      <c r="T128" s="5">
        <f t="shared" si="15"/>
        <v>307</v>
      </c>
      <c r="U128" s="5">
        <f>U129</f>
        <v>0</v>
      </c>
      <c r="V128" s="5">
        <f t="shared" si="16"/>
        <v>307</v>
      </c>
    </row>
    <row r="129" spans="1:22" ht="38.25">
      <c r="A129" s="4" t="s">
        <v>26</v>
      </c>
      <c r="B129" s="2" t="s">
        <v>228</v>
      </c>
      <c r="C129" s="2">
        <v>200</v>
      </c>
      <c r="D129" s="5">
        <v>178</v>
      </c>
      <c r="E129" s="5">
        <v>0</v>
      </c>
      <c r="F129" s="5">
        <f t="shared" si="17"/>
        <v>178</v>
      </c>
      <c r="G129" s="5"/>
      <c r="H129" s="5">
        <f t="shared" si="9"/>
        <v>178</v>
      </c>
      <c r="I129" s="5"/>
      <c r="J129" s="5">
        <f t="shared" si="10"/>
        <v>178</v>
      </c>
      <c r="K129" s="5"/>
      <c r="L129" s="5">
        <f t="shared" si="11"/>
        <v>178</v>
      </c>
      <c r="M129" s="5"/>
      <c r="N129" s="5">
        <f t="shared" si="12"/>
        <v>178</v>
      </c>
      <c r="O129" s="5"/>
      <c r="P129" s="5">
        <f t="shared" si="13"/>
        <v>178</v>
      </c>
      <c r="Q129" s="5">
        <v>129</v>
      </c>
      <c r="R129" s="5">
        <f t="shared" si="14"/>
        <v>307</v>
      </c>
      <c r="S129" s="5"/>
      <c r="T129" s="5">
        <f t="shared" si="15"/>
        <v>307</v>
      </c>
      <c r="U129" s="5"/>
      <c r="V129" s="5">
        <f t="shared" si="16"/>
        <v>307</v>
      </c>
    </row>
    <row r="130" spans="1:22" ht="51">
      <c r="A130" s="4" t="s">
        <v>375</v>
      </c>
      <c r="B130" s="2" t="s">
        <v>229</v>
      </c>
      <c r="C130" s="2"/>
      <c r="D130" s="5">
        <v>275</v>
      </c>
      <c r="E130" s="5">
        <f>E131</f>
        <v>0</v>
      </c>
      <c r="F130" s="5">
        <f t="shared" si="17"/>
        <v>275</v>
      </c>
      <c r="G130" s="5">
        <f>G131</f>
        <v>0</v>
      </c>
      <c r="H130" s="5">
        <f t="shared" si="9"/>
        <v>275</v>
      </c>
      <c r="I130" s="5">
        <f>I131</f>
        <v>0</v>
      </c>
      <c r="J130" s="5">
        <f t="shared" si="10"/>
        <v>275</v>
      </c>
      <c r="K130" s="5">
        <f>K131</f>
        <v>0</v>
      </c>
      <c r="L130" s="5">
        <f t="shared" si="11"/>
        <v>275</v>
      </c>
      <c r="M130" s="5">
        <f>M131</f>
        <v>0</v>
      </c>
      <c r="N130" s="5">
        <f t="shared" si="12"/>
        <v>275</v>
      </c>
      <c r="O130" s="5">
        <f>O131</f>
        <v>0</v>
      </c>
      <c r="P130" s="5">
        <f t="shared" si="13"/>
        <v>275</v>
      </c>
      <c r="Q130" s="5">
        <f>Q131</f>
        <v>0</v>
      </c>
      <c r="R130" s="5">
        <f t="shared" si="14"/>
        <v>275</v>
      </c>
      <c r="S130" s="5">
        <f>S131</f>
        <v>-65</v>
      </c>
      <c r="T130" s="5">
        <f t="shared" si="15"/>
        <v>210</v>
      </c>
      <c r="U130" s="5">
        <f>U131</f>
        <v>-5</v>
      </c>
      <c r="V130" s="5">
        <f t="shared" si="16"/>
        <v>205</v>
      </c>
    </row>
    <row r="131" spans="1:22" ht="51">
      <c r="A131" s="4" t="s">
        <v>376</v>
      </c>
      <c r="B131" s="6" t="s">
        <v>230</v>
      </c>
      <c r="C131" s="2"/>
      <c r="D131" s="5">
        <v>275</v>
      </c>
      <c r="E131" s="5">
        <f>E132</f>
        <v>0</v>
      </c>
      <c r="F131" s="5">
        <f t="shared" si="17"/>
        <v>275</v>
      </c>
      <c r="G131" s="5">
        <f>G132</f>
        <v>0</v>
      </c>
      <c r="H131" s="5">
        <f t="shared" si="9"/>
        <v>275</v>
      </c>
      <c r="I131" s="5">
        <f>I132</f>
        <v>0</v>
      </c>
      <c r="J131" s="5">
        <f t="shared" si="10"/>
        <v>275</v>
      </c>
      <c r="K131" s="5">
        <f>K132</f>
        <v>0</v>
      </c>
      <c r="L131" s="5">
        <f t="shared" si="11"/>
        <v>275</v>
      </c>
      <c r="M131" s="5">
        <f>M132</f>
        <v>0</v>
      </c>
      <c r="N131" s="5">
        <f t="shared" si="12"/>
        <v>275</v>
      </c>
      <c r="O131" s="5">
        <f>O132</f>
        <v>0</v>
      </c>
      <c r="P131" s="5">
        <f t="shared" si="13"/>
        <v>275</v>
      </c>
      <c r="Q131" s="5">
        <f>Q132</f>
        <v>0</v>
      </c>
      <c r="R131" s="5">
        <f t="shared" si="14"/>
        <v>275</v>
      </c>
      <c r="S131" s="5">
        <f>S132</f>
        <v>-65</v>
      </c>
      <c r="T131" s="5">
        <f t="shared" si="15"/>
        <v>210</v>
      </c>
      <c r="U131" s="5">
        <f>U132</f>
        <v>-5</v>
      </c>
      <c r="V131" s="5">
        <f t="shared" si="16"/>
        <v>205</v>
      </c>
    </row>
    <row r="132" spans="1:22" ht="25.5">
      <c r="A132" s="4" t="s">
        <v>189</v>
      </c>
      <c r="B132" s="6" t="s">
        <v>230</v>
      </c>
      <c r="C132" s="2">
        <v>300</v>
      </c>
      <c r="D132" s="5">
        <v>275</v>
      </c>
      <c r="E132" s="5">
        <v>0</v>
      </c>
      <c r="F132" s="5">
        <f t="shared" si="17"/>
        <v>275</v>
      </c>
      <c r="G132" s="5"/>
      <c r="H132" s="5">
        <f t="shared" si="9"/>
        <v>275</v>
      </c>
      <c r="I132" s="5"/>
      <c r="J132" s="5">
        <f t="shared" si="10"/>
        <v>275</v>
      </c>
      <c r="K132" s="5"/>
      <c r="L132" s="5">
        <f t="shared" si="11"/>
        <v>275</v>
      </c>
      <c r="M132" s="5"/>
      <c r="N132" s="5">
        <f t="shared" si="12"/>
        <v>275</v>
      </c>
      <c r="O132" s="5"/>
      <c r="P132" s="5">
        <f t="shared" si="13"/>
        <v>275</v>
      </c>
      <c r="Q132" s="5"/>
      <c r="R132" s="5">
        <f t="shared" si="14"/>
        <v>275</v>
      </c>
      <c r="S132" s="5">
        <v>-65</v>
      </c>
      <c r="T132" s="5">
        <f t="shared" si="15"/>
        <v>210</v>
      </c>
      <c r="U132" s="5">
        <v>-5</v>
      </c>
      <c r="V132" s="5">
        <f t="shared" si="16"/>
        <v>205</v>
      </c>
    </row>
    <row r="133" spans="1:22" ht="63.75">
      <c r="A133" s="4" t="s">
        <v>377</v>
      </c>
      <c r="B133" s="2" t="s">
        <v>231</v>
      </c>
      <c r="C133" s="2"/>
      <c r="D133" s="5">
        <v>152.10300000000001</v>
      </c>
      <c r="E133" s="5">
        <f>E134</f>
        <v>0</v>
      </c>
      <c r="F133" s="5">
        <f t="shared" si="17"/>
        <v>152.10300000000001</v>
      </c>
      <c r="G133" s="5">
        <f>G134</f>
        <v>0</v>
      </c>
      <c r="H133" s="5">
        <f t="shared" si="9"/>
        <v>152.10300000000001</v>
      </c>
      <c r="I133" s="5">
        <f>I134</f>
        <v>0</v>
      </c>
      <c r="J133" s="5">
        <f t="shared" si="10"/>
        <v>152.10300000000001</v>
      </c>
      <c r="K133" s="5">
        <f>K134</f>
        <v>0</v>
      </c>
      <c r="L133" s="5">
        <f t="shared" si="11"/>
        <v>152.10300000000001</v>
      </c>
      <c r="M133" s="5">
        <f>M134</f>
        <v>0</v>
      </c>
      <c r="N133" s="5">
        <f t="shared" si="12"/>
        <v>152.10300000000001</v>
      </c>
      <c r="O133" s="5">
        <f>O134</f>
        <v>0</v>
      </c>
      <c r="P133" s="5">
        <f t="shared" si="13"/>
        <v>152.10300000000001</v>
      </c>
      <c r="Q133" s="5">
        <f>Q134</f>
        <v>0</v>
      </c>
      <c r="R133" s="5">
        <f t="shared" si="14"/>
        <v>152.10300000000001</v>
      </c>
      <c r="S133" s="5">
        <f>S134</f>
        <v>0</v>
      </c>
      <c r="T133" s="5">
        <f t="shared" si="15"/>
        <v>152.10300000000001</v>
      </c>
      <c r="U133" s="5">
        <f>U134</f>
        <v>-0.58650000000000091</v>
      </c>
      <c r="V133" s="5">
        <f t="shared" si="16"/>
        <v>151.51650000000001</v>
      </c>
    </row>
    <row r="134" spans="1:22" ht="38.25">
      <c r="A134" s="4" t="s">
        <v>295</v>
      </c>
      <c r="B134" s="2" t="s">
        <v>232</v>
      </c>
      <c r="C134" s="2"/>
      <c r="D134" s="5">
        <v>152.10300000000001</v>
      </c>
      <c r="E134" s="5">
        <f>E135+E136</f>
        <v>0</v>
      </c>
      <c r="F134" s="5">
        <f t="shared" si="17"/>
        <v>152.10300000000001</v>
      </c>
      <c r="G134" s="5">
        <f>G135+G136</f>
        <v>0</v>
      </c>
      <c r="H134" s="5">
        <f t="shared" si="9"/>
        <v>152.10300000000001</v>
      </c>
      <c r="I134" s="5">
        <f>I135+I136</f>
        <v>0</v>
      </c>
      <c r="J134" s="5">
        <f t="shared" si="10"/>
        <v>152.10300000000001</v>
      </c>
      <c r="K134" s="5">
        <f>K135+K136</f>
        <v>0</v>
      </c>
      <c r="L134" s="5">
        <f t="shared" si="11"/>
        <v>152.10300000000001</v>
      </c>
      <c r="M134" s="5">
        <f>M135+M136</f>
        <v>0</v>
      </c>
      <c r="N134" s="5">
        <f t="shared" si="12"/>
        <v>152.10300000000001</v>
      </c>
      <c r="O134" s="5">
        <f>O135+O136</f>
        <v>0</v>
      </c>
      <c r="P134" s="5">
        <f t="shared" si="13"/>
        <v>152.10300000000001</v>
      </c>
      <c r="Q134" s="5">
        <f>Q135+Q136</f>
        <v>0</v>
      </c>
      <c r="R134" s="5">
        <f t="shared" si="14"/>
        <v>152.10300000000001</v>
      </c>
      <c r="S134" s="5">
        <f>S135+S136</f>
        <v>0</v>
      </c>
      <c r="T134" s="5">
        <f t="shared" si="15"/>
        <v>152.10300000000001</v>
      </c>
      <c r="U134" s="5">
        <f>U135+U136</f>
        <v>-0.58650000000000091</v>
      </c>
      <c r="V134" s="5">
        <f t="shared" si="16"/>
        <v>151.51650000000001</v>
      </c>
    </row>
    <row r="135" spans="1:22" ht="38.25">
      <c r="A135" s="4" t="s">
        <v>26</v>
      </c>
      <c r="B135" s="2" t="s">
        <v>232</v>
      </c>
      <c r="C135" s="2">
        <v>200</v>
      </c>
      <c r="D135" s="5">
        <v>80.102999999999994</v>
      </c>
      <c r="E135" s="5">
        <v>0</v>
      </c>
      <c r="F135" s="5">
        <f t="shared" si="17"/>
        <v>80.102999999999994</v>
      </c>
      <c r="G135" s="5"/>
      <c r="H135" s="5">
        <f t="shared" si="9"/>
        <v>80.102999999999994</v>
      </c>
      <c r="I135" s="5"/>
      <c r="J135" s="5">
        <f t="shared" si="10"/>
        <v>80.102999999999994</v>
      </c>
      <c r="K135" s="5"/>
      <c r="L135" s="5">
        <f t="shared" si="11"/>
        <v>80.102999999999994</v>
      </c>
      <c r="M135" s="5"/>
      <c r="N135" s="5">
        <f t="shared" si="12"/>
        <v>80.102999999999994</v>
      </c>
      <c r="O135" s="5"/>
      <c r="P135" s="5">
        <f t="shared" si="13"/>
        <v>80.102999999999994</v>
      </c>
      <c r="Q135" s="5"/>
      <c r="R135" s="5">
        <f t="shared" si="14"/>
        <v>80.102999999999994</v>
      </c>
      <c r="S135" s="5"/>
      <c r="T135" s="5">
        <f t="shared" si="15"/>
        <v>80.102999999999994</v>
      </c>
      <c r="U135" s="5">
        <v>-27.586500000000001</v>
      </c>
      <c r="V135" s="5">
        <f t="shared" si="16"/>
        <v>52.516499999999994</v>
      </c>
    </row>
    <row r="136" spans="1:22" ht="25.5">
      <c r="A136" s="4" t="s">
        <v>189</v>
      </c>
      <c r="B136" s="2" t="s">
        <v>232</v>
      </c>
      <c r="C136" s="2">
        <v>300</v>
      </c>
      <c r="D136" s="5">
        <v>72</v>
      </c>
      <c r="E136" s="5">
        <v>0</v>
      </c>
      <c r="F136" s="5">
        <f t="shared" si="17"/>
        <v>72</v>
      </c>
      <c r="G136" s="5"/>
      <c r="H136" s="5">
        <f t="shared" si="9"/>
        <v>72</v>
      </c>
      <c r="I136" s="5"/>
      <c r="J136" s="5">
        <f t="shared" si="10"/>
        <v>72</v>
      </c>
      <c r="K136" s="5"/>
      <c r="L136" s="5">
        <f t="shared" si="11"/>
        <v>72</v>
      </c>
      <c r="M136" s="5"/>
      <c r="N136" s="5">
        <f t="shared" si="12"/>
        <v>72</v>
      </c>
      <c r="O136" s="5"/>
      <c r="P136" s="5">
        <f t="shared" si="13"/>
        <v>72</v>
      </c>
      <c r="Q136" s="5"/>
      <c r="R136" s="5">
        <f t="shared" si="14"/>
        <v>72</v>
      </c>
      <c r="S136" s="5"/>
      <c r="T136" s="5">
        <f t="shared" si="15"/>
        <v>72</v>
      </c>
      <c r="U136" s="5">
        <v>27</v>
      </c>
      <c r="V136" s="5">
        <f t="shared" si="16"/>
        <v>99</v>
      </c>
    </row>
    <row r="137" spans="1:22" ht="41.25" customHeight="1">
      <c r="A137" s="9" t="s">
        <v>275</v>
      </c>
      <c r="B137" s="8" t="s">
        <v>276</v>
      </c>
      <c r="C137" s="2"/>
      <c r="D137" s="5">
        <v>2830.1379999999999</v>
      </c>
      <c r="E137" s="5">
        <f t="shared" ref="E137:U139" si="18">E138</f>
        <v>0</v>
      </c>
      <c r="F137" s="5">
        <f t="shared" si="17"/>
        <v>2830.1379999999999</v>
      </c>
      <c r="G137" s="5">
        <f t="shared" si="18"/>
        <v>0</v>
      </c>
      <c r="H137" s="5">
        <f t="shared" si="9"/>
        <v>2830.1379999999999</v>
      </c>
      <c r="I137" s="5">
        <f t="shared" si="18"/>
        <v>0</v>
      </c>
      <c r="J137" s="5">
        <f t="shared" si="10"/>
        <v>2830.1379999999999</v>
      </c>
      <c r="K137" s="5">
        <f t="shared" si="18"/>
        <v>0</v>
      </c>
      <c r="L137" s="5">
        <f t="shared" si="11"/>
        <v>2830.1379999999999</v>
      </c>
      <c r="M137" s="5">
        <f t="shared" si="18"/>
        <v>0</v>
      </c>
      <c r="N137" s="5">
        <f t="shared" si="12"/>
        <v>2830.1379999999999</v>
      </c>
      <c r="O137" s="5">
        <f t="shared" si="18"/>
        <v>0</v>
      </c>
      <c r="P137" s="5">
        <f t="shared" si="13"/>
        <v>2830.1379999999999</v>
      </c>
      <c r="Q137" s="5">
        <f t="shared" si="18"/>
        <v>0</v>
      </c>
      <c r="R137" s="5">
        <f t="shared" si="14"/>
        <v>2830.1379999999999</v>
      </c>
      <c r="S137" s="5">
        <f t="shared" si="18"/>
        <v>0</v>
      </c>
      <c r="T137" s="5">
        <f t="shared" si="15"/>
        <v>2830.1379999999999</v>
      </c>
      <c r="U137" s="5">
        <f t="shared" si="18"/>
        <v>0</v>
      </c>
      <c r="V137" s="5">
        <f t="shared" si="16"/>
        <v>2830.1379999999999</v>
      </c>
    </row>
    <row r="138" spans="1:22" ht="38.25">
      <c r="A138" s="4" t="s">
        <v>277</v>
      </c>
      <c r="B138" s="2" t="s">
        <v>279</v>
      </c>
      <c r="C138" s="2"/>
      <c r="D138" s="5">
        <v>2830.1379999999999</v>
      </c>
      <c r="E138" s="5">
        <f t="shared" si="18"/>
        <v>0</v>
      </c>
      <c r="F138" s="5">
        <f t="shared" si="17"/>
        <v>2830.1379999999999</v>
      </c>
      <c r="G138" s="5">
        <f t="shared" si="18"/>
        <v>0</v>
      </c>
      <c r="H138" s="5">
        <f t="shared" si="9"/>
        <v>2830.1379999999999</v>
      </c>
      <c r="I138" s="5">
        <f t="shared" si="18"/>
        <v>0</v>
      </c>
      <c r="J138" s="5">
        <f t="shared" si="10"/>
        <v>2830.1379999999999</v>
      </c>
      <c r="K138" s="5">
        <f t="shared" si="18"/>
        <v>0</v>
      </c>
      <c r="L138" s="5">
        <f t="shared" si="11"/>
        <v>2830.1379999999999</v>
      </c>
      <c r="M138" s="5">
        <f t="shared" si="18"/>
        <v>0</v>
      </c>
      <c r="N138" s="5">
        <f t="shared" si="12"/>
        <v>2830.1379999999999</v>
      </c>
      <c r="O138" s="5">
        <f t="shared" si="18"/>
        <v>0</v>
      </c>
      <c r="P138" s="5">
        <f t="shared" si="13"/>
        <v>2830.1379999999999</v>
      </c>
      <c r="Q138" s="5">
        <f t="shared" si="18"/>
        <v>0</v>
      </c>
      <c r="R138" s="5">
        <f t="shared" si="14"/>
        <v>2830.1379999999999</v>
      </c>
      <c r="S138" s="5">
        <f t="shared" si="18"/>
        <v>0</v>
      </c>
      <c r="T138" s="5">
        <f t="shared" si="15"/>
        <v>2830.1379999999999</v>
      </c>
      <c r="U138" s="5">
        <f t="shared" si="18"/>
        <v>0</v>
      </c>
      <c r="V138" s="5">
        <f t="shared" si="16"/>
        <v>2830.1379999999999</v>
      </c>
    </row>
    <row r="139" spans="1:22" ht="25.5">
      <c r="A139" s="4" t="s">
        <v>278</v>
      </c>
      <c r="B139" s="2" t="s">
        <v>280</v>
      </c>
      <c r="C139" s="2"/>
      <c r="D139" s="5">
        <v>2830.1379999999999</v>
      </c>
      <c r="E139" s="5">
        <f t="shared" si="18"/>
        <v>0</v>
      </c>
      <c r="F139" s="5">
        <f t="shared" si="17"/>
        <v>2830.1379999999999</v>
      </c>
      <c r="G139" s="5">
        <f t="shared" si="18"/>
        <v>0</v>
      </c>
      <c r="H139" s="5">
        <f t="shared" si="9"/>
        <v>2830.1379999999999</v>
      </c>
      <c r="I139" s="5">
        <f t="shared" si="18"/>
        <v>0</v>
      </c>
      <c r="J139" s="5">
        <f t="shared" si="10"/>
        <v>2830.1379999999999</v>
      </c>
      <c r="K139" s="5">
        <f t="shared" si="18"/>
        <v>0</v>
      </c>
      <c r="L139" s="5">
        <f t="shared" si="11"/>
        <v>2830.1379999999999</v>
      </c>
      <c r="M139" s="5">
        <f t="shared" si="18"/>
        <v>0</v>
      </c>
      <c r="N139" s="5">
        <f t="shared" si="12"/>
        <v>2830.1379999999999</v>
      </c>
      <c r="O139" s="5">
        <f t="shared" si="18"/>
        <v>0</v>
      </c>
      <c r="P139" s="5">
        <f t="shared" si="13"/>
        <v>2830.1379999999999</v>
      </c>
      <c r="Q139" s="5">
        <f t="shared" si="18"/>
        <v>0</v>
      </c>
      <c r="R139" s="5">
        <f t="shared" si="14"/>
        <v>2830.1379999999999</v>
      </c>
      <c r="S139" s="5">
        <f t="shared" si="18"/>
        <v>0</v>
      </c>
      <c r="T139" s="5">
        <f t="shared" si="15"/>
        <v>2830.1379999999999</v>
      </c>
      <c r="U139" s="5">
        <f t="shared" si="18"/>
        <v>0</v>
      </c>
      <c r="V139" s="5">
        <f t="shared" si="16"/>
        <v>2830.1379999999999</v>
      </c>
    </row>
    <row r="140" spans="1:22" ht="38.25">
      <c r="A140" s="4" t="s">
        <v>37</v>
      </c>
      <c r="B140" s="2" t="s">
        <v>280</v>
      </c>
      <c r="C140" s="2">
        <v>600</v>
      </c>
      <c r="D140" s="5">
        <v>2830.1379999999999</v>
      </c>
      <c r="E140" s="5">
        <v>0</v>
      </c>
      <c r="F140" s="5">
        <f t="shared" si="17"/>
        <v>2830.1379999999999</v>
      </c>
      <c r="G140" s="5"/>
      <c r="H140" s="5">
        <f t="shared" si="9"/>
        <v>2830.1379999999999</v>
      </c>
      <c r="I140" s="5"/>
      <c r="J140" s="5">
        <f t="shared" si="10"/>
        <v>2830.1379999999999</v>
      </c>
      <c r="K140" s="5"/>
      <c r="L140" s="5">
        <f t="shared" si="11"/>
        <v>2830.1379999999999</v>
      </c>
      <c r="M140" s="5"/>
      <c r="N140" s="5">
        <f t="shared" si="12"/>
        <v>2830.1379999999999</v>
      </c>
      <c r="O140" s="5"/>
      <c r="P140" s="5">
        <f t="shared" si="13"/>
        <v>2830.1379999999999</v>
      </c>
      <c r="Q140" s="5"/>
      <c r="R140" s="5">
        <f t="shared" si="14"/>
        <v>2830.1379999999999</v>
      </c>
      <c r="S140" s="5"/>
      <c r="T140" s="5">
        <f t="shared" si="15"/>
        <v>2830.1379999999999</v>
      </c>
      <c r="U140" s="5"/>
      <c r="V140" s="5">
        <f t="shared" si="16"/>
        <v>2830.1379999999999</v>
      </c>
    </row>
    <row r="141" spans="1:22" ht="118.5" customHeight="1">
      <c r="A141" s="7" t="s">
        <v>309</v>
      </c>
      <c r="B141" s="8" t="s">
        <v>53</v>
      </c>
      <c r="C141" s="2"/>
      <c r="D141" s="5">
        <v>1285.4495999999999</v>
      </c>
      <c r="E141" s="5">
        <f>E142+E146+E154+E158+E162+E169+E173</f>
        <v>-0.84</v>
      </c>
      <c r="F141" s="5">
        <f t="shared" si="17"/>
        <v>1284.6096</v>
      </c>
      <c r="G141" s="5">
        <f>G142+G146+G154+G158+G162+G169+G173</f>
        <v>0</v>
      </c>
      <c r="H141" s="5">
        <f t="shared" si="9"/>
        <v>1284.6096</v>
      </c>
      <c r="I141" s="5">
        <f>I142+I146+I154+I158+I162+I169+I173</f>
        <v>0</v>
      </c>
      <c r="J141" s="5">
        <f t="shared" si="10"/>
        <v>1284.6096</v>
      </c>
      <c r="K141" s="5">
        <f>K142+K146+K154+K158+K162+K169+K173</f>
        <v>0</v>
      </c>
      <c r="L141" s="5">
        <f t="shared" si="11"/>
        <v>1284.6096</v>
      </c>
      <c r="M141" s="5">
        <f>M142+M146+M154+M158+M162+M169+M173</f>
        <v>176.8614</v>
      </c>
      <c r="N141" s="5">
        <f t="shared" si="12"/>
        <v>1461.471</v>
      </c>
      <c r="O141" s="5">
        <f>O142+O146+O154+O158+O162+O169+O173</f>
        <v>30</v>
      </c>
      <c r="P141" s="5">
        <f t="shared" si="13"/>
        <v>1491.471</v>
      </c>
      <c r="Q141" s="5">
        <f>Q142+Q146+Q154+Q158+Q162+Q169+Q173</f>
        <v>181.01400000000001</v>
      </c>
      <c r="R141" s="5">
        <f t="shared" si="14"/>
        <v>1672.4850000000001</v>
      </c>
      <c r="S141" s="5">
        <f>S142+S146+S154+S158+S162+S169+S173</f>
        <v>70</v>
      </c>
      <c r="T141" s="5">
        <f t="shared" si="15"/>
        <v>1742.4850000000001</v>
      </c>
      <c r="U141" s="5">
        <f>U142+U146+U154+U158+U162+U169+U173</f>
        <v>0</v>
      </c>
      <c r="V141" s="5">
        <f t="shared" si="16"/>
        <v>1742.4850000000001</v>
      </c>
    </row>
    <row r="142" spans="1:22" ht="38.25">
      <c r="A142" s="9" t="s">
        <v>50</v>
      </c>
      <c r="B142" s="8" t="s">
        <v>54</v>
      </c>
      <c r="C142" s="2"/>
      <c r="D142" s="5">
        <v>484.17060000000004</v>
      </c>
      <c r="E142" s="5">
        <f t="shared" ref="E142:U144" si="19">E143</f>
        <v>0</v>
      </c>
      <c r="F142" s="5">
        <f t="shared" si="17"/>
        <v>484.17060000000004</v>
      </c>
      <c r="G142" s="5">
        <f t="shared" si="19"/>
        <v>0</v>
      </c>
      <c r="H142" s="5">
        <f t="shared" si="9"/>
        <v>484.17060000000004</v>
      </c>
      <c r="I142" s="5">
        <f t="shared" si="19"/>
        <v>0</v>
      </c>
      <c r="J142" s="5">
        <f t="shared" si="10"/>
        <v>484.17060000000004</v>
      </c>
      <c r="K142" s="5">
        <f t="shared" si="19"/>
        <v>0</v>
      </c>
      <c r="L142" s="5">
        <f t="shared" si="11"/>
        <v>484.17060000000004</v>
      </c>
      <c r="M142" s="5">
        <f t="shared" si="19"/>
        <v>-0.1706</v>
      </c>
      <c r="N142" s="5">
        <f t="shared" si="12"/>
        <v>484.00000000000006</v>
      </c>
      <c r="O142" s="5">
        <f t="shared" si="19"/>
        <v>0</v>
      </c>
      <c r="P142" s="5">
        <f t="shared" si="13"/>
        <v>484.00000000000006</v>
      </c>
      <c r="Q142" s="5">
        <f t="shared" si="19"/>
        <v>0</v>
      </c>
      <c r="R142" s="5">
        <f t="shared" si="14"/>
        <v>484.00000000000006</v>
      </c>
      <c r="S142" s="5">
        <f t="shared" si="19"/>
        <v>0</v>
      </c>
      <c r="T142" s="5">
        <f t="shared" si="15"/>
        <v>484.00000000000006</v>
      </c>
      <c r="U142" s="5">
        <f t="shared" si="19"/>
        <v>0</v>
      </c>
      <c r="V142" s="5">
        <f t="shared" si="16"/>
        <v>484.00000000000006</v>
      </c>
    </row>
    <row r="143" spans="1:22" ht="38.25">
      <c r="A143" s="4" t="s">
        <v>51</v>
      </c>
      <c r="B143" s="2" t="s">
        <v>55</v>
      </c>
      <c r="C143" s="2"/>
      <c r="D143" s="5">
        <v>484.17060000000004</v>
      </c>
      <c r="E143" s="5">
        <f t="shared" si="19"/>
        <v>0</v>
      </c>
      <c r="F143" s="5">
        <f t="shared" si="17"/>
        <v>484.17060000000004</v>
      </c>
      <c r="G143" s="5">
        <f t="shared" si="19"/>
        <v>0</v>
      </c>
      <c r="H143" s="5">
        <f t="shared" si="9"/>
        <v>484.17060000000004</v>
      </c>
      <c r="I143" s="5">
        <f t="shared" si="19"/>
        <v>0</v>
      </c>
      <c r="J143" s="5">
        <f t="shared" si="10"/>
        <v>484.17060000000004</v>
      </c>
      <c r="K143" s="5">
        <f t="shared" si="19"/>
        <v>0</v>
      </c>
      <c r="L143" s="5">
        <f t="shared" si="11"/>
        <v>484.17060000000004</v>
      </c>
      <c r="M143" s="5">
        <f t="shared" si="19"/>
        <v>-0.1706</v>
      </c>
      <c r="N143" s="5">
        <f t="shared" si="12"/>
        <v>484.00000000000006</v>
      </c>
      <c r="O143" s="5">
        <f t="shared" si="19"/>
        <v>0</v>
      </c>
      <c r="P143" s="5">
        <f t="shared" si="13"/>
        <v>484.00000000000006</v>
      </c>
      <c r="Q143" s="5">
        <f t="shared" si="19"/>
        <v>0</v>
      </c>
      <c r="R143" s="5">
        <f t="shared" si="14"/>
        <v>484.00000000000006</v>
      </c>
      <c r="S143" s="5">
        <f t="shared" si="19"/>
        <v>0</v>
      </c>
      <c r="T143" s="5">
        <f t="shared" si="15"/>
        <v>484.00000000000006</v>
      </c>
      <c r="U143" s="5">
        <f t="shared" si="19"/>
        <v>0</v>
      </c>
      <c r="V143" s="5">
        <f t="shared" si="16"/>
        <v>484.00000000000006</v>
      </c>
    </row>
    <row r="144" spans="1:22" ht="25.5">
      <c r="A144" s="4" t="s">
        <v>52</v>
      </c>
      <c r="B144" s="6" t="s">
        <v>56</v>
      </c>
      <c r="C144" s="2"/>
      <c r="D144" s="5">
        <v>484.17060000000004</v>
      </c>
      <c r="E144" s="5">
        <f t="shared" si="19"/>
        <v>0</v>
      </c>
      <c r="F144" s="5">
        <f t="shared" si="17"/>
        <v>484.17060000000004</v>
      </c>
      <c r="G144" s="5">
        <f t="shared" si="19"/>
        <v>0</v>
      </c>
      <c r="H144" s="5">
        <f t="shared" si="9"/>
        <v>484.17060000000004</v>
      </c>
      <c r="I144" s="5">
        <f t="shared" si="19"/>
        <v>0</v>
      </c>
      <c r="J144" s="5">
        <f t="shared" si="10"/>
        <v>484.17060000000004</v>
      </c>
      <c r="K144" s="5">
        <f t="shared" si="19"/>
        <v>0</v>
      </c>
      <c r="L144" s="5">
        <f t="shared" si="11"/>
        <v>484.17060000000004</v>
      </c>
      <c r="M144" s="5">
        <f t="shared" si="19"/>
        <v>-0.1706</v>
      </c>
      <c r="N144" s="5">
        <f t="shared" si="12"/>
        <v>484.00000000000006</v>
      </c>
      <c r="O144" s="5">
        <f t="shared" si="19"/>
        <v>0</v>
      </c>
      <c r="P144" s="5">
        <f t="shared" si="13"/>
        <v>484.00000000000006</v>
      </c>
      <c r="Q144" s="5">
        <f t="shared" si="19"/>
        <v>0</v>
      </c>
      <c r="R144" s="5">
        <f t="shared" si="14"/>
        <v>484.00000000000006</v>
      </c>
      <c r="S144" s="5">
        <f t="shared" si="19"/>
        <v>0</v>
      </c>
      <c r="T144" s="5">
        <f t="shared" si="15"/>
        <v>484.00000000000006</v>
      </c>
      <c r="U144" s="5">
        <f t="shared" si="19"/>
        <v>0</v>
      </c>
      <c r="V144" s="5">
        <f t="shared" si="16"/>
        <v>484.00000000000006</v>
      </c>
    </row>
    <row r="145" spans="1:22" ht="38.25">
      <c r="A145" s="4" t="s">
        <v>37</v>
      </c>
      <c r="B145" s="6" t="s">
        <v>56</v>
      </c>
      <c r="C145" s="2">
        <v>600</v>
      </c>
      <c r="D145" s="5">
        <v>484.17060000000004</v>
      </c>
      <c r="E145" s="5">
        <v>0</v>
      </c>
      <c r="F145" s="5">
        <f t="shared" si="17"/>
        <v>484.17060000000004</v>
      </c>
      <c r="G145" s="5"/>
      <c r="H145" s="5">
        <f t="shared" si="9"/>
        <v>484.17060000000004</v>
      </c>
      <c r="I145" s="5"/>
      <c r="J145" s="5">
        <f t="shared" si="10"/>
        <v>484.17060000000004</v>
      </c>
      <c r="K145" s="5"/>
      <c r="L145" s="5">
        <f t="shared" si="11"/>
        <v>484.17060000000004</v>
      </c>
      <c r="M145" s="5">
        <v>-0.1706</v>
      </c>
      <c r="N145" s="5">
        <f t="shared" si="12"/>
        <v>484.00000000000006</v>
      </c>
      <c r="O145" s="5"/>
      <c r="P145" s="5">
        <f t="shared" si="13"/>
        <v>484.00000000000006</v>
      </c>
      <c r="Q145" s="5"/>
      <c r="R145" s="5">
        <f t="shared" si="14"/>
        <v>484.00000000000006</v>
      </c>
      <c r="S145" s="5"/>
      <c r="T145" s="5">
        <f t="shared" si="15"/>
        <v>484.00000000000006</v>
      </c>
      <c r="U145" s="5"/>
      <c r="V145" s="5">
        <f t="shared" si="16"/>
        <v>484.00000000000006</v>
      </c>
    </row>
    <row r="146" spans="1:22" ht="15.75">
      <c r="A146" s="9" t="s">
        <v>57</v>
      </c>
      <c r="B146" s="8" t="s">
        <v>60</v>
      </c>
      <c r="C146" s="2"/>
      <c r="D146" s="5">
        <v>255.84699999999998</v>
      </c>
      <c r="E146" s="5">
        <f>E147+E150</f>
        <v>0</v>
      </c>
      <c r="F146" s="5">
        <f t="shared" si="17"/>
        <v>255.84699999999998</v>
      </c>
      <c r="G146" s="5">
        <f>G147+G150</f>
        <v>0</v>
      </c>
      <c r="H146" s="5">
        <f t="shared" si="9"/>
        <v>255.84699999999998</v>
      </c>
      <c r="I146" s="5">
        <f>I147+I150</f>
        <v>0</v>
      </c>
      <c r="J146" s="5">
        <f t="shared" si="10"/>
        <v>255.84699999999998</v>
      </c>
      <c r="K146" s="5">
        <f>K147+K150</f>
        <v>0</v>
      </c>
      <c r="L146" s="5">
        <f t="shared" si="11"/>
        <v>255.84699999999998</v>
      </c>
      <c r="M146" s="5">
        <f>M147+M150</f>
        <v>177.03200000000001</v>
      </c>
      <c r="N146" s="5">
        <f t="shared" si="12"/>
        <v>432.87900000000002</v>
      </c>
      <c r="O146" s="5">
        <f>O147+O150</f>
        <v>0</v>
      </c>
      <c r="P146" s="5">
        <f t="shared" si="13"/>
        <v>432.87900000000002</v>
      </c>
      <c r="Q146" s="5">
        <f>Q147+Q150</f>
        <v>-1.84</v>
      </c>
      <c r="R146" s="5">
        <f t="shared" si="14"/>
        <v>431.03900000000004</v>
      </c>
      <c r="S146" s="5">
        <f>S147+S150</f>
        <v>0</v>
      </c>
      <c r="T146" s="5">
        <f t="shared" si="15"/>
        <v>431.03900000000004</v>
      </c>
      <c r="U146" s="5">
        <f>U147+U150</f>
        <v>0</v>
      </c>
      <c r="V146" s="5">
        <f t="shared" si="16"/>
        <v>431.03900000000004</v>
      </c>
    </row>
    <row r="147" spans="1:22" ht="51">
      <c r="A147" s="4" t="s">
        <v>58</v>
      </c>
      <c r="B147" s="2" t="s">
        <v>61</v>
      </c>
      <c r="C147" s="2"/>
      <c r="D147" s="5">
        <v>80.072999999999993</v>
      </c>
      <c r="E147" s="5">
        <f>E148</f>
        <v>0</v>
      </c>
      <c r="F147" s="5">
        <f t="shared" si="17"/>
        <v>80.072999999999993</v>
      </c>
      <c r="G147" s="5">
        <f>G148</f>
        <v>0</v>
      </c>
      <c r="H147" s="5">
        <f t="shared" si="9"/>
        <v>80.072999999999993</v>
      </c>
      <c r="I147" s="5">
        <f>I148</f>
        <v>0</v>
      </c>
      <c r="J147" s="5">
        <f t="shared" si="10"/>
        <v>80.072999999999993</v>
      </c>
      <c r="K147" s="5">
        <f>K148</f>
        <v>0</v>
      </c>
      <c r="L147" s="5">
        <f t="shared" si="11"/>
        <v>80.072999999999993</v>
      </c>
      <c r="M147" s="5">
        <f>M148</f>
        <v>0</v>
      </c>
      <c r="N147" s="5">
        <f t="shared" si="12"/>
        <v>80.072999999999993</v>
      </c>
      <c r="O147" s="5">
        <f>O148</f>
        <v>0</v>
      </c>
      <c r="P147" s="5">
        <f t="shared" ref="P147:P210" si="20">N147+O147</f>
        <v>80.072999999999993</v>
      </c>
      <c r="Q147" s="5">
        <f>Q148</f>
        <v>0</v>
      </c>
      <c r="R147" s="5">
        <f t="shared" ref="R147:R210" si="21">P147+Q147</f>
        <v>80.072999999999993</v>
      </c>
      <c r="S147" s="5">
        <f>S148</f>
        <v>0</v>
      </c>
      <c r="T147" s="5">
        <f t="shared" ref="T147:T210" si="22">R147+S147</f>
        <v>80.072999999999993</v>
      </c>
      <c r="U147" s="5">
        <f>U148</f>
        <v>0</v>
      </c>
      <c r="V147" s="5">
        <f t="shared" ref="V147:V210" si="23">T147+U147</f>
        <v>80.072999999999993</v>
      </c>
    </row>
    <row r="148" spans="1:22" ht="38.25">
      <c r="A148" s="4" t="s">
        <v>59</v>
      </c>
      <c r="B148" s="2" t="s">
        <v>62</v>
      </c>
      <c r="C148" s="2"/>
      <c r="D148" s="5">
        <v>80.072999999999993</v>
      </c>
      <c r="E148" s="5">
        <f>E149</f>
        <v>0</v>
      </c>
      <c r="F148" s="5">
        <f t="shared" si="17"/>
        <v>80.072999999999993</v>
      </c>
      <c r="G148" s="5">
        <f>G149</f>
        <v>0</v>
      </c>
      <c r="H148" s="5">
        <f t="shared" si="9"/>
        <v>80.072999999999993</v>
      </c>
      <c r="I148" s="5">
        <f>I149</f>
        <v>0</v>
      </c>
      <c r="J148" s="5">
        <f t="shared" si="10"/>
        <v>80.072999999999993</v>
      </c>
      <c r="K148" s="5">
        <f>K149</f>
        <v>0</v>
      </c>
      <c r="L148" s="5">
        <f t="shared" si="11"/>
        <v>80.072999999999993</v>
      </c>
      <c r="M148" s="5">
        <f>M149</f>
        <v>0</v>
      </c>
      <c r="N148" s="5">
        <f t="shared" si="12"/>
        <v>80.072999999999993</v>
      </c>
      <c r="O148" s="5">
        <f>O149</f>
        <v>0</v>
      </c>
      <c r="P148" s="5">
        <f t="shared" si="20"/>
        <v>80.072999999999993</v>
      </c>
      <c r="Q148" s="5">
        <f>Q149</f>
        <v>0</v>
      </c>
      <c r="R148" s="5">
        <f t="shared" si="21"/>
        <v>80.072999999999993</v>
      </c>
      <c r="S148" s="5">
        <f>S149</f>
        <v>0</v>
      </c>
      <c r="T148" s="5">
        <f t="shared" si="22"/>
        <v>80.072999999999993</v>
      </c>
      <c r="U148" s="5">
        <f>U149</f>
        <v>0</v>
      </c>
      <c r="V148" s="5">
        <f t="shared" si="23"/>
        <v>80.072999999999993</v>
      </c>
    </row>
    <row r="149" spans="1:22" ht="38.25">
      <c r="A149" s="4" t="s">
        <v>26</v>
      </c>
      <c r="B149" s="2" t="s">
        <v>62</v>
      </c>
      <c r="C149" s="2">
        <v>200</v>
      </c>
      <c r="D149" s="5">
        <v>80.072999999999993</v>
      </c>
      <c r="E149" s="5">
        <v>0</v>
      </c>
      <c r="F149" s="5">
        <f t="shared" si="17"/>
        <v>80.072999999999993</v>
      </c>
      <c r="G149" s="5"/>
      <c r="H149" s="5">
        <f t="shared" ref="H149:H212" si="24">F149+G149</f>
        <v>80.072999999999993</v>
      </c>
      <c r="I149" s="5"/>
      <c r="J149" s="5">
        <f t="shared" ref="J149:J212" si="25">H149+I149</f>
        <v>80.072999999999993</v>
      </c>
      <c r="K149" s="5"/>
      <c r="L149" s="5">
        <f t="shared" ref="L149:L212" si="26">J149+K149</f>
        <v>80.072999999999993</v>
      </c>
      <c r="M149" s="5"/>
      <c r="N149" s="5">
        <f t="shared" ref="N149:N212" si="27">L149+M149</f>
        <v>80.072999999999993</v>
      </c>
      <c r="O149" s="5"/>
      <c r="P149" s="5">
        <f t="shared" si="20"/>
        <v>80.072999999999993</v>
      </c>
      <c r="Q149" s="5"/>
      <c r="R149" s="5">
        <f t="shared" si="21"/>
        <v>80.072999999999993</v>
      </c>
      <c r="S149" s="5"/>
      <c r="T149" s="5">
        <f t="shared" si="22"/>
        <v>80.072999999999993</v>
      </c>
      <c r="U149" s="5"/>
      <c r="V149" s="5">
        <f t="shared" si="23"/>
        <v>80.072999999999993</v>
      </c>
    </row>
    <row r="150" spans="1:22" ht="38.25">
      <c r="A150" s="4" t="s">
        <v>63</v>
      </c>
      <c r="B150" s="2" t="s">
        <v>65</v>
      </c>
      <c r="C150" s="2"/>
      <c r="D150" s="5">
        <v>175.774</v>
      </c>
      <c r="E150" s="5">
        <f>E151</f>
        <v>0</v>
      </c>
      <c r="F150" s="5">
        <f t="shared" si="17"/>
        <v>175.774</v>
      </c>
      <c r="G150" s="5">
        <f>G151</f>
        <v>0</v>
      </c>
      <c r="H150" s="5">
        <f t="shared" si="24"/>
        <v>175.774</v>
      </c>
      <c r="I150" s="5">
        <f>I151</f>
        <v>0</v>
      </c>
      <c r="J150" s="5">
        <f t="shared" si="25"/>
        <v>175.774</v>
      </c>
      <c r="K150" s="5">
        <f>K151</f>
        <v>0</v>
      </c>
      <c r="L150" s="5">
        <f t="shared" si="26"/>
        <v>175.774</v>
      </c>
      <c r="M150" s="5">
        <f>M151</f>
        <v>177.03200000000001</v>
      </c>
      <c r="N150" s="5">
        <f t="shared" si="27"/>
        <v>352.80600000000004</v>
      </c>
      <c r="O150" s="5">
        <f>O151</f>
        <v>0</v>
      </c>
      <c r="P150" s="5">
        <f t="shared" si="20"/>
        <v>352.80600000000004</v>
      </c>
      <c r="Q150" s="5">
        <f>Q151</f>
        <v>-1.84</v>
      </c>
      <c r="R150" s="5">
        <f t="shared" si="21"/>
        <v>350.96600000000007</v>
      </c>
      <c r="S150" s="5">
        <f>S151</f>
        <v>0</v>
      </c>
      <c r="T150" s="5">
        <f t="shared" si="22"/>
        <v>350.96600000000007</v>
      </c>
      <c r="U150" s="5">
        <f>U151</f>
        <v>0</v>
      </c>
      <c r="V150" s="5">
        <f t="shared" si="23"/>
        <v>350.96600000000007</v>
      </c>
    </row>
    <row r="151" spans="1:22" ht="38.25">
      <c r="A151" s="4" t="s">
        <v>64</v>
      </c>
      <c r="B151" s="2" t="s">
        <v>66</v>
      </c>
      <c r="C151" s="2"/>
      <c r="D151" s="5">
        <v>175.774</v>
      </c>
      <c r="E151" s="5">
        <f>E152+E153</f>
        <v>0</v>
      </c>
      <c r="F151" s="5">
        <f t="shared" si="17"/>
        <v>175.774</v>
      </c>
      <c r="G151" s="5">
        <f>G152+G153</f>
        <v>0</v>
      </c>
      <c r="H151" s="5">
        <f t="shared" si="24"/>
        <v>175.774</v>
      </c>
      <c r="I151" s="5">
        <f>I152+I153</f>
        <v>0</v>
      </c>
      <c r="J151" s="5">
        <f t="shared" si="25"/>
        <v>175.774</v>
      </c>
      <c r="K151" s="5">
        <f>K152+K153</f>
        <v>0</v>
      </c>
      <c r="L151" s="5">
        <f t="shared" si="26"/>
        <v>175.774</v>
      </c>
      <c r="M151" s="5">
        <f>M152+M153</f>
        <v>177.03200000000001</v>
      </c>
      <c r="N151" s="5">
        <f t="shared" si="27"/>
        <v>352.80600000000004</v>
      </c>
      <c r="O151" s="5">
        <f>O152+O153</f>
        <v>0</v>
      </c>
      <c r="P151" s="5">
        <f t="shared" si="20"/>
        <v>352.80600000000004</v>
      </c>
      <c r="Q151" s="5">
        <f>Q152+Q153</f>
        <v>-1.84</v>
      </c>
      <c r="R151" s="5">
        <f t="shared" si="21"/>
        <v>350.96600000000007</v>
      </c>
      <c r="S151" s="5">
        <f>S152+S153</f>
        <v>0</v>
      </c>
      <c r="T151" s="5">
        <f t="shared" si="22"/>
        <v>350.96600000000007</v>
      </c>
      <c r="U151" s="5">
        <f>U152+U153</f>
        <v>0</v>
      </c>
      <c r="V151" s="5">
        <f t="shared" si="23"/>
        <v>350.96600000000007</v>
      </c>
    </row>
    <row r="152" spans="1:22" ht="38.25">
      <c r="A152" s="4" t="s">
        <v>26</v>
      </c>
      <c r="B152" s="2" t="s">
        <v>66</v>
      </c>
      <c r="C152" s="2">
        <v>200</v>
      </c>
      <c r="D152" s="5">
        <v>175.774</v>
      </c>
      <c r="E152" s="5">
        <v>-50.134</v>
      </c>
      <c r="F152" s="5">
        <f t="shared" si="17"/>
        <v>125.64</v>
      </c>
      <c r="G152" s="5"/>
      <c r="H152" s="5">
        <f t="shared" si="24"/>
        <v>125.64</v>
      </c>
      <c r="I152" s="5"/>
      <c r="J152" s="5">
        <f t="shared" si="25"/>
        <v>125.64</v>
      </c>
      <c r="K152" s="5"/>
      <c r="L152" s="5">
        <f t="shared" si="26"/>
        <v>125.64</v>
      </c>
      <c r="M152" s="5">
        <f>150+27.032</f>
        <v>177.03200000000001</v>
      </c>
      <c r="N152" s="5">
        <f t="shared" si="27"/>
        <v>302.67200000000003</v>
      </c>
      <c r="O152" s="5"/>
      <c r="P152" s="5">
        <f t="shared" si="20"/>
        <v>302.67200000000003</v>
      </c>
      <c r="Q152" s="5">
        <v>-1.84</v>
      </c>
      <c r="R152" s="5">
        <f t="shared" si="21"/>
        <v>300.83200000000005</v>
      </c>
      <c r="S152" s="5"/>
      <c r="T152" s="5">
        <f t="shared" si="22"/>
        <v>300.83200000000005</v>
      </c>
      <c r="U152" s="5"/>
      <c r="V152" s="5">
        <f t="shared" si="23"/>
        <v>300.83200000000005</v>
      </c>
    </row>
    <row r="153" spans="1:22" ht="25.5">
      <c r="A153" s="4" t="s">
        <v>189</v>
      </c>
      <c r="B153" s="2" t="s">
        <v>66</v>
      </c>
      <c r="C153" s="2">
        <v>300</v>
      </c>
      <c r="D153" s="5">
        <v>0</v>
      </c>
      <c r="E153" s="5">
        <v>50.134</v>
      </c>
      <c r="F153" s="5">
        <f t="shared" si="17"/>
        <v>50.134</v>
      </c>
      <c r="G153" s="5"/>
      <c r="H153" s="5">
        <f t="shared" si="24"/>
        <v>50.134</v>
      </c>
      <c r="I153" s="5"/>
      <c r="J153" s="5">
        <f t="shared" si="25"/>
        <v>50.134</v>
      </c>
      <c r="K153" s="5"/>
      <c r="L153" s="5">
        <f t="shared" si="26"/>
        <v>50.134</v>
      </c>
      <c r="M153" s="5"/>
      <c r="N153" s="5">
        <f t="shared" si="27"/>
        <v>50.134</v>
      </c>
      <c r="O153" s="5"/>
      <c r="P153" s="5">
        <f t="shared" si="20"/>
        <v>50.134</v>
      </c>
      <c r="Q153" s="5"/>
      <c r="R153" s="5">
        <f t="shared" si="21"/>
        <v>50.134</v>
      </c>
      <c r="S153" s="5"/>
      <c r="T153" s="5">
        <f t="shared" si="22"/>
        <v>50.134</v>
      </c>
      <c r="U153" s="5"/>
      <c r="V153" s="5">
        <f t="shared" si="23"/>
        <v>50.134</v>
      </c>
    </row>
    <row r="154" spans="1:22" ht="63.75">
      <c r="A154" s="9" t="s">
        <v>310</v>
      </c>
      <c r="B154" s="8" t="s">
        <v>69</v>
      </c>
      <c r="C154" s="2"/>
      <c r="D154" s="5">
        <v>158.58799999999999</v>
      </c>
      <c r="E154" s="5">
        <f t="shared" ref="E154:U156" si="28">E155</f>
        <v>0</v>
      </c>
      <c r="F154" s="5">
        <f t="shared" si="17"/>
        <v>158.58799999999999</v>
      </c>
      <c r="G154" s="5">
        <f t="shared" si="28"/>
        <v>0</v>
      </c>
      <c r="H154" s="5">
        <f t="shared" si="24"/>
        <v>158.58799999999999</v>
      </c>
      <c r="I154" s="5">
        <f t="shared" si="28"/>
        <v>0</v>
      </c>
      <c r="J154" s="5">
        <f t="shared" si="25"/>
        <v>158.58799999999999</v>
      </c>
      <c r="K154" s="5">
        <f t="shared" si="28"/>
        <v>0</v>
      </c>
      <c r="L154" s="5">
        <f t="shared" si="26"/>
        <v>158.58799999999999</v>
      </c>
      <c r="M154" s="5">
        <f t="shared" si="28"/>
        <v>0</v>
      </c>
      <c r="N154" s="5">
        <f t="shared" si="27"/>
        <v>158.58799999999999</v>
      </c>
      <c r="O154" s="5">
        <f t="shared" si="28"/>
        <v>0</v>
      </c>
      <c r="P154" s="5">
        <f t="shared" si="20"/>
        <v>158.58799999999999</v>
      </c>
      <c r="Q154" s="5">
        <f t="shared" si="28"/>
        <v>82.054000000000002</v>
      </c>
      <c r="R154" s="5">
        <f t="shared" si="21"/>
        <v>240.642</v>
      </c>
      <c r="S154" s="5">
        <f t="shared" si="28"/>
        <v>0</v>
      </c>
      <c r="T154" s="5">
        <f t="shared" si="22"/>
        <v>240.642</v>
      </c>
      <c r="U154" s="5">
        <f t="shared" si="28"/>
        <v>0</v>
      </c>
      <c r="V154" s="5">
        <f t="shared" si="23"/>
        <v>240.642</v>
      </c>
    </row>
    <row r="155" spans="1:22" ht="38.25">
      <c r="A155" s="4" t="s">
        <v>67</v>
      </c>
      <c r="B155" s="2" t="s">
        <v>70</v>
      </c>
      <c r="C155" s="2"/>
      <c r="D155" s="5">
        <v>158.58799999999999</v>
      </c>
      <c r="E155" s="5">
        <f t="shared" si="28"/>
        <v>0</v>
      </c>
      <c r="F155" s="5">
        <f t="shared" si="17"/>
        <v>158.58799999999999</v>
      </c>
      <c r="G155" s="5">
        <f t="shared" si="28"/>
        <v>0</v>
      </c>
      <c r="H155" s="5">
        <f t="shared" si="24"/>
        <v>158.58799999999999</v>
      </c>
      <c r="I155" s="5">
        <f t="shared" si="28"/>
        <v>0</v>
      </c>
      <c r="J155" s="5">
        <f t="shared" si="25"/>
        <v>158.58799999999999</v>
      </c>
      <c r="K155" s="5">
        <f t="shared" si="28"/>
        <v>0</v>
      </c>
      <c r="L155" s="5">
        <f t="shared" si="26"/>
        <v>158.58799999999999</v>
      </c>
      <c r="M155" s="5">
        <f t="shared" si="28"/>
        <v>0</v>
      </c>
      <c r="N155" s="5">
        <f t="shared" si="27"/>
        <v>158.58799999999999</v>
      </c>
      <c r="O155" s="5">
        <f t="shared" si="28"/>
        <v>0</v>
      </c>
      <c r="P155" s="5">
        <f t="shared" si="20"/>
        <v>158.58799999999999</v>
      </c>
      <c r="Q155" s="5">
        <f t="shared" si="28"/>
        <v>82.054000000000002</v>
      </c>
      <c r="R155" s="5">
        <f t="shared" si="21"/>
        <v>240.642</v>
      </c>
      <c r="S155" s="5">
        <f t="shared" si="28"/>
        <v>0</v>
      </c>
      <c r="T155" s="5">
        <f t="shared" si="22"/>
        <v>240.642</v>
      </c>
      <c r="U155" s="5">
        <f t="shared" si="28"/>
        <v>0</v>
      </c>
      <c r="V155" s="5">
        <f t="shared" si="23"/>
        <v>240.642</v>
      </c>
    </row>
    <row r="156" spans="1:22" ht="38.25">
      <c r="A156" s="4" t="s">
        <v>68</v>
      </c>
      <c r="B156" s="6" t="s">
        <v>202</v>
      </c>
      <c r="C156" s="2"/>
      <c r="D156" s="5">
        <v>158.58799999999999</v>
      </c>
      <c r="E156" s="5">
        <f t="shared" si="28"/>
        <v>0</v>
      </c>
      <c r="F156" s="5">
        <f t="shared" si="17"/>
        <v>158.58799999999999</v>
      </c>
      <c r="G156" s="5">
        <f t="shared" si="28"/>
        <v>0</v>
      </c>
      <c r="H156" s="5">
        <f t="shared" si="24"/>
        <v>158.58799999999999</v>
      </c>
      <c r="I156" s="5">
        <f t="shared" si="28"/>
        <v>0</v>
      </c>
      <c r="J156" s="5">
        <f t="shared" si="25"/>
        <v>158.58799999999999</v>
      </c>
      <c r="K156" s="5">
        <f t="shared" si="28"/>
        <v>0</v>
      </c>
      <c r="L156" s="5">
        <f t="shared" si="26"/>
        <v>158.58799999999999</v>
      </c>
      <c r="M156" s="5">
        <f t="shared" si="28"/>
        <v>0</v>
      </c>
      <c r="N156" s="5">
        <f t="shared" si="27"/>
        <v>158.58799999999999</v>
      </c>
      <c r="O156" s="5">
        <f t="shared" si="28"/>
        <v>0</v>
      </c>
      <c r="P156" s="5">
        <f t="shared" si="20"/>
        <v>158.58799999999999</v>
      </c>
      <c r="Q156" s="5">
        <f t="shared" si="28"/>
        <v>82.054000000000002</v>
      </c>
      <c r="R156" s="5">
        <f t="shared" si="21"/>
        <v>240.642</v>
      </c>
      <c r="S156" s="5">
        <f t="shared" si="28"/>
        <v>0</v>
      </c>
      <c r="T156" s="5">
        <f t="shared" si="22"/>
        <v>240.642</v>
      </c>
      <c r="U156" s="5">
        <f t="shared" si="28"/>
        <v>0</v>
      </c>
      <c r="V156" s="5">
        <f t="shared" si="23"/>
        <v>240.642</v>
      </c>
    </row>
    <row r="157" spans="1:22" ht="25.5">
      <c r="A157" s="4" t="s">
        <v>189</v>
      </c>
      <c r="B157" s="6" t="s">
        <v>202</v>
      </c>
      <c r="C157" s="2">
        <v>300</v>
      </c>
      <c r="D157" s="5">
        <v>158.58799999999999</v>
      </c>
      <c r="E157" s="5">
        <v>0</v>
      </c>
      <c r="F157" s="5">
        <f t="shared" si="17"/>
        <v>158.58799999999999</v>
      </c>
      <c r="G157" s="5"/>
      <c r="H157" s="5">
        <f t="shared" si="24"/>
        <v>158.58799999999999</v>
      </c>
      <c r="I157" s="5"/>
      <c r="J157" s="5">
        <f t="shared" si="25"/>
        <v>158.58799999999999</v>
      </c>
      <c r="K157" s="5"/>
      <c r="L157" s="5">
        <f t="shared" si="26"/>
        <v>158.58799999999999</v>
      </c>
      <c r="M157" s="5"/>
      <c r="N157" s="5">
        <f t="shared" si="27"/>
        <v>158.58799999999999</v>
      </c>
      <c r="O157" s="5"/>
      <c r="P157" s="5">
        <f t="shared" si="20"/>
        <v>158.58799999999999</v>
      </c>
      <c r="Q157" s="5">
        <v>82.054000000000002</v>
      </c>
      <c r="R157" s="5">
        <f t="shared" si="21"/>
        <v>240.642</v>
      </c>
      <c r="S157" s="5"/>
      <c r="T157" s="5">
        <f t="shared" si="22"/>
        <v>240.642</v>
      </c>
      <c r="U157" s="5"/>
      <c r="V157" s="5">
        <f t="shared" si="23"/>
        <v>240.642</v>
      </c>
    </row>
    <row r="158" spans="1:22" ht="44.25" customHeight="1">
      <c r="A158" s="9" t="s">
        <v>71</v>
      </c>
      <c r="B158" s="8" t="s">
        <v>72</v>
      </c>
      <c r="C158" s="2"/>
      <c r="D158" s="5">
        <v>2.4729999999999999</v>
      </c>
      <c r="E158" s="5">
        <f t="shared" ref="E158:U160" si="29">E159</f>
        <v>0</v>
      </c>
      <c r="F158" s="5">
        <f t="shared" si="17"/>
        <v>2.4729999999999999</v>
      </c>
      <c r="G158" s="5">
        <f t="shared" si="29"/>
        <v>0</v>
      </c>
      <c r="H158" s="5">
        <f t="shared" si="24"/>
        <v>2.4729999999999999</v>
      </c>
      <c r="I158" s="5">
        <f t="shared" si="29"/>
        <v>0</v>
      </c>
      <c r="J158" s="5">
        <f t="shared" si="25"/>
        <v>2.4729999999999999</v>
      </c>
      <c r="K158" s="5">
        <f t="shared" si="29"/>
        <v>0</v>
      </c>
      <c r="L158" s="5">
        <f t="shared" si="26"/>
        <v>2.4729999999999999</v>
      </c>
      <c r="M158" s="5">
        <f t="shared" si="29"/>
        <v>0</v>
      </c>
      <c r="N158" s="5">
        <f t="shared" si="27"/>
        <v>2.4729999999999999</v>
      </c>
      <c r="O158" s="5">
        <f t="shared" si="29"/>
        <v>0</v>
      </c>
      <c r="P158" s="5">
        <f t="shared" si="20"/>
        <v>2.4729999999999999</v>
      </c>
      <c r="Q158" s="5">
        <f t="shared" si="29"/>
        <v>0</v>
      </c>
      <c r="R158" s="5">
        <f t="shared" si="21"/>
        <v>2.4729999999999999</v>
      </c>
      <c r="S158" s="5">
        <f t="shared" si="29"/>
        <v>0</v>
      </c>
      <c r="T158" s="5">
        <f t="shared" si="22"/>
        <v>2.4729999999999999</v>
      </c>
      <c r="U158" s="5">
        <f t="shared" si="29"/>
        <v>0</v>
      </c>
      <c r="V158" s="5">
        <f t="shared" si="23"/>
        <v>2.4729999999999999</v>
      </c>
    </row>
    <row r="159" spans="1:22" ht="63.75">
      <c r="A159" s="4" t="s">
        <v>213</v>
      </c>
      <c r="B159" s="2" t="s">
        <v>339</v>
      </c>
      <c r="C159" s="2"/>
      <c r="D159" s="5">
        <v>2.4729999999999999</v>
      </c>
      <c r="E159" s="5">
        <f t="shared" si="29"/>
        <v>0</v>
      </c>
      <c r="F159" s="5">
        <f t="shared" si="17"/>
        <v>2.4729999999999999</v>
      </c>
      <c r="G159" s="5">
        <f t="shared" si="29"/>
        <v>0</v>
      </c>
      <c r="H159" s="5">
        <f t="shared" si="24"/>
        <v>2.4729999999999999</v>
      </c>
      <c r="I159" s="5">
        <f t="shared" si="29"/>
        <v>0</v>
      </c>
      <c r="J159" s="5">
        <f t="shared" si="25"/>
        <v>2.4729999999999999</v>
      </c>
      <c r="K159" s="5">
        <f t="shared" si="29"/>
        <v>0</v>
      </c>
      <c r="L159" s="5">
        <f t="shared" si="26"/>
        <v>2.4729999999999999</v>
      </c>
      <c r="M159" s="5">
        <f t="shared" si="29"/>
        <v>0</v>
      </c>
      <c r="N159" s="5">
        <f t="shared" si="27"/>
        <v>2.4729999999999999</v>
      </c>
      <c r="O159" s="5">
        <f t="shared" si="29"/>
        <v>0</v>
      </c>
      <c r="P159" s="5">
        <f t="shared" si="20"/>
        <v>2.4729999999999999</v>
      </c>
      <c r="Q159" s="5">
        <f t="shared" si="29"/>
        <v>0</v>
      </c>
      <c r="R159" s="5">
        <f t="shared" si="21"/>
        <v>2.4729999999999999</v>
      </c>
      <c r="S159" s="5">
        <f t="shared" si="29"/>
        <v>0</v>
      </c>
      <c r="T159" s="5">
        <f t="shared" si="22"/>
        <v>2.4729999999999999</v>
      </c>
      <c r="U159" s="5">
        <f t="shared" si="29"/>
        <v>0</v>
      </c>
      <c r="V159" s="5">
        <f t="shared" si="23"/>
        <v>2.4729999999999999</v>
      </c>
    </row>
    <row r="160" spans="1:22" ht="51">
      <c r="A160" s="4" t="s">
        <v>214</v>
      </c>
      <c r="B160" s="2" t="s">
        <v>340</v>
      </c>
      <c r="C160" s="2"/>
      <c r="D160" s="5">
        <v>2.4729999999999999</v>
      </c>
      <c r="E160" s="5">
        <f t="shared" si="29"/>
        <v>0</v>
      </c>
      <c r="F160" s="5">
        <f t="shared" si="17"/>
        <v>2.4729999999999999</v>
      </c>
      <c r="G160" s="5">
        <f t="shared" si="29"/>
        <v>0</v>
      </c>
      <c r="H160" s="5">
        <f t="shared" si="24"/>
        <v>2.4729999999999999</v>
      </c>
      <c r="I160" s="5">
        <f t="shared" si="29"/>
        <v>0</v>
      </c>
      <c r="J160" s="5">
        <f t="shared" si="25"/>
        <v>2.4729999999999999</v>
      </c>
      <c r="K160" s="5">
        <f t="shared" si="29"/>
        <v>0</v>
      </c>
      <c r="L160" s="5">
        <f t="shared" si="26"/>
        <v>2.4729999999999999</v>
      </c>
      <c r="M160" s="5">
        <f t="shared" si="29"/>
        <v>0</v>
      </c>
      <c r="N160" s="5">
        <f t="shared" si="27"/>
        <v>2.4729999999999999</v>
      </c>
      <c r="O160" s="5">
        <f t="shared" si="29"/>
        <v>0</v>
      </c>
      <c r="P160" s="5">
        <f t="shared" si="20"/>
        <v>2.4729999999999999</v>
      </c>
      <c r="Q160" s="5">
        <f t="shared" si="29"/>
        <v>0</v>
      </c>
      <c r="R160" s="5">
        <f t="shared" si="21"/>
        <v>2.4729999999999999</v>
      </c>
      <c r="S160" s="5">
        <f t="shared" si="29"/>
        <v>0</v>
      </c>
      <c r="T160" s="5">
        <f t="shared" si="22"/>
        <v>2.4729999999999999</v>
      </c>
      <c r="U160" s="5">
        <f t="shared" si="29"/>
        <v>0</v>
      </c>
      <c r="V160" s="5">
        <f t="shared" si="23"/>
        <v>2.4729999999999999</v>
      </c>
    </row>
    <row r="161" spans="1:22" ht="38.25">
      <c r="A161" s="4" t="s">
        <v>26</v>
      </c>
      <c r="B161" s="2" t="s">
        <v>340</v>
      </c>
      <c r="C161" s="2">
        <v>200</v>
      </c>
      <c r="D161" s="5">
        <v>2.4729999999999999</v>
      </c>
      <c r="E161" s="5">
        <v>0</v>
      </c>
      <c r="F161" s="5">
        <f t="shared" si="17"/>
        <v>2.4729999999999999</v>
      </c>
      <c r="G161" s="5"/>
      <c r="H161" s="5">
        <f t="shared" si="24"/>
        <v>2.4729999999999999</v>
      </c>
      <c r="I161" s="5"/>
      <c r="J161" s="5">
        <f t="shared" si="25"/>
        <v>2.4729999999999999</v>
      </c>
      <c r="K161" s="5"/>
      <c r="L161" s="5">
        <f t="shared" si="26"/>
        <v>2.4729999999999999</v>
      </c>
      <c r="M161" s="5"/>
      <c r="N161" s="5">
        <f t="shared" si="27"/>
        <v>2.4729999999999999</v>
      </c>
      <c r="O161" s="5"/>
      <c r="P161" s="5">
        <f t="shared" si="20"/>
        <v>2.4729999999999999</v>
      </c>
      <c r="Q161" s="5"/>
      <c r="R161" s="5">
        <f t="shared" si="21"/>
        <v>2.4729999999999999</v>
      </c>
      <c r="S161" s="5"/>
      <c r="T161" s="5">
        <f t="shared" si="22"/>
        <v>2.4729999999999999</v>
      </c>
      <c r="U161" s="5"/>
      <c r="V161" s="5">
        <f t="shared" si="23"/>
        <v>2.4729999999999999</v>
      </c>
    </row>
    <row r="162" spans="1:22" ht="51">
      <c r="A162" s="9" t="s">
        <v>311</v>
      </c>
      <c r="B162" s="8" t="s">
        <v>75</v>
      </c>
      <c r="C162" s="2"/>
      <c r="D162" s="5">
        <v>58.692</v>
      </c>
      <c r="E162" s="5">
        <f>E163+E166</f>
        <v>0</v>
      </c>
      <c r="F162" s="5">
        <f t="shared" si="17"/>
        <v>58.692</v>
      </c>
      <c r="G162" s="5">
        <f>G163+G166</f>
        <v>0</v>
      </c>
      <c r="H162" s="5">
        <f t="shared" si="24"/>
        <v>58.692</v>
      </c>
      <c r="I162" s="5">
        <f>I163+I166</f>
        <v>0</v>
      </c>
      <c r="J162" s="5">
        <f t="shared" si="25"/>
        <v>58.692</v>
      </c>
      <c r="K162" s="5">
        <f>K163+K166</f>
        <v>0</v>
      </c>
      <c r="L162" s="5">
        <f t="shared" si="26"/>
        <v>58.692</v>
      </c>
      <c r="M162" s="5">
        <f>M163+M166</f>
        <v>0</v>
      </c>
      <c r="N162" s="5">
        <f t="shared" si="27"/>
        <v>58.692</v>
      </c>
      <c r="O162" s="5">
        <f>O163+O166</f>
        <v>30</v>
      </c>
      <c r="P162" s="5">
        <f t="shared" si="20"/>
        <v>88.692000000000007</v>
      </c>
      <c r="Q162" s="5">
        <f>Q163+Q166</f>
        <v>0</v>
      </c>
      <c r="R162" s="5">
        <f t="shared" si="21"/>
        <v>88.692000000000007</v>
      </c>
      <c r="S162" s="5">
        <f>S163+S166</f>
        <v>0</v>
      </c>
      <c r="T162" s="5">
        <f t="shared" si="22"/>
        <v>88.692000000000007</v>
      </c>
      <c r="U162" s="5">
        <f>U163+U166</f>
        <v>0</v>
      </c>
      <c r="V162" s="5">
        <f t="shared" si="23"/>
        <v>88.692000000000007</v>
      </c>
    </row>
    <row r="163" spans="1:22" ht="38.25">
      <c r="A163" s="4" t="s">
        <v>73</v>
      </c>
      <c r="B163" s="2" t="s">
        <v>76</v>
      </c>
      <c r="C163" s="2"/>
      <c r="D163" s="5">
        <v>40.692</v>
      </c>
      <c r="E163" s="5">
        <f>E164</f>
        <v>0</v>
      </c>
      <c r="F163" s="5">
        <f t="shared" si="17"/>
        <v>40.692</v>
      </c>
      <c r="G163" s="5">
        <f>G164</f>
        <v>0</v>
      </c>
      <c r="H163" s="5">
        <f t="shared" si="24"/>
        <v>40.692</v>
      </c>
      <c r="I163" s="5">
        <f>I164</f>
        <v>0</v>
      </c>
      <c r="J163" s="5">
        <f t="shared" si="25"/>
        <v>40.692</v>
      </c>
      <c r="K163" s="5">
        <f>K164</f>
        <v>0</v>
      </c>
      <c r="L163" s="5">
        <f t="shared" si="26"/>
        <v>40.692</v>
      </c>
      <c r="M163" s="5">
        <f>M164</f>
        <v>0</v>
      </c>
      <c r="N163" s="5">
        <f t="shared" si="27"/>
        <v>40.692</v>
      </c>
      <c r="O163" s="5">
        <f>O164</f>
        <v>30</v>
      </c>
      <c r="P163" s="5">
        <f t="shared" si="20"/>
        <v>70.692000000000007</v>
      </c>
      <c r="Q163" s="5">
        <f>Q164</f>
        <v>0</v>
      </c>
      <c r="R163" s="5">
        <f t="shared" si="21"/>
        <v>70.692000000000007</v>
      </c>
      <c r="S163" s="5">
        <f>S164</f>
        <v>0</v>
      </c>
      <c r="T163" s="5">
        <f t="shared" si="22"/>
        <v>70.692000000000007</v>
      </c>
      <c r="U163" s="5">
        <f>U164</f>
        <v>0</v>
      </c>
      <c r="V163" s="5">
        <f t="shared" si="23"/>
        <v>70.692000000000007</v>
      </c>
    </row>
    <row r="164" spans="1:22" ht="27.75" customHeight="1">
      <c r="A164" s="4" t="s">
        <v>74</v>
      </c>
      <c r="B164" s="2" t="s">
        <v>77</v>
      </c>
      <c r="C164" s="2"/>
      <c r="D164" s="5">
        <v>40.692</v>
      </c>
      <c r="E164" s="5">
        <f>E165</f>
        <v>0</v>
      </c>
      <c r="F164" s="5">
        <f t="shared" ref="F164:F227" si="30">D164+E164</f>
        <v>40.692</v>
      </c>
      <c r="G164" s="5">
        <f>G165</f>
        <v>0</v>
      </c>
      <c r="H164" s="5">
        <f t="shared" si="24"/>
        <v>40.692</v>
      </c>
      <c r="I164" s="5">
        <f>I165</f>
        <v>0</v>
      </c>
      <c r="J164" s="5">
        <f t="shared" si="25"/>
        <v>40.692</v>
      </c>
      <c r="K164" s="5">
        <f>K165</f>
        <v>0</v>
      </c>
      <c r="L164" s="5">
        <f t="shared" si="26"/>
        <v>40.692</v>
      </c>
      <c r="M164" s="5">
        <f>M165</f>
        <v>0</v>
      </c>
      <c r="N164" s="5">
        <f t="shared" si="27"/>
        <v>40.692</v>
      </c>
      <c r="O164" s="5">
        <f>O165</f>
        <v>30</v>
      </c>
      <c r="P164" s="5">
        <f t="shared" si="20"/>
        <v>70.692000000000007</v>
      </c>
      <c r="Q164" s="5">
        <f>Q165</f>
        <v>0</v>
      </c>
      <c r="R164" s="5">
        <f t="shared" si="21"/>
        <v>70.692000000000007</v>
      </c>
      <c r="S164" s="5">
        <f>S165</f>
        <v>0</v>
      </c>
      <c r="T164" s="5">
        <f t="shared" si="22"/>
        <v>70.692000000000007</v>
      </c>
      <c r="U164" s="5">
        <f>U165</f>
        <v>0</v>
      </c>
      <c r="V164" s="5">
        <f t="shared" si="23"/>
        <v>70.692000000000007</v>
      </c>
    </row>
    <row r="165" spans="1:22" ht="38.25">
      <c r="A165" s="4" t="s">
        <v>26</v>
      </c>
      <c r="B165" s="2" t="s">
        <v>77</v>
      </c>
      <c r="C165" s="2">
        <v>200</v>
      </c>
      <c r="D165" s="5">
        <v>40.692</v>
      </c>
      <c r="E165" s="5">
        <v>0</v>
      </c>
      <c r="F165" s="5">
        <f t="shared" si="30"/>
        <v>40.692</v>
      </c>
      <c r="G165" s="5"/>
      <c r="H165" s="5">
        <f t="shared" si="24"/>
        <v>40.692</v>
      </c>
      <c r="I165" s="5"/>
      <c r="J165" s="5">
        <f t="shared" si="25"/>
        <v>40.692</v>
      </c>
      <c r="K165" s="5"/>
      <c r="L165" s="5">
        <f t="shared" si="26"/>
        <v>40.692</v>
      </c>
      <c r="M165" s="5"/>
      <c r="N165" s="5">
        <f t="shared" si="27"/>
        <v>40.692</v>
      </c>
      <c r="O165" s="5">
        <v>30</v>
      </c>
      <c r="P165" s="5">
        <f t="shared" si="20"/>
        <v>70.692000000000007</v>
      </c>
      <c r="Q165" s="5"/>
      <c r="R165" s="5">
        <f t="shared" si="21"/>
        <v>70.692000000000007</v>
      </c>
      <c r="S165" s="5"/>
      <c r="T165" s="5">
        <f t="shared" si="22"/>
        <v>70.692000000000007</v>
      </c>
      <c r="U165" s="5"/>
      <c r="V165" s="5">
        <f t="shared" si="23"/>
        <v>70.692000000000007</v>
      </c>
    </row>
    <row r="166" spans="1:22" ht="51">
      <c r="A166" s="4" t="s">
        <v>78</v>
      </c>
      <c r="B166" s="2" t="s">
        <v>341</v>
      </c>
      <c r="C166" s="2"/>
      <c r="D166" s="5">
        <v>18</v>
      </c>
      <c r="E166" s="5">
        <f>E167</f>
        <v>0</v>
      </c>
      <c r="F166" s="5">
        <f t="shared" si="30"/>
        <v>18</v>
      </c>
      <c r="G166" s="5">
        <f>G167</f>
        <v>0</v>
      </c>
      <c r="H166" s="5">
        <f t="shared" si="24"/>
        <v>18</v>
      </c>
      <c r="I166" s="5">
        <f>I167</f>
        <v>0</v>
      </c>
      <c r="J166" s="5">
        <f t="shared" si="25"/>
        <v>18</v>
      </c>
      <c r="K166" s="5">
        <f>K167</f>
        <v>0</v>
      </c>
      <c r="L166" s="5">
        <f t="shared" si="26"/>
        <v>18</v>
      </c>
      <c r="M166" s="5">
        <f>M167</f>
        <v>0</v>
      </c>
      <c r="N166" s="5">
        <f t="shared" si="27"/>
        <v>18</v>
      </c>
      <c r="O166" s="5">
        <f>O167</f>
        <v>0</v>
      </c>
      <c r="P166" s="5">
        <f t="shared" si="20"/>
        <v>18</v>
      </c>
      <c r="Q166" s="5">
        <f>Q167</f>
        <v>0</v>
      </c>
      <c r="R166" s="5">
        <f t="shared" si="21"/>
        <v>18</v>
      </c>
      <c r="S166" s="5">
        <f>S167</f>
        <v>0</v>
      </c>
      <c r="T166" s="5">
        <f t="shared" si="22"/>
        <v>18</v>
      </c>
      <c r="U166" s="5">
        <f>U167</f>
        <v>0</v>
      </c>
      <c r="V166" s="5">
        <f t="shared" si="23"/>
        <v>18</v>
      </c>
    </row>
    <row r="167" spans="1:22" ht="38.25">
      <c r="A167" s="4" t="s">
        <v>79</v>
      </c>
      <c r="B167" s="2" t="s">
        <v>342</v>
      </c>
      <c r="C167" s="2"/>
      <c r="D167" s="5">
        <v>18</v>
      </c>
      <c r="E167" s="5">
        <f>E168</f>
        <v>0</v>
      </c>
      <c r="F167" s="5">
        <f t="shared" si="30"/>
        <v>18</v>
      </c>
      <c r="G167" s="5">
        <f>G168</f>
        <v>0</v>
      </c>
      <c r="H167" s="5">
        <f t="shared" si="24"/>
        <v>18</v>
      </c>
      <c r="I167" s="5">
        <f>I168</f>
        <v>0</v>
      </c>
      <c r="J167" s="5">
        <f t="shared" si="25"/>
        <v>18</v>
      </c>
      <c r="K167" s="5">
        <f>K168</f>
        <v>0</v>
      </c>
      <c r="L167" s="5">
        <f t="shared" si="26"/>
        <v>18</v>
      </c>
      <c r="M167" s="5">
        <f>M168</f>
        <v>0</v>
      </c>
      <c r="N167" s="5">
        <f t="shared" si="27"/>
        <v>18</v>
      </c>
      <c r="O167" s="5">
        <f>O168</f>
        <v>0</v>
      </c>
      <c r="P167" s="5">
        <f t="shared" si="20"/>
        <v>18</v>
      </c>
      <c r="Q167" s="5">
        <f>Q168</f>
        <v>0</v>
      </c>
      <c r="R167" s="5">
        <f t="shared" si="21"/>
        <v>18</v>
      </c>
      <c r="S167" s="5">
        <f>S168</f>
        <v>0</v>
      </c>
      <c r="T167" s="5">
        <f t="shared" si="22"/>
        <v>18</v>
      </c>
      <c r="U167" s="5">
        <f>U168</f>
        <v>0</v>
      </c>
      <c r="V167" s="5">
        <f t="shared" si="23"/>
        <v>18</v>
      </c>
    </row>
    <row r="168" spans="1:22" ht="38.25">
      <c r="A168" s="4" t="s">
        <v>26</v>
      </c>
      <c r="B168" s="2" t="s">
        <v>342</v>
      </c>
      <c r="C168" s="2">
        <v>200</v>
      </c>
      <c r="D168" s="5">
        <v>18</v>
      </c>
      <c r="E168" s="5">
        <v>0</v>
      </c>
      <c r="F168" s="5">
        <f t="shared" si="30"/>
        <v>18</v>
      </c>
      <c r="G168" s="5"/>
      <c r="H168" s="5">
        <f t="shared" si="24"/>
        <v>18</v>
      </c>
      <c r="I168" s="5"/>
      <c r="J168" s="5">
        <f t="shared" si="25"/>
        <v>18</v>
      </c>
      <c r="K168" s="5"/>
      <c r="L168" s="5">
        <f t="shared" si="26"/>
        <v>18</v>
      </c>
      <c r="M168" s="5"/>
      <c r="N168" s="5">
        <f t="shared" si="27"/>
        <v>18</v>
      </c>
      <c r="O168" s="5"/>
      <c r="P168" s="5">
        <f t="shared" si="20"/>
        <v>18</v>
      </c>
      <c r="Q168" s="5"/>
      <c r="R168" s="5">
        <f t="shared" si="21"/>
        <v>18</v>
      </c>
      <c r="S168" s="5"/>
      <c r="T168" s="5">
        <f t="shared" si="22"/>
        <v>18</v>
      </c>
      <c r="U168" s="5"/>
      <c r="V168" s="5">
        <f t="shared" si="23"/>
        <v>18</v>
      </c>
    </row>
    <row r="169" spans="1:22" ht="52.5" customHeight="1">
      <c r="A169" s="9" t="s">
        <v>312</v>
      </c>
      <c r="B169" s="8" t="s">
        <v>82</v>
      </c>
      <c r="C169" s="2"/>
      <c r="D169" s="5">
        <v>94.869</v>
      </c>
      <c r="E169" s="5">
        <f t="shared" ref="E169:U171" si="31">E170</f>
        <v>-0.84</v>
      </c>
      <c r="F169" s="5">
        <f t="shared" si="30"/>
        <v>94.028999999999996</v>
      </c>
      <c r="G169" s="5">
        <f t="shared" si="31"/>
        <v>0</v>
      </c>
      <c r="H169" s="5">
        <f t="shared" si="24"/>
        <v>94.028999999999996</v>
      </c>
      <c r="I169" s="5">
        <f t="shared" si="31"/>
        <v>0</v>
      </c>
      <c r="J169" s="5">
        <f t="shared" si="25"/>
        <v>94.028999999999996</v>
      </c>
      <c r="K169" s="5">
        <f t="shared" si="31"/>
        <v>0</v>
      </c>
      <c r="L169" s="5">
        <f t="shared" si="26"/>
        <v>94.028999999999996</v>
      </c>
      <c r="M169" s="5">
        <f t="shared" si="31"/>
        <v>0</v>
      </c>
      <c r="N169" s="5">
        <f t="shared" si="27"/>
        <v>94.028999999999996</v>
      </c>
      <c r="O169" s="5">
        <f t="shared" si="31"/>
        <v>0</v>
      </c>
      <c r="P169" s="5">
        <f t="shared" si="20"/>
        <v>94.028999999999996</v>
      </c>
      <c r="Q169" s="5">
        <f t="shared" si="31"/>
        <v>0</v>
      </c>
      <c r="R169" s="5">
        <f t="shared" si="21"/>
        <v>94.028999999999996</v>
      </c>
      <c r="S169" s="5">
        <f t="shared" si="31"/>
        <v>0</v>
      </c>
      <c r="T169" s="5">
        <f t="shared" si="22"/>
        <v>94.028999999999996</v>
      </c>
      <c r="U169" s="5">
        <f t="shared" si="31"/>
        <v>0</v>
      </c>
      <c r="V169" s="5">
        <f t="shared" si="23"/>
        <v>94.028999999999996</v>
      </c>
    </row>
    <row r="170" spans="1:22" ht="38.25">
      <c r="A170" s="4" t="s">
        <v>80</v>
      </c>
      <c r="B170" s="2" t="s">
        <v>83</v>
      </c>
      <c r="C170" s="2"/>
      <c r="D170" s="5">
        <v>94.869</v>
      </c>
      <c r="E170" s="5">
        <f t="shared" si="31"/>
        <v>-0.84</v>
      </c>
      <c r="F170" s="5">
        <f t="shared" si="30"/>
        <v>94.028999999999996</v>
      </c>
      <c r="G170" s="5">
        <f t="shared" si="31"/>
        <v>0</v>
      </c>
      <c r="H170" s="5">
        <f t="shared" si="24"/>
        <v>94.028999999999996</v>
      </c>
      <c r="I170" s="5">
        <f t="shared" si="31"/>
        <v>0</v>
      </c>
      <c r="J170" s="5">
        <f t="shared" si="25"/>
        <v>94.028999999999996</v>
      </c>
      <c r="K170" s="5">
        <f t="shared" si="31"/>
        <v>0</v>
      </c>
      <c r="L170" s="5">
        <f t="shared" si="26"/>
        <v>94.028999999999996</v>
      </c>
      <c r="M170" s="5">
        <f t="shared" si="31"/>
        <v>0</v>
      </c>
      <c r="N170" s="5">
        <f t="shared" si="27"/>
        <v>94.028999999999996</v>
      </c>
      <c r="O170" s="5">
        <f t="shared" si="31"/>
        <v>0</v>
      </c>
      <c r="P170" s="5">
        <f t="shared" si="20"/>
        <v>94.028999999999996</v>
      </c>
      <c r="Q170" s="5">
        <f t="shared" si="31"/>
        <v>0</v>
      </c>
      <c r="R170" s="5">
        <f t="shared" si="21"/>
        <v>94.028999999999996</v>
      </c>
      <c r="S170" s="5">
        <f t="shared" si="31"/>
        <v>0</v>
      </c>
      <c r="T170" s="5">
        <f t="shared" si="22"/>
        <v>94.028999999999996</v>
      </c>
      <c r="U170" s="5">
        <f t="shared" si="31"/>
        <v>0</v>
      </c>
      <c r="V170" s="5">
        <f t="shared" si="23"/>
        <v>94.028999999999996</v>
      </c>
    </row>
    <row r="171" spans="1:22" ht="38.25">
      <c r="A171" s="4" t="s">
        <v>81</v>
      </c>
      <c r="B171" s="2" t="s">
        <v>84</v>
      </c>
      <c r="C171" s="2"/>
      <c r="D171" s="5">
        <v>94.869</v>
      </c>
      <c r="E171" s="5">
        <f t="shared" si="31"/>
        <v>-0.84</v>
      </c>
      <c r="F171" s="5">
        <f t="shared" si="30"/>
        <v>94.028999999999996</v>
      </c>
      <c r="G171" s="5">
        <f t="shared" si="31"/>
        <v>0</v>
      </c>
      <c r="H171" s="5">
        <f t="shared" si="24"/>
        <v>94.028999999999996</v>
      </c>
      <c r="I171" s="5">
        <f t="shared" si="31"/>
        <v>0</v>
      </c>
      <c r="J171" s="5">
        <f t="shared" si="25"/>
        <v>94.028999999999996</v>
      </c>
      <c r="K171" s="5">
        <f t="shared" si="31"/>
        <v>0</v>
      </c>
      <c r="L171" s="5">
        <f t="shared" si="26"/>
        <v>94.028999999999996</v>
      </c>
      <c r="M171" s="5">
        <f t="shared" si="31"/>
        <v>0</v>
      </c>
      <c r="N171" s="5">
        <f t="shared" si="27"/>
        <v>94.028999999999996</v>
      </c>
      <c r="O171" s="5">
        <f t="shared" si="31"/>
        <v>0</v>
      </c>
      <c r="P171" s="5">
        <f t="shared" si="20"/>
        <v>94.028999999999996</v>
      </c>
      <c r="Q171" s="5">
        <f t="shared" si="31"/>
        <v>0</v>
      </c>
      <c r="R171" s="5">
        <f t="shared" si="21"/>
        <v>94.028999999999996</v>
      </c>
      <c r="S171" s="5">
        <f t="shared" si="31"/>
        <v>0</v>
      </c>
      <c r="T171" s="5">
        <f t="shared" si="22"/>
        <v>94.028999999999996</v>
      </c>
      <c r="U171" s="5">
        <f t="shared" si="31"/>
        <v>0</v>
      </c>
      <c r="V171" s="5">
        <f t="shared" si="23"/>
        <v>94.028999999999996</v>
      </c>
    </row>
    <row r="172" spans="1:22" ht="15.75">
      <c r="A172" s="4" t="s">
        <v>116</v>
      </c>
      <c r="B172" s="2" t="s">
        <v>84</v>
      </c>
      <c r="C172" s="2">
        <v>800</v>
      </c>
      <c r="D172" s="5">
        <v>94.869</v>
      </c>
      <c r="E172" s="5">
        <v>-0.84</v>
      </c>
      <c r="F172" s="5">
        <f t="shared" si="30"/>
        <v>94.028999999999996</v>
      </c>
      <c r="G172" s="5"/>
      <c r="H172" s="5">
        <f t="shared" si="24"/>
        <v>94.028999999999996</v>
      </c>
      <c r="I172" s="5"/>
      <c r="J172" s="5">
        <f t="shared" si="25"/>
        <v>94.028999999999996</v>
      </c>
      <c r="K172" s="5"/>
      <c r="L172" s="5">
        <f t="shared" si="26"/>
        <v>94.028999999999996</v>
      </c>
      <c r="M172" s="5"/>
      <c r="N172" s="5">
        <f t="shared" si="27"/>
        <v>94.028999999999996</v>
      </c>
      <c r="O172" s="5"/>
      <c r="P172" s="5">
        <f t="shared" si="20"/>
        <v>94.028999999999996</v>
      </c>
      <c r="Q172" s="5"/>
      <c r="R172" s="5">
        <f t="shared" si="21"/>
        <v>94.028999999999996</v>
      </c>
      <c r="S172" s="5"/>
      <c r="T172" s="5">
        <f t="shared" si="22"/>
        <v>94.028999999999996</v>
      </c>
      <c r="U172" s="5"/>
      <c r="V172" s="5">
        <f t="shared" si="23"/>
        <v>94.028999999999996</v>
      </c>
    </row>
    <row r="173" spans="1:22" ht="54" customHeight="1">
      <c r="A173" s="9" t="s">
        <v>313</v>
      </c>
      <c r="B173" s="8" t="s">
        <v>334</v>
      </c>
      <c r="C173" s="2"/>
      <c r="D173" s="5">
        <v>230.81</v>
      </c>
      <c r="E173" s="5">
        <f t="shared" ref="E173:U175" si="32">E174</f>
        <v>0</v>
      </c>
      <c r="F173" s="5">
        <f t="shared" si="30"/>
        <v>230.81</v>
      </c>
      <c r="G173" s="5">
        <f t="shared" si="32"/>
        <v>0</v>
      </c>
      <c r="H173" s="5">
        <f t="shared" si="24"/>
        <v>230.81</v>
      </c>
      <c r="I173" s="5">
        <f t="shared" si="32"/>
        <v>0</v>
      </c>
      <c r="J173" s="5">
        <f t="shared" si="25"/>
        <v>230.81</v>
      </c>
      <c r="K173" s="5">
        <f t="shared" si="32"/>
        <v>0</v>
      </c>
      <c r="L173" s="5">
        <f t="shared" si="26"/>
        <v>230.81</v>
      </c>
      <c r="M173" s="5">
        <f t="shared" si="32"/>
        <v>0</v>
      </c>
      <c r="N173" s="5">
        <f t="shared" si="27"/>
        <v>230.81</v>
      </c>
      <c r="O173" s="5">
        <f t="shared" si="32"/>
        <v>0</v>
      </c>
      <c r="P173" s="5">
        <f t="shared" si="20"/>
        <v>230.81</v>
      </c>
      <c r="Q173" s="5">
        <f t="shared" si="32"/>
        <v>100.8</v>
      </c>
      <c r="R173" s="5">
        <f t="shared" si="21"/>
        <v>331.61</v>
      </c>
      <c r="S173" s="5">
        <f t="shared" si="32"/>
        <v>70</v>
      </c>
      <c r="T173" s="5">
        <f t="shared" si="22"/>
        <v>401.61</v>
      </c>
      <c r="U173" s="5">
        <f t="shared" si="32"/>
        <v>0</v>
      </c>
      <c r="V173" s="5">
        <f t="shared" si="23"/>
        <v>401.61</v>
      </c>
    </row>
    <row r="174" spans="1:22" ht="51">
      <c r="A174" s="4" t="s">
        <v>337</v>
      </c>
      <c r="B174" s="2" t="s">
        <v>335</v>
      </c>
      <c r="C174" s="2"/>
      <c r="D174" s="5">
        <v>230.81</v>
      </c>
      <c r="E174" s="5">
        <f t="shared" si="32"/>
        <v>0</v>
      </c>
      <c r="F174" s="5">
        <f t="shared" si="30"/>
        <v>230.81</v>
      </c>
      <c r="G174" s="5">
        <f t="shared" si="32"/>
        <v>0</v>
      </c>
      <c r="H174" s="5">
        <f t="shared" si="24"/>
        <v>230.81</v>
      </c>
      <c r="I174" s="5">
        <f t="shared" si="32"/>
        <v>0</v>
      </c>
      <c r="J174" s="5">
        <f t="shared" si="25"/>
        <v>230.81</v>
      </c>
      <c r="K174" s="5">
        <f t="shared" si="32"/>
        <v>0</v>
      </c>
      <c r="L174" s="5">
        <f t="shared" si="26"/>
        <v>230.81</v>
      </c>
      <c r="M174" s="5">
        <f t="shared" si="32"/>
        <v>0</v>
      </c>
      <c r="N174" s="5">
        <f t="shared" si="27"/>
        <v>230.81</v>
      </c>
      <c r="O174" s="5">
        <f t="shared" si="32"/>
        <v>0</v>
      </c>
      <c r="P174" s="5">
        <f t="shared" si="20"/>
        <v>230.81</v>
      </c>
      <c r="Q174" s="5">
        <f t="shared" si="32"/>
        <v>100.8</v>
      </c>
      <c r="R174" s="5">
        <f t="shared" si="21"/>
        <v>331.61</v>
      </c>
      <c r="S174" s="5">
        <f t="shared" si="32"/>
        <v>70</v>
      </c>
      <c r="T174" s="5">
        <f t="shared" si="22"/>
        <v>401.61</v>
      </c>
      <c r="U174" s="5">
        <f t="shared" si="32"/>
        <v>0</v>
      </c>
      <c r="V174" s="5">
        <f t="shared" si="23"/>
        <v>401.61</v>
      </c>
    </row>
    <row r="175" spans="1:22" ht="38.25">
      <c r="A175" s="4" t="s">
        <v>338</v>
      </c>
      <c r="B175" s="2" t="s">
        <v>336</v>
      </c>
      <c r="C175" s="2"/>
      <c r="D175" s="5">
        <v>230.81</v>
      </c>
      <c r="E175" s="5">
        <f t="shared" si="32"/>
        <v>0</v>
      </c>
      <c r="F175" s="5">
        <f t="shared" si="30"/>
        <v>230.81</v>
      </c>
      <c r="G175" s="5">
        <f t="shared" si="32"/>
        <v>0</v>
      </c>
      <c r="H175" s="5">
        <f t="shared" si="24"/>
        <v>230.81</v>
      </c>
      <c r="I175" s="5">
        <f t="shared" si="32"/>
        <v>0</v>
      </c>
      <c r="J175" s="5">
        <f t="shared" si="25"/>
        <v>230.81</v>
      </c>
      <c r="K175" s="5">
        <f t="shared" si="32"/>
        <v>0</v>
      </c>
      <c r="L175" s="5">
        <f t="shared" si="26"/>
        <v>230.81</v>
      </c>
      <c r="M175" s="5">
        <f t="shared" si="32"/>
        <v>0</v>
      </c>
      <c r="N175" s="5">
        <f t="shared" si="27"/>
        <v>230.81</v>
      </c>
      <c r="O175" s="5">
        <f t="shared" si="32"/>
        <v>0</v>
      </c>
      <c r="P175" s="5">
        <f t="shared" si="20"/>
        <v>230.81</v>
      </c>
      <c r="Q175" s="5">
        <f t="shared" si="32"/>
        <v>100.8</v>
      </c>
      <c r="R175" s="5">
        <f t="shared" si="21"/>
        <v>331.61</v>
      </c>
      <c r="S175" s="5">
        <f t="shared" si="32"/>
        <v>70</v>
      </c>
      <c r="T175" s="5">
        <f t="shared" si="22"/>
        <v>401.61</v>
      </c>
      <c r="U175" s="5">
        <f t="shared" si="32"/>
        <v>0</v>
      </c>
      <c r="V175" s="5">
        <f t="shared" si="23"/>
        <v>401.61</v>
      </c>
    </row>
    <row r="176" spans="1:22" ht="38.25">
      <c r="A176" s="4" t="s">
        <v>26</v>
      </c>
      <c r="B176" s="2" t="s">
        <v>336</v>
      </c>
      <c r="C176" s="2">
        <v>200</v>
      </c>
      <c r="D176" s="5">
        <v>230.81</v>
      </c>
      <c r="E176" s="5">
        <v>0</v>
      </c>
      <c r="F176" s="5">
        <f t="shared" si="30"/>
        <v>230.81</v>
      </c>
      <c r="G176" s="5"/>
      <c r="H176" s="5">
        <f t="shared" si="24"/>
        <v>230.81</v>
      </c>
      <c r="I176" s="5"/>
      <c r="J176" s="5">
        <f t="shared" si="25"/>
        <v>230.81</v>
      </c>
      <c r="K176" s="5"/>
      <c r="L176" s="5">
        <f t="shared" si="26"/>
        <v>230.81</v>
      </c>
      <c r="M176" s="5"/>
      <c r="N176" s="5">
        <f t="shared" si="27"/>
        <v>230.81</v>
      </c>
      <c r="O176" s="5"/>
      <c r="P176" s="5">
        <f t="shared" si="20"/>
        <v>230.81</v>
      </c>
      <c r="Q176" s="5">
        <v>100.8</v>
      </c>
      <c r="R176" s="5">
        <f t="shared" si="21"/>
        <v>331.61</v>
      </c>
      <c r="S176" s="5">
        <v>70</v>
      </c>
      <c r="T176" s="5">
        <f t="shared" si="22"/>
        <v>401.61</v>
      </c>
      <c r="U176" s="5"/>
      <c r="V176" s="5">
        <f t="shared" si="23"/>
        <v>401.61</v>
      </c>
    </row>
    <row r="177" spans="1:22" ht="78.75">
      <c r="A177" s="7" t="s">
        <v>314</v>
      </c>
      <c r="B177" s="8" t="s">
        <v>90</v>
      </c>
      <c r="C177" s="2"/>
      <c r="D177" s="5">
        <v>34289.331270000002</v>
      </c>
      <c r="E177" s="5">
        <f>E178+E189+E200+E215+E220+E224+E234+E238</f>
        <v>31852.48805</v>
      </c>
      <c r="F177" s="5">
        <f t="shared" si="30"/>
        <v>66141.81932000001</v>
      </c>
      <c r="G177" s="5">
        <f>G178+G189+G200+G215+G220+G224+G234+G238</f>
        <v>2023.5560800000001</v>
      </c>
      <c r="H177" s="5">
        <f t="shared" si="24"/>
        <v>68165.375400000004</v>
      </c>
      <c r="I177" s="5">
        <f>I178+I189+I200+I215+I220+I224+I234+I238</f>
        <v>1800</v>
      </c>
      <c r="J177" s="5">
        <f t="shared" si="25"/>
        <v>69965.375400000004</v>
      </c>
      <c r="K177" s="5">
        <f>K178+K189+K200+K215+K220+K224+K234+K238</f>
        <v>-348.42944</v>
      </c>
      <c r="L177" s="5">
        <f t="shared" si="26"/>
        <v>69616.945959999997</v>
      </c>
      <c r="M177" s="5">
        <f>M178+M189+M200+M215+M220+M224+M234+M238</f>
        <v>200</v>
      </c>
      <c r="N177" s="5">
        <f t="shared" si="27"/>
        <v>69816.945959999997</v>
      </c>
      <c r="O177" s="5">
        <f>O178+O189+O200+O215+O220+O224+O234+O238</f>
        <v>1254.8678399999999</v>
      </c>
      <c r="P177" s="5">
        <f t="shared" si="20"/>
        <v>71071.813800000004</v>
      </c>
      <c r="Q177" s="5">
        <f>Q178+Q189+Q200+Q215+Q220+Q224+Q234+Q238</f>
        <v>1280.33</v>
      </c>
      <c r="R177" s="5">
        <f t="shared" si="21"/>
        <v>72352.143800000005</v>
      </c>
      <c r="S177" s="5">
        <f>S178+S189+S200+S215+S220+S224+S234+S238</f>
        <v>-33.166520000000006</v>
      </c>
      <c r="T177" s="5">
        <f t="shared" si="22"/>
        <v>72318.977280000006</v>
      </c>
      <c r="U177" s="5">
        <f>U178+U189+U200+U215+U220+U224+U234+U238</f>
        <v>184.80169000000024</v>
      </c>
      <c r="V177" s="5">
        <f t="shared" si="23"/>
        <v>72503.778970000014</v>
      </c>
    </row>
    <row r="178" spans="1:22" ht="38.25">
      <c r="A178" s="9" t="s">
        <v>85</v>
      </c>
      <c r="B178" s="8" t="s">
        <v>91</v>
      </c>
      <c r="C178" s="2"/>
      <c r="D178" s="5">
        <v>13935.816580000001</v>
      </c>
      <c r="E178" s="5">
        <f>E179+E186</f>
        <v>0</v>
      </c>
      <c r="F178" s="5">
        <f t="shared" si="30"/>
        <v>13935.816580000001</v>
      </c>
      <c r="G178" s="5">
        <f>G179+G186</f>
        <v>0</v>
      </c>
      <c r="H178" s="5">
        <f t="shared" si="24"/>
        <v>13935.816580000001</v>
      </c>
      <c r="I178" s="5">
        <f>I179+I186</f>
        <v>0</v>
      </c>
      <c r="J178" s="5">
        <f t="shared" si="25"/>
        <v>13935.816580000001</v>
      </c>
      <c r="K178" s="5">
        <f>K179+K186</f>
        <v>0</v>
      </c>
      <c r="L178" s="5">
        <f t="shared" si="26"/>
        <v>13935.816580000001</v>
      </c>
      <c r="M178" s="5">
        <f>M179+M186</f>
        <v>0</v>
      </c>
      <c r="N178" s="5">
        <f t="shared" si="27"/>
        <v>13935.816580000001</v>
      </c>
      <c r="O178" s="5">
        <f>O179+O186</f>
        <v>375.54683999999997</v>
      </c>
      <c r="P178" s="5">
        <f t="shared" si="20"/>
        <v>14311.363420000001</v>
      </c>
      <c r="Q178" s="5">
        <f>Q179+Q186</f>
        <v>149.19400000000002</v>
      </c>
      <c r="R178" s="5">
        <f t="shared" si="21"/>
        <v>14460.557420000001</v>
      </c>
      <c r="S178" s="5">
        <f>S179+S186</f>
        <v>102.92276</v>
      </c>
      <c r="T178" s="5">
        <f t="shared" si="22"/>
        <v>14563.48018</v>
      </c>
      <c r="U178" s="5">
        <f>U179+U186</f>
        <v>314.40011000000004</v>
      </c>
      <c r="V178" s="5">
        <f t="shared" si="23"/>
        <v>14877.880290000001</v>
      </c>
    </row>
    <row r="179" spans="1:22" ht="38.25">
      <c r="A179" s="4" t="s">
        <v>86</v>
      </c>
      <c r="B179" s="2" t="s">
        <v>92</v>
      </c>
      <c r="C179" s="2"/>
      <c r="D179" s="5">
        <v>13935.816580000001</v>
      </c>
      <c r="E179" s="5">
        <f>E180+E182+E184</f>
        <v>0</v>
      </c>
      <c r="F179" s="5">
        <f t="shared" si="30"/>
        <v>13935.816580000001</v>
      </c>
      <c r="G179" s="5">
        <f>G180+G182+G184</f>
        <v>0</v>
      </c>
      <c r="H179" s="5">
        <f t="shared" si="24"/>
        <v>13935.816580000001</v>
      </c>
      <c r="I179" s="5">
        <f>I180+I182+I184</f>
        <v>0</v>
      </c>
      <c r="J179" s="5">
        <f t="shared" si="25"/>
        <v>13935.816580000001</v>
      </c>
      <c r="K179" s="5">
        <f>K180+K182+K184</f>
        <v>0</v>
      </c>
      <c r="L179" s="5">
        <f t="shared" si="26"/>
        <v>13935.816580000001</v>
      </c>
      <c r="M179" s="5">
        <f>M180+M182+M184</f>
        <v>0</v>
      </c>
      <c r="N179" s="5">
        <f t="shared" si="27"/>
        <v>13935.816580000001</v>
      </c>
      <c r="O179" s="5">
        <f>O180+O182+O184</f>
        <v>0</v>
      </c>
      <c r="P179" s="5">
        <f t="shared" si="20"/>
        <v>13935.816580000001</v>
      </c>
      <c r="Q179" s="5">
        <f>Q180+Q182+Q184</f>
        <v>123.194</v>
      </c>
      <c r="R179" s="5">
        <f t="shared" si="21"/>
        <v>14059.01058</v>
      </c>
      <c r="S179" s="5">
        <f>S180+S182+S184</f>
        <v>102.92276</v>
      </c>
      <c r="T179" s="5">
        <f t="shared" si="22"/>
        <v>14161.93334</v>
      </c>
      <c r="U179" s="5">
        <f>U180+U182+U184</f>
        <v>314.40011000000004</v>
      </c>
      <c r="V179" s="5">
        <f t="shared" si="23"/>
        <v>14476.33345</v>
      </c>
    </row>
    <row r="180" spans="1:22" ht="25.5">
      <c r="A180" s="4" t="s">
        <v>87</v>
      </c>
      <c r="B180" s="2" t="s">
        <v>93</v>
      </c>
      <c r="C180" s="2"/>
      <c r="D180" s="5">
        <v>11314.905519999998</v>
      </c>
      <c r="E180" s="5">
        <f>E181</f>
        <v>0</v>
      </c>
      <c r="F180" s="5">
        <f t="shared" si="30"/>
        <v>11314.905519999998</v>
      </c>
      <c r="G180" s="5">
        <f>G181</f>
        <v>0</v>
      </c>
      <c r="H180" s="5">
        <f t="shared" si="24"/>
        <v>11314.905519999998</v>
      </c>
      <c r="I180" s="5">
        <f>I181</f>
        <v>0</v>
      </c>
      <c r="J180" s="5">
        <f t="shared" si="25"/>
        <v>11314.905519999998</v>
      </c>
      <c r="K180" s="5">
        <f>K181</f>
        <v>0</v>
      </c>
      <c r="L180" s="5">
        <f t="shared" si="26"/>
        <v>11314.905519999998</v>
      </c>
      <c r="M180" s="5">
        <f>M181</f>
        <v>0</v>
      </c>
      <c r="N180" s="5">
        <f t="shared" si="27"/>
        <v>11314.905519999998</v>
      </c>
      <c r="O180" s="5">
        <f>O181</f>
        <v>0</v>
      </c>
      <c r="P180" s="5">
        <f t="shared" si="20"/>
        <v>11314.905519999998</v>
      </c>
      <c r="Q180" s="5">
        <f>Q181</f>
        <v>123.194</v>
      </c>
      <c r="R180" s="5">
        <f t="shared" si="21"/>
        <v>11438.099519999998</v>
      </c>
      <c r="S180" s="5">
        <f>S181</f>
        <v>102.92276</v>
      </c>
      <c r="T180" s="5">
        <f t="shared" si="22"/>
        <v>11541.022279999997</v>
      </c>
      <c r="U180" s="5">
        <f>U181</f>
        <v>0</v>
      </c>
      <c r="V180" s="5">
        <f t="shared" si="23"/>
        <v>11541.022279999997</v>
      </c>
    </row>
    <row r="181" spans="1:22" ht="38.25">
      <c r="A181" s="4" t="s">
        <v>37</v>
      </c>
      <c r="B181" s="2" t="s">
        <v>93</v>
      </c>
      <c r="C181" s="2">
        <v>600</v>
      </c>
      <c r="D181" s="5">
        <v>11314.905519999998</v>
      </c>
      <c r="E181" s="5">
        <v>0</v>
      </c>
      <c r="F181" s="5">
        <f t="shared" si="30"/>
        <v>11314.905519999998</v>
      </c>
      <c r="G181" s="5"/>
      <c r="H181" s="5">
        <f t="shared" si="24"/>
        <v>11314.905519999998</v>
      </c>
      <c r="I181" s="5"/>
      <c r="J181" s="5">
        <f t="shared" si="25"/>
        <v>11314.905519999998</v>
      </c>
      <c r="K181" s="5"/>
      <c r="L181" s="5">
        <f t="shared" si="26"/>
        <v>11314.905519999998</v>
      </c>
      <c r="M181" s="5"/>
      <c r="N181" s="5">
        <f t="shared" si="27"/>
        <v>11314.905519999998</v>
      </c>
      <c r="O181" s="5"/>
      <c r="P181" s="5">
        <f t="shared" si="20"/>
        <v>11314.905519999998</v>
      </c>
      <c r="Q181" s="5">
        <v>123.194</v>
      </c>
      <c r="R181" s="5">
        <f t="shared" si="21"/>
        <v>11438.099519999998</v>
      </c>
      <c r="S181" s="5">
        <v>102.92276</v>
      </c>
      <c r="T181" s="5">
        <f t="shared" si="22"/>
        <v>11541.022279999997</v>
      </c>
      <c r="U181" s="5"/>
      <c r="V181" s="5">
        <f t="shared" si="23"/>
        <v>11541.022279999997</v>
      </c>
    </row>
    <row r="182" spans="1:22" ht="63.75">
      <c r="A182" s="4" t="s">
        <v>88</v>
      </c>
      <c r="B182" s="6" t="s">
        <v>287</v>
      </c>
      <c r="C182" s="2"/>
      <c r="D182" s="5">
        <v>131.04655</v>
      </c>
      <c r="E182" s="5">
        <f>E183</f>
        <v>0</v>
      </c>
      <c r="F182" s="5">
        <f t="shared" si="30"/>
        <v>131.04655</v>
      </c>
      <c r="G182" s="5">
        <f>G183</f>
        <v>0</v>
      </c>
      <c r="H182" s="5">
        <f t="shared" si="24"/>
        <v>131.04655</v>
      </c>
      <c r="I182" s="5">
        <f>I183</f>
        <v>0</v>
      </c>
      <c r="J182" s="5">
        <f t="shared" si="25"/>
        <v>131.04655</v>
      </c>
      <c r="K182" s="5">
        <f>K183</f>
        <v>0</v>
      </c>
      <c r="L182" s="5">
        <f t="shared" si="26"/>
        <v>131.04655</v>
      </c>
      <c r="M182" s="5">
        <f>M183</f>
        <v>0</v>
      </c>
      <c r="N182" s="5">
        <f t="shared" si="27"/>
        <v>131.04655</v>
      </c>
      <c r="O182" s="5">
        <f>O183</f>
        <v>0</v>
      </c>
      <c r="P182" s="5">
        <f t="shared" si="20"/>
        <v>131.04655</v>
      </c>
      <c r="Q182" s="5">
        <f>Q183</f>
        <v>0</v>
      </c>
      <c r="R182" s="5">
        <f t="shared" si="21"/>
        <v>131.04655</v>
      </c>
      <c r="S182" s="5">
        <f>S183</f>
        <v>0</v>
      </c>
      <c r="T182" s="5">
        <f t="shared" si="22"/>
        <v>131.04655</v>
      </c>
      <c r="U182" s="5">
        <f>U183</f>
        <v>15.720050000000001</v>
      </c>
      <c r="V182" s="5">
        <f t="shared" si="23"/>
        <v>146.76659999999998</v>
      </c>
    </row>
    <row r="183" spans="1:22" ht="38.25">
      <c r="A183" s="4" t="s">
        <v>37</v>
      </c>
      <c r="B183" s="6" t="s">
        <v>287</v>
      </c>
      <c r="C183" s="2">
        <v>600</v>
      </c>
      <c r="D183" s="5">
        <v>131.04655</v>
      </c>
      <c r="E183" s="5">
        <v>0</v>
      </c>
      <c r="F183" s="5">
        <f t="shared" si="30"/>
        <v>131.04655</v>
      </c>
      <c r="G183" s="5"/>
      <c r="H183" s="5">
        <f t="shared" si="24"/>
        <v>131.04655</v>
      </c>
      <c r="I183" s="5"/>
      <c r="J183" s="5">
        <f t="shared" si="25"/>
        <v>131.04655</v>
      </c>
      <c r="K183" s="5"/>
      <c r="L183" s="5">
        <f t="shared" si="26"/>
        <v>131.04655</v>
      </c>
      <c r="M183" s="5"/>
      <c r="N183" s="5">
        <f t="shared" si="27"/>
        <v>131.04655</v>
      </c>
      <c r="O183" s="5"/>
      <c r="P183" s="5">
        <f t="shared" si="20"/>
        <v>131.04655</v>
      </c>
      <c r="Q183" s="5"/>
      <c r="R183" s="5">
        <f t="shared" si="21"/>
        <v>131.04655</v>
      </c>
      <c r="S183" s="5"/>
      <c r="T183" s="5">
        <f t="shared" si="22"/>
        <v>131.04655</v>
      </c>
      <c r="U183" s="5">
        <v>15.720050000000001</v>
      </c>
      <c r="V183" s="5">
        <f t="shared" si="23"/>
        <v>146.76659999999998</v>
      </c>
    </row>
    <row r="184" spans="1:22" ht="76.5">
      <c r="A184" s="4" t="s">
        <v>89</v>
      </c>
      <c r="B184" s="6" t="s">
        <v>94</v>
      </c>
      <c r="C184" s="2"/>
      <c r="D184" s="5">
        <v>2489.8645100000003</v>
      </c>
      <c r="E184" s="5">
        <f>E185</f>
        <v>0</v>
      </c>
      <c r="F184" s="5">
        <f t="shared" si="30"/>
        <v>2489.8645100000003</v>
      </c>
      <c r="G184" s="5">
        <f>G185</f>
        <v>0</v>
      </c>
      <c r="H184" s="5">
        <f t="shared" si="24"/>
        <v>2489.8645100000003</v>
      </c>
      <c r="I184" s="5">
        <f>I185</f>
        <v>0</v>
      </c>
      <c r="J184" s="5">
        <f t="shared" si="25"/>
        <v>2489.8645100000003</v>
      </c>
      <c r="K184" s="5">
        <f>K185</f>
        <v>0</v>
      </c>
      <c r="L184" s="5">
        <f t="shared" si="26"/>
        <v>2489.8645100000003</v>
      </c>
      <c r="M184" s="5">
        <f>M185</f>
        <v>0</v>
      </c>
      <c r="N184" s="5">
        <f t="shared" si="27"/>
        <v>2489.8645100000003</v>
      </c>
      <c r="O184" s="5">
        <f>O185</f>
        <v>0</v>
      </c>
      <c r="P184" s="5">
        <f t="shared" si="20"/>
        <v>2489.8645100000003</v>
      </c>
      <c r="Q184" s="5">
        <f>Q185</f>
        <v>0</v>
      </c>
      <c r="R184" s="5">
        <f t="shared" si="21"/>
        <v>2489.8645100000003</v>
      </c>
      <c r="S184" s="5">
        <f>S185</f>
        <v>0</v>
      </c>
      <c r="T184" s="5">
        <f t="shared" si="22"/>
        <v>2489.8645100000003</v>
      </c>
      <c r="U184" s="5">
        <f>U185</f>
        <v>298.68006000000003</v>
      </c>
      <c r="V184" s="5">
        <f t="shared" si="23"/>
        <v>2788.5445700000005</v>
      </c>
    </row>
    <row r="185" spans="1:22" ht="38.25">
      <c r="A185" s="4" t="s">
        <v>37</v>
      </c>
      <c r="B185" s="6" t="s">
        <v>94</v>
      </c>
      <c r="C185" s="2">
        <v>600</v>
      </c>
      <c r="D185" s="5">
        <v>2489.8645100000003</v>
      </c>
      <c r="E185" s="5">
        <v>0</v>
      </c>
      <c r="F185" s="5">
        <f t="shared" si="30"/>
        <v>2489.8645100000003</v>
      </c>
      <c r="G185" s="5"/>
      <c r="H185" s="5">
        <f t="shared" si="24"/>
        <v>2489.8645100000003</v>
      </c>
      <c r="I185" s="5"/>
      <c r="J185" s="5">
        <f t="shared" si="25"/>
        <v>2489.8645100000003</v>
      </c>
      <c r="K185" s="5"/>
      <c r="L185" s="5">
        <f t="shared" si="26"/>
        <v>2489.8645100000003</v>
      </c>
      <c r="M185" s="5"/>
      <c r="N185" s="5">
        <f t="shared" si="27"/>
        <v>2489.8645100000003</v>
      </c>
      <c r="O185" s="5"/>
      <c r="P185" s="5">
        <f t="shared" si="20"/>
        <v>2489.8645100000003</v>
      </c>
      <c r="Q185" s="5"/>
      <c r="R185" s="5">
        <f t="shared" si="21"/>
        <v>2489.8645100000003</v>
      </c>
      <c r="S185" s="5"/>
      <c r="T185" s="5">
        <f t="shared" si="22"/>
        <v>2489.8645100000003</v>
      </c>
      <c r="U185" s="5">
        <v>298.68006000000003</v>
      </c>
      <c r="V185" s="5">
        <f t="shared" si="23"/>
        <v>2788.5445700000005</v>
      </c>
    </row>
    <row r="186" spans="1:22" ht="102">
      <c r="A186" s="4" t="s">
        <v>96</v>
      </c>
      <c r="B186" s="2" t="s">
        <v>95</v>
      </c>
      <c r="C186" s="2"/>
      <c r="D186" s="5">
        <v>0</v>
      </c>
      <c r="E186" s="5">
        <f>E187</f>
        <v>0</v>
      </c>
      <c r="F186" s="5">
        <f t="shared" si="30"/>
        <v>0</v>
      </c>
      <c r="G186" s="5">
        <f>G187</f>
        <v>0</v>
      </c>
      <c r="H186" s="5">
        <f t="shared" si="24"/>
        <v>0</v>
      </c>
      <c r="I186" s="5">
        <f>I187</f>
        <v>0</v>
      </c>
      <c r="J186" s="5">
        <f t="shared" si="25"/>
        <v>0</v>
      </c>
      <c r="K186" s="5">
        <f>K187</f>
        <v>0</v>
      </c>
      <c r="L186" s="5">
        <f t="shared" si="26"/>
        <v>0</v>
      </c>
      <c r="M186" s="5">
        <f>M187</f>
        <v>0</v>
      </c>
      <c r="N186" s="5">
        <f t="shared" si="27"/>
        <v>0</v>
      </c>
      <c r="O186" s="5">
        <f>O187</f>
        <v>375.54683999999997</v>
      </c>
      <c r="P186" s="5">
        <f t="shared" si="20"/>
        <v>375.54683999999997</v>
      </c>
      <c r="Q186" s="5">
        <f>Q187</f>
        <v>26</v>
      </c>
      <c r="R186" s="5">
        <f t="shared" si="21"/>
        <v>401.54683999999997</v>
      </c>
      <c r="S186" s="5">
        <f>S187</f>
        <v>0</v>
      </c>
      <c r="T186" s="5">
        <f t="shared" si="22"/>
        <v>401.54683999999997</v>
      </c>
      <c r="U186" s="5">
        <f>U187</f>
        <v>0</v>
      </c>
      <c r="V186" s="5">
        <f t="shared" si="23"/>
        <v>401.54683999999997</v>
      </c>
    </row>
    <row r="187" spans="1:22" ht="89.25">
      <c r="A187" s="4" t="s">
        <v>97</v>
      </c>
      <c r="B187" s="2" t="s">
        <v>343</v>
      </c>
      <c r="C187" s="2"/>
      <c r="D187" s="5">
        <v>0</v>
      </c>
      <c r="E187" s="5">
        <f>E188</f>
        <v>0</v>
      </c>
      <c r="F187" s="5">
        <f t="shared" si="30"/>
        <v>0</v>
      </c>
      <c r="G187" s="5">
        <f>G188</f>
        <v>0</v>
      </c>
      <c r="H187" s="5">
        <f t="shared" si="24"/>
        <v>0</v>
      </c>
      <c r="I187" s="5">
        <f>I188</f>
        <v>0</v>
      </c>
      <c r="J187" s="5">
        <f t="shared" si="25"/>
        <v>0</v>
      </c>
      <c r="K187" s="5">
        <f>K188</f>
        <v>0</v>
      </c>
      <c r="L187" s="5">
        <f t="shared" si="26"/>
        <v>0</v>
      </c>
      <c r="M187" s="5">
        <f>M188</f>
        <v>0</v>
      </c>
      <c r="N187" s="5">
        <f t="shared" si="27"/>
        <v>0</v>
      </c>
      <c r="O187" s="5">
        <f>O188</f>
        <v>375.54683999999997</v>
      </c>
      <c r="P187" s="5">
        <f t="shared" si="20"/>
        <v>375.54683999999997</v>
      </c>
      <c r="Q187" s="5">
        <f>Q188</f>
        <v>26</v>
      </c>
      <c r="R187" s="5">
        <f t="shared" si="21"/>
        <v>401.54683999999997</v>
      </c>
      <c r="S187" s="5">
        <f>S188</f>
        <v>0</v>
      </c>
      <c r="T187" s="5">
        <f t="shared" si="22"/>
        <v>401.54683999999997</v>
      </c>
      <c r="U187" s="5">
        <f>U188</f>
        <v>0</v>
      </c>
      <c r="V187" s="5">
        <f t="shared" si="23"/>
        <v>401.54683999999997</v>
      </c>
    </row>
    <row r="188" spans="1:22" ht="38.25">
      <c r="A188" s="4" t="s">
        <v>37</v>
      </c>
      <c r="B188" s="2" t="s">
        <v>343</v>
      </c>
      <c r="C188" s="2">
        <v>600</v>
      </c>
      <c r="D188" s="5">
        <v>0</v>
      </c>
      <c r="E188" s="5">
        <v>0</v>
      </c>
      <c r="F188" s="5">
        <f t="shared" si="30"/>
        <v>0</v>
      </c>
      <c r="G188" s="5"/>
      <c r="H188" s="5">
        <f t="shared" si="24"/>
        <v>0</v>
      </c>
      <c r="I188" s="5"/>
      <c r="J188" s="5">
        <f t="shared" si="25"/>
        <v>0</v>
      </c>
      <c r="K188" s="5"/>
      <c r="L188" s="5">
        <f t="shared" si="26"/>
        <v>0</v>
      </c>
      <c r="M188" s="5"/>
      <c r="N188" s="5">
        <f t="shared" si="27"/>
        <v>0</v>
      </c>
      <c r="O188" s="5">
        <v>375.54683999999997</v>
      </c>
      <c r="P188" s="5">
        <f t="shared" si="20"/>
        <v>375.54683999999997</v>
      </c>
      <c r="Q188" s="5">
        <v>26</v>
      </c>
      <c r="R188" s="5">
        <f t="shared" si="21"/>
        <v>401.54683999999997</v>
      </c>
      <c r="S188" s="5"/>
      <c r="T188" s="5">
        <f t="shared" si="22"/>
        <v>401.54683999999997</v>
      </c>
      <c r="U188" s="5"/>
      <c r="V188" s="5">
        <f t="shared" si="23"/>
        <v>401.54683999999997</v>
      </c>
    </row>
    <row r="189" spans="1:22" ht="25.5">
      <c r="A189" s="9" t="s">
        <v>249</v>
      </c>
      <c r="B189" s="8" t="s">
        <v>250</v>
      </c>
      <c r="C189" s="2"/>
      <c r="D189" s="5">
        <v>2305.9629999999997</v>
      </c>
      <c r="E189" s="5">
        <f>E190+E197</f>
        <v>0</v>
      </c>
      <c r="F189" s="5">
        <f t="shared" si="30"/>
        <v>2305.9629999999997</v>
      </c>
      <c r="G189" s="5">
        <f>G190+G197</f>
        <v>0</v>
      </c>
      <c r="H189" s="5">
        <f t="shared" si="24"/>
        <v>2305.9629999999997</v>
      </c>
      <c r="I189" s="5">
        <f>I190+I197</f>
        <v>0</v>
      </c>
      <c r="J189" s="5">
        <f t="shared" si="25"/>
        <v>2305.9629999999997</v>
      </c>
      <c r="K189" s="5">
        <f>K190+K197</f>
        <v>0</v>
      </c>
      <c r="L189" s="5">
        <f t="shared" si="26"/>
        <v>2305.9629999999997</v>
      </c>
      <c r="M189" s="5">
        <f>M190+M197</f>
        <v>0</v>
      </c>
      <c r="N189" s="5">
        <f t="shared" si="27"/>
        <v>2305.9629999999997</v>
      </c>
      <c r="O189" s="5">
        <f>O190+O197</f>
        <v>0</v>
      </c>
      <c r="P189" s="5">
        <f t="shared" si="20"/>
        <v>2305.9629999999997</v>
      </c>
      <c r="Q189" s="5">
        <f>Q190+Q197</f>
        <v>0</v>
      </c>
      <c r="R189" s="5">
        <f t="shared" si="21"/>
        <v>2305.9629999999997</v>
      </c>
      <c r="S189" s="5">
        <f>S190+S197</f>
        <v>0</v>
      </c>
      <c r="T189" s="5">
        <f t="shared" si="22"/>
        <v>2305.9629999999997</v>
      </c>
      <c r="U189" s="5">
        <f>U190+U197</f>
        <v>31.578949999999999</v>
      </c>
      <c r="V189" s="5">
        <f t="shared" si="23"/>
        <v>2337.5419499999998</v>
      </c>
    </row>
    <row r="190" spans="1:22" ht="25.5">
      <c r="A190" s="4" t="s">
        <v>251</v>
      </c>
      <c r="B190" s="2" t="s">
        <v>252</v>
      </c>
      <c r="C190" s="2"/>
      <c r="D190" s="5">
        <v>2305.9629999999997</v>
      </c>
      <c r="E190" s="5">
        <f>E191+E195+E193</f>
        <v>0</v>
      </c>
      <c r="F190" s="5">
        <f t="shared" si="30"/>
        <v>2305.9629999999997</v>
      </c>
      <c r="G190" s="5">
        <f>G191+G195+G193</f>
        <v>0</v>
      </c>
      <c r="H190" s="5">
        <f t="shared" si="24"/>
        <v>2305.9629999999997</v>
      </c>
      <c r="I190" s="5">
        <f>I191+I195+I193</f>
        <v>0</v>
      </c>
      <c r="J190" s="5">
        <f t="shared" si="25"/>
        <v>2305.9629999999997</v>
      </c>
      <c r="K190" s="5">
        <f>K191+K195+K193</f>
        <v>0</v>
      </c>
      <c r="L190" s="5">
        <f t="shared" si="26"/>
        <v>2305.9629999999997</v>
      </c>
      <c r="M190" s="5">
        <f>M191+M195+M193</f>
        <v>0</v>
      </c>
      <c r="N190" s="5">
        <f t="shared" si="27"/>
        <v>2305.9629999999997</v>
      </c>
      <c r="O190" s="5">
        <f>O191+O195+O193</f>
        <v>0</v>
      </c>
      <c r="P190" s="5">
        <f t="shared" si="20"/>
        <v>2305.9629999999997</v>
      </c>
      <c r="Q190" s="5">
        <f>Q191+Q195+Q193</f>
        <v>0</v>
      </c>
      <c r="R190" s="5">
        <f t="shared" si="21"/>
        <v>2305.9629999999997</v>
      </c>
      <c r="S190" s="5">
        <f>S191+S195+S193</f>
        <v>0</v>
      </c>
      <c r="T190" s="5">
        <f t="shared" si="22"/>
        <v>2305.9629999999997</v>
      </c>
      <c r="U190" s="5">
        <f>U191+U195+U193</f>
        <v>31.578949999999999</v>
      </c>
      <c r="V190" s="5">
        <f t="shared" si="23"/>
        <v>2337.5419499999998</v>
      </c>
    </row>
    <row r="191" spans="1:22" ht="15.75">
      <c r="A191" s="4" t="s">
        <v>253</v>
      </c>
      <c r="B191" s="2" t="s">
        <v>254</v>
      </c>
      <c r="C191" s="2"/>
      <c r="D191" s="5">
        <v>2000.4981799999998</v>
      </c>
      <c r="E191" s="5">
        <f>E192</f>
        <v>0</v>
      </c>
      <c r="F191" s="5">
        <f t="shared" si="30"/>
        <v>2000.4981799999998</v>
      </c>
      <c r="G191" s="5">
        <f>G192</f>
        <v>0</v>
      </c>
      <c r="H191" s="5">
        <f t="shared" si="24"/>
        <v>2000.4981799999998</v>
      </c>
      <c r="I191" s="5">
        <f>I192</f>
        <v>0</v>
      </c>
      <c r="J191" s="5">
        <f t="shared" si="25"/>
        <v>2000.4981799999998</v>
      </c>
      <c r="K191" s="5">
        <f>K192</f>
        <v>0</v>
      </c>
      <c r="L191" s="5">
        <f t="shared" si="26"/>
        <v>2000.4981799999998</v>
      </c>
      <c r="M191" s="5">
        <f>M192</f>
        <v>0</v>
      </c>
      <c r="N191" s="5">
        <f t="shared" si="27"/>
        <v>2000.4981799999998</v>
      </c>
      <c r="O191" s="5">
        <f>O192</f>
        <v>0</v>
      </c>
      <c r="P191" s="5">
        <f t="shared" si="20"/>
        <v>2000.4981799999998</v>
      </c>
      <c r="Q191" s="5">
        <f>Q192</f>
        <v>0</v>
      </c>
      <c r="R191" s="5">
        <f t="shared" si="21"/>
        <v>2000.4981799999998</v>
      </c>
      <c r="S191" s="5">
        <f>S192</f>
        <v>0</v>
      </c>
      <c r="T191" s="5">
        <f t="shared" si="22"/>
        <v>2000.4981799999998</v>
      </c>
      <c r="U191" s="5">
        <f>U192</f>
        <v>0</v>
      </c>
      <c r="V191" s="5">
        <f t="shared" si="23"/>
        <v>2000.4981799999998</v>
      </c>
    </row>
    <row r="192" spans="1:22" ht="38.25">
      <c r="A192" s="4" t="s">
        <v>37</v>
      </c>
      <c r="B192" s="2" t="s">
        <v>254</v>
      </c>
      <c r="C192" s="2">
        <v>600</v>
      </c>
      <c r="D192" s="5">
        <v>2000.4981799999998</v>
      </c>
      <c r="E192" s="5">
        <v>0</v>
      </c>
      <c r="F192" s="5">
        <f t="shared" si="30"/>
        <v>2000.4981799999998</v>
      </c>
      <c r="G192" s="5"/>
      <c r="H192" s="5">
        <f t="shared" si="24"/>
        <v>2000.4981799999998</v>
      </c>
      <c r="I192" s="5"/>
      <c r="J192" s="5">
        <f t="shared" si="25"/>
        <v>2000.4981799999998</v>
      </c>
      <c r="K192" s="5"/>
      <c r="L192" s="5">
        <f t="shared" si="26"/>
        <v>2000.4981799999998</v>
      </c>
      <c r="M192" s="5"/>
      <c r="N192" s="5">
        <f t="shared" si="27"/>
        <v>2000.4981799999998</v>
      </c>
      <c r="O192" s="5"/>
      <c r="P192" s="5">
        <f t="shared" si="20"/>
        <v>2000.4981799999998</v>
      </c>
      <c r="Q192" s="5"/>
      <c r="R192" s="5">
        <f t="shared" si="21"/>
        <v>2000.4981799999998</v>
      </c>
      <c r="S192" s="5"/>
      <c r="T192" s="5">
        <f t="shared" si="22"/>
        <v>2000.4981799999998</v>
      </c>
      <c r="U192" s="5"/>
      <c r="V192" s="5">
        <f t="shared" si="23"/>
        <v>2000.4981799999998</v>
      </c>
    </row>
    <row r="193" spans="1:22" ht="63.75">
      <c r="A193" s="4" t="s">
        <v>103</v>
      </c>
      <c r="B193" s="6" t="s">
        <v>491</v>
      </c>
      <c r="C193" s="2"/>
      <c r="D193" s="5">
        <v>15.273239999999999</v>
      </c>
      <c r="E193" s="5">
        <f>E194</f>
        <v>0</v>
      </c>
      <c r="F193" s="5">
        <f t="shared" si="30"/>
        <v>15.273239999999999</v>
      </c>
      <c r="G193" s="5">
        <f>G194</f>
        <v>0</v>
      </c>
      <c r="H193" s="5">
        <f t="shared" si="24"/>
        <v>15.273239999999999</v>
      </c>
      <c r="I193" s="5">
        <f>I194</f>
        <v>0</v>
      </c>
      <c r="J193" s="5">
        <f t="shared" si="25"/>
        <v>15.273239999999999</v>
      </c>
      <c r="K193" s="5">
        <f>K194</f>
        <v>0</v>
      </c>
      <c r="L193" s="5">
        <f t="shared" si="26"/>
        <v>15.273239999999999</v>
      </c>
      <c r="M193" s="5">
        <f>M194</f>
        <v>0</v>
      </c>
      <c r="N193" s="5">
        <f t="shared" si="27"/>
        <v>15.273239999999999</v>
      </c>
      <c r="O193" s="5">
        <f>O194</f>
        <v>0</v>
      </c>
      <c r="P193" s="5">
        <f t="shared" si="20"/>
        <v>15.273239999999999</v>
      </c>
      <c r="Q193" s="5">
        <f>Q194</f>
        <v>0</v>
      </c>
      <c r="R193" s="5">
        <f t="shared" si="21"/>
        <v>15.273239999999999</v>
      </c>
      <c r="S193" s="5">
        <f>S194</f>
        <v>0</v>
      </c>
      <c r="T193" s="5">
        <f t="shared" si="22"/>
        <v>15.273239999999999</v>
      </c>
      <c r="U193" s="5">
        <f>U194</f>
        <v>1.5789500000000001</v>
      </c>
      <c r="V193" s="5">
        <f t="shared" si="23"/>
        <v>16.85219</v>
      </c>
    </row>
    <row r="194" spans="1:22" ht="38.25">
      <c r="A194" s="4" t="s">
        <v>37</v>
      </c>
      <c r="B194" s="2" t="s">
        <v>491</v>
      </c>
      <c r="C194" s="2">
        <v>600</v>
      </c>
      <c r="D194" s="5">
        <v>15.273239999999999</v>
      </c>
      <c r="E194" s="5">
        <v>0</v>
      </c>
      <c r="F194" s="5">
        <f t="shared" si="30"/>
        <v>15.273239999999999</v>
      </c>
      <c r="G194" s="5"/>
      <c r="H194" s="5">
        <f t="shared" si="24"/>
        <v>15.273239999999999</v>
      </c>
      <c r="I194" s="5"/>
      <c r="J194" s="5">
        <f t="shared" si="25"/>
        <v>15.273239999999999</v>
      </c>
      <c r="K194" s="5"/>
      <c r="L194" s="5">
        <f t="shared" si="26"/>
        <v>15.273239999999999</v>
      </c>
      <c r="M194" s="5"/>
      <c r="N194" s="5">
        <f t="shared" si="27"/>
        <v>15.273239999999999</v>
      </c>
      <c r="O194" s="5"/>
      <c r="P194" s="5">
        <f t="shared" si="20"/>
        <v>15.273239999999999</v>
      </c>
      <c r="Q194" s="5"/>
      <c r="R194" s="5">
        <f t="shared" si="21"/>
        <v>15.273239999999999</v>
      </c>
      <c r="S194" s="5"/>
      <c r="T194" s="5">
        <f t="shared" si="22"/>
        <v>15.273239999999999</v>
      </c>
      <c r="U194" s="5">
        <v>1.5789500000000001</v>
      </c>
      <c r="V194" s="5">
        <f t="shared" si="23"/>
        <v>16.85219</v>
      </c>
    </row>
    <row r="195" spans="1:22" ht="76.5">
      <c r="A195" s="4" t="s">
        <v>89</v>
      </c>
      <c r="B195" s="2" t="s">
        <v>261</v>
      </c>
      <c r="C195" s="2"/>
      <c r="D195" s="5">
        <v>290.19157999999999</v>
      </c>
      <c r="E195" s="5">
        <f>E196</f>
        <v>0</v>
      </c>
      <c r="F195" s="5">
        <f t="shared" si="30"/>
        <v>290.19157999999999</v>
      </c>
      <c r="G195" s="5">
        <f>G196</f>
        <v>0</v>
      </c>
      <c r="H195" s="5">
        <f t="shared" si="24"/>
        <v>290.19157999999999</v>
      </c>
      <c r="I195" s="5">
        <f>I196</f>
        <v>0</v>
      </c>
      <c r="J195" s="5">
        <f t="shared" si="25"/>
        <v>290.19157999999999</v>
      </c>
      <c r="K195" s="5">
        <f>K196</f>
        <v>0</v>
      </c>
      <c r="L195" s="5">
        <f t="shared" si="26"/>
        <v>290.19157999999999</v>
      </c>
      <c r="M195" s="5">
        <f>M196</f>
        <v>0</v>
      </c>
      <c r="N195" s="5">
        <f t="shared" si="27"/>
        <v>290.19157999999999</v>
      </c>
      <c r="O195" s="5">
        <f>O196</f>
        <v>0</v>
      </c>
      <c r="P195" s="5">
        <f t="shared" si="20"/>
        <v>290.19157999999999</v>
      </c>
      <c r="Q195" s="5">
        <f>Q196</f>
        <v>0</v>
      </c>
      <c r="R195" s="5">
        <f t="shared" si="21"/>
        <v>290.19157999999999</v>
      </c>
      <c r="S195" s="5">
        <f>S196</f>
        <v>0</v>
      </c>
      <c r="T195" s="5">
        <f t="shared" si="22"/>
        <v>290.19157999999999</v>
      </c>
      <c r="U195" s="5">
        <f>U196</f>
        <v>30</v>
      </c>
      <c r="V195" s="5">
        <f t="shared" si="23"/>
        <v>320.19157999999999</v>
      </c>
    </row>
    <row r="196" spans="1:22" ht="38.25">
      <c r="A196" s="4" t="s">
        <v>37</v>
      </c>
      <c r="B196" s="2" t="s">
        <v>261</v>
      </c>
      <c r="C196" s="2">
        <v>600</v>
      </c>
      <c r="D196" s="5">
        <v>290.19157999999999</v>
      </c>
      <c r="E196" s="5">
        <v>0</v>
      </c>
      <c r="F196" s="5">
        <f t="shared" si="30"/>
        <v>290.19157999999999</v>
      </c>
      <c r="G196" s="5"/>
      <c r="H196" s="5">
        <f t="shared" si="24"/>
        <v>290.19157999999999</v>
      </c>
      <c r="I196" s="5"/>
      <c r="J196" s="5">
        <f t="shared" si="25"/>
        <v>290.19157999999999</v>
      </c>
      <c r="K196" s="5"/>
      <c r="L196" s="5">
        <f t="shared" si="26"/>
        <v>290.19157999999999</v>
      </c>
      <c r="M196" s="5"/>
      <c r="N196" s="5">
        <f t="shared" si="27"/>
        <v>290.19157999999999</v>
      </c>
      <c r="O196" s="5"/>
      <c r="P196" s="5">
        <f t="shared" si="20"/>
        <v>290.19157999999999</v>
      </c>
      <c r="Q196" s="5"/>
      <c r="R196" s="5">
        <f t="shared" si="21"/>
        <v>290.19157999999999</v>
      </c>
      <c r="S196" s="5"/>
      <c r="T196" s="5">
        <f t="shared" si="22"/>
        <v>290.19157999999999</v>
      </c>
      <c r="U196" s="5">
        <v>30</v>
      </c>
      <c r="V196" s="5">
        <f t="shared" si="23"/>
        <v>320.19157999999999</v>
      </c>
    </row>
    <row r="197" spans="1:22" ht="102">
      <c r="A197" s="4" t="s">
        <v>96</v>
      </c>
      <c r="B197" s="2" t="s">
        <v>262</v>
      </c>
      <c r="C197" s="2"/>
      <c r="D197" s="5">
        <v>0</v>
      </c>
      <c r="E197" s="5">
        <f>E198</f>
        <v>0</v>
      </c>
      <c r="F197" s="5">
        <f t="shared" si="30"/>
        <v>0</v>
      </c>
      <c r="G197" s="5">
        <f>G198</f>
        <v>0</v>
      </c>
      <c r="H197" s="5">
        <f t="shared" si="24"/>
        <v>0</v>
      </c>
      <c r="I197" s="5">
        <f>I198</f>
        <v>0</v>
      </c>
      <c r="J197" s="5">
        <f t="shared" si="25"/>
        <v>0</v>
      </c>
      <c r="K197" s="5">
        <f>K198</f>
        <v>0</v>
      </c>
      <c r="L197" s="5">
        <f t="shared" si="26"/>
        <v>0</v>
      </c>
      <c r="M197" s="5">
        <f>M198</f>
        <v>0</v>
      </c>
      <c r="N197" s="5">
        <f t="shared" si="27"/>
        <v>0</v>
      </c>
      <c r="O197" s="5">
        <f>O198</f>
        <v>0</v>
      </c>
      <c r="P197" s="5">
        <f t="shared" si="20"/>
        <v>0</v>
      </c>
      <c r="Q197" s="5">
        <f>Q198</f>
        <v>0</v>
      </c>
      <c r="R197" s="5">
        <f t="shared" si="21"/>
        <v>0</v>
      </c>
      <c r="S197" s="5">
        <f>S198</f>
        <v>0</v>
      </c>
      <c r="T197" s="5">
        <f t="shared" si="22"/>
        <v>0</v>
      </c>
      <c r="U197" s="5">
        <f>U198</f>
        <v>0</v>
      </c>
      <c r="V197" s="5">
        <f t="shared" si="23"/>
        <v>0</v>
      </c>
    </row>
    <row r="198" spans="1:22" ht="89.25">
      <c r="A198" s="4" t="s">
        <v>97</v>
      </c>
      <c r="B198" s="2" t="s">
        <v>263</v>
      </c>
      <c r="C198" s="2"/>
      <c r="D198" s="5">
        <v>0</v>
      </c>
      <c r="E198" s="5">
        <f>E199</f>
        <v>0</v>
      </c>
      <c r="F198" s="5">
        <f t="shared" si="30"/>
        <v>0</v>
      </c>
      <c r="G198" s="5">
        <f>G199</f>
        <v>0</v>
      </c>
      <c r="H198" s="5">
        <f t="shared" si="24"/>
        <v>0</v>
      </c>
      <c r="I198" s="5">
        <f>I199</f>
        <v>0</v>
      </c>
      <c r="J198" s="5">
        <f t="shared" si="25"/>
        <v>0</v>
      </c>
      <c r="K198" s="5">
        <f>K199</f>
        <v>0</v>
      </c>
      <c r="L198" s="5">
        <f t="shared" si="26"/>
        <v>0</v>
      </c>
      <c r="M198" s="5">
        <f>M199</f>
        <v>0</v>
      </c>
      <c r="N198" s="5">
        <f t="shared" si="27"/>
        <v>0</v>
      </c>
      <c r="O198" s="5">
        <f>O199</f>
        <v>0</v>
      </c>
      <c r="P198" s="5">
        <f t="shared" si="20"/>
        <v>0</v>
      </c>
      <c r="Q198" s="5">
        <f>Q199</f>
        <v>0</v>
      </c>
      <c r="R198" s="5">
        <f t="shared" si="21"/>
        <v>0</v>
      </c>
      <c r="S198" s="5">
        <f>S199</f>
        <v>0</v>
      </c>
      <c r="T198" s="5">
        <f t="shared" si="22"/>
        <v>0</v>
      </c>
      <c r="U198" s="5">
        <f>U199</f>
        <v>0</v>
      </c>
      <c r="V198" s="5">
        <f t="shared" si="23"/>
        <v>0</v>
      </c>
    </row>
    <row r="199" spans="1:22" ht="38.25">
      <c r="A199" s="4" t="s">
        <v>37</v>
      </c>
      <c r="B199" s="2" t="s">
        <v>263</v>
      </c>
      <c r="C199" s="2">
        <v>600</v>
      </c>
      <c r="D199" s="5">
        <v>0</v>
      </c>
      <c r="E199" s="5">
        <v>0</v>
      </c>
      <c r="F199" s="5">
        <f t="shared" si="30"/>
        <v>0</v>
      </c>
      <c r="G199" s="5"/>
      <c r="H199" s="5">
        <f t="shared" si="24"/>
        <v>0</v>
      </c>
      <c r="I199" s="5"/>
      <c r="J199" s="5">
        <f t="shared" si="25"/>
        <v>0</v>
      </c>
      <c r="K199" s="5"/>
      <c r="L199" s="5">
        <f t="shared" si="26"/>
        <v>0</v>
      </c>
      <c r="M199" s="5"/>
      <c r="N199" s="5">
        <f t="shared" si="27"/>
        <v>0</v>
      </c>
      <c r="O199" s="5"/>
      <c r="P199" s="5">
        <f t="shared" si="20"/>
        <v>0</v>
      </c>
      <c r="Q199" s="5"/>
      <c r="R199" s="5">
        <f t="shared" si="21"/>
        <v>0</v>
      </c>
      <c r="S199" s="5"/>
      <c r="T199" s="5">
        <f t="shared" si="22"/>
        <v>0</v>
      </c>
      <c r="U199" s="5"/>
      <c r="V199" s="5">
        <f t="shared" si="23"/>
        <v>0</v>
      </c>
    </row>
    <row r="200" spans="1:22" ht="25.5">
      <c r="A200" s="9" t="s">
        <v>205</v>
      </c>
      <c r="B200" s="8" t="s">
        <v>100</v>
      </c>
      <c r="C200" s="2"/>
      <c r="D200" s="5">
        <v>6285.19985</v>
      </c>
      <c r="E200" s="5">
        <f>E201+E212</f>
        <v>0</v>
      </c>
      <c r="F200" s="5">
        <f t="shared" si="30"/>
        <v>6285.19985</v>
      </c>
      <c r="G200" s="5">
        <f>G201+G212</f>
        <v>0</v>
      </c>
      <c r="H200" s="5">
        <f t="shared" si="24"/>
        <v>6285.19985</v>
      </c>
      <c r="I200" s="5">
        <f>I201+I212</f>
        <v>0</v>
      </c>
      <c r="J200" s="5">
        <f t="shared" si="25"/>
        <v>6285.19985</v>
      </c>
      <c r="K200" s="5">
        <f>K201+K212</f>
        <v>0</v>
      </c>
      <c r="L200" s="5">
        <f t="shared" si="26"/>
        <v>6285.19985</v>
      </c>
      <c r="M200" s="5">
        <f>M201+M212</f>
        <v>0</v>
      </c>
      <c r="N200" s="5">
        <f t="shared" si="27"/>
        <v>6285.19985</v>
      </c>
      <c r="O200" s="5">
        <f>O201+O212</f>
        <v>0</v>
      </c>
      <c r="P200" s="5">
        <f t="shared" si="20"/>
        <v>6285.19985</v>
      </c>
      <c r="Q200" s="5">
        <f>Q201+Q212</f>
        <v>0</v>
      </c>
      <c r="R200" s="5">
        <f t="shared" si="21"/>
        <v>6285.19985</v>
      </c>
      <c r="S200" s="5">
        <f>S201+S212</f>
        <v>0</v>
      </c>
      <c r="T200" s="5">
        <f t="shared" si="22"/>
        <v>6285.19985</v>
      </c>
      <c r="U200" s="5">
        <f>U201+U212</f>
        <v>0</v>
      </c>
      <c r="V200" s="5">
        <f t="shared" si="23"/>
        <v>6285.19985</v>
      </c>
    </row>
    <row r="201" spans="1:22" ht="51">
      <c r="A201" s="4" t="s">
        <v>98</v>
      </c>
      <c r="B201" s="2" t="s">
        <v>101</v>
      </c>
      <c r="C201" s="2"/>
      <c r="D201" s="5">
        <v>5897.4198500000002</v>
      </c>
      <c r="E201" s="5">
        <f>E202+E204+E206+E208+E210</f>
        <v>0</v>
      </c>
      <c r="F201" s="5">
        <f t="shared" si="30"/>
        <v>5897.4198500000002</v>
      </c>
      <c r="G201" s="5">
        <f>G202+G204+G206+G208+G210</f>
        <v>0</v>
      </c>
      <c r="H201" s="5">
        <f t="shared" si="24"/>
        <v>5897.4198500000002</v>
      </c>
      <c r="I201" s="5">
        <f>I202+I204+I206+I208+I210</f>
        <v>0</v>
      </c>
      <c r="J201" s="5">
        <f t="shared" si="25"/>
        <v>5897.4198500000002</v>
      </c>
      <c r="K201" s="5">
        <f>K202+K204+K206+K208+K210</f>
        <v>0</v>
      </c>
      <c r="L201" s="5">
        <f t="shared" si="26"/>
        <v>5897.4198500000002</v>
      </c>
      <c r="M201" s="5">
        <f>M202+M204+M206+M208+M210</f>
        <v>0</v>
      </c>
      <c r="N201" s="5">
        <f t="shared" si="27"/>
        <v>5897.4198500000002</v>
      </c>
      <c r="O201" s="5">
        <f>O202+O204+O206+O208+O210</f>
        <v>0</v>
      </c>
      <c r="P201" s="5">
        <f t="shared" si="20"/>
        <v>5897.4198500000002</v>
      </c>
      <c r="Q201" s="5">
        <f>Q202+Q204+Q206+Q208+Q210</f>
        <v>0</v>
      </c>
      <c r="R201" s="5">
        <f t="shared" si="21"/>
        <v>5897.4198500000002</v>
      </c>
      <c r="S201" s="5">
        <f>S202+S204+S206+S208+S210</f>
        <v>0</v>
      </c>
      <c r="T201" s="5">
        <f t="shared" si="22"/>
        <v>5897.4198500000002</v>
      </c>
      <c r="U201" s="5">
        <f>U202+U204+U206+U208+U210</f>
        <v>0</v>
      </c>
      <c r="V201" s="5">
        <f t="shared" si="23"/>
        <v>5897.4198500000002</v>
      </c>
    </row>
    <row r="202" spans="1:22" ht="38.25">
      <c r="A202" s="4" t="s">
        <v>99</v>
      </c>
      <c r="B202" s="2" t="s">
        <v>102</v>
      </c>
      <c r="C202" s="2"/>
      <c r="D202" s="5">
        <v>4021.6776199999995</v>
      </c>
      <c r="E202" s="5">
        <f>E203</f>
        <v>0</v>
      </c>
      <c r="F202" s="5">
        <f t="shared" si="30"/>
        <v>4021.6776199999995</v>
      </c>
      <c r="G202" s="5">
        <f>G203</f>
        <v>0</v>
      </c>
      <c r="H202" s="5">
        <f t="shared" si="24"/>
        <v>4021.6776199999995</v>
      </c>
      <c r="I202" s="5">
        <f>I203</f>
        <v>0</v>
      </c>
      <c r="J202" s="5">
        <f t="shared" si="25"/>
        <v>4021.6776199999995</v>
      </c>
      <c r="K202" s="5">
        <f>K203</f>
        <v>0</v>
      </c>
      <c r="L202" s="5">
        <f t="shared" si="26"/>
        <v>4021.6776199999995</v>
      </c>
      <c r="M202" s="5">
        <f>M203</f>
        <v>0</v>
      </c>
      <c r="N202" s="5">
        <f t="shared" si="27"/>
        <v>4021.6776199999995</v>
      </c>
      <c r="O202" s="5">
        <f>O203</f>
        <v>0</v>
      </c>
      <c r="P202" s="5">
        <f t="shared" si="20"/>
        <v>4021.6776199999995</v>
      </c>
      <c r="Q202" s="5">
        <f>Q203</f>
        <v>0</v>
      </c>
      <c r="R202" s="5">
        <f t="shared" si="21"/>
        <v>4021.6776199999995</v>
      </c>
      <c r="S202" s="5">
        <f>S203</f>
        <v>0</v>
      </c>
      <c r="T202" s="5">
        <f t="shared" si="22"/>
        <v>4021.6776199999995</v>
      </c>
      <c r="U202" s="5">
        <f>U203</f>
        <v>0</v>
      </c>
      <c r="V202" s="5">
        <f t="shared" si="23"/>
        <v>4021.6776199999995</v>
      </c>
    </row>
    <row r="203" spans="1:22" ht="38.25">
      <c r="A203" s="4" t="s">
        <v>37</v>
      </c>
      <c r="B203" s="2" t="s">
        <v>102</v>
      </c>
      <c r="C203" s="2">
        <v>600</v>
      </c>
      <c r="D203" s="5">
        <v>4021.6776199999995</v>
      </c>
      <c r="E203" s="5">
        <v>0</v>
      </c>
      <c r="F203" s="5">
        <f t="shared" si="30"/>
        <v>4021.6776199999995</v>
      </c>
      <c r="G203" s="5"/>
      <c r="H203" s="5">
        <f t="shared" si="24"/>
        <v>4021.6776199999995</v>
      </c>
      <c r="I203" s="5"/>
      <c r="J203" s="5">
        <f t="shared" si="25"/>
        <v>4021.6776199999995</v>
      </c>
      <c r="K203" s="5"/>
      <c r="L203" s="5">
        <f t="shared" si="26"/>
        <v>4021.6776199999995</v>
      </c>
      <c r="M203" s="5"/>
      <c r="N203" s="5">
        <f t="shared" si="27"/>
        <v>4021.6776199999995</v>
      </c>
      <c r="O203" s="5"/>
      <c r="P203" s="5">
        <f t="shared" si="20"/>
        <v>4021.6776199999995</v>
      </c>
      <c r="Q203" s="5"/>
      <c r="R203" s="5">
        <f t="shared" si="21"/>
        <v>4021.6776199999995</v>
      </c>
      <c r="S203" s="5"/>
      <c r="T203" s="5">
        <f t="shared" si="22"/>
        <v>4021.6776199999995</v>
      </c>
      <c r="U203" s="5"/>
      <c r="V203" s="5">
        <f t="shared" si="23"/>
        <v>4021.6776199999995</v>
      </c>
    </row>
    <row r="204" spans="1:22" ht="38.25">
      <c r="A204" s="4" t="s">
        <v>378</v>
      </c>
      <c r="B204" s="6" t="s">
        <v>273</v>
      </c>
      <c r="C204" s="2"/>
      <c r="D204" s="5">
        <v>225.66499999999999</v>
      </c>
      <c r="E204" s="5">
        <f>E205</f>
        <v>0</v>
      </c>
      <c r="F204" s="5">
        <f t="shared" si="30"/>
        <v>225.66499999999999</v>
      </c>
      <c r="G204" s="5">
        <f>G205</f>
        <v>0</v>
      </c>
      <c r="H204" s="5">
        <f t="shared" si="24"/>
        <v>225.66499999999999</v>
      </c>
      <c r="I204" s="5">
        <f>I205</f>
        <v>0</v>
      </c>
      <c r="J204" s="5">
        <f t="shared" si="25"/>
        <v>225.66499999999999</v>
      </c>
      <c r="K204" s="5">
        <f>K205</f>
        <v>0</v>
      </c>
      <c r="L204" s="5">
        <f t="shared" si="26"/>
        <v>225.66499999999999</v>
      </c>
      <c r="M204" s="5">
        <f>M205</f>
        <v>0</v>
      </c>
      <c r="N204" s="5">
        <f t="shared" si="27"/>
        <v>225.66499999999999</v>
      </c>
      <c r="O204" s="5">
        <f>O205</f>
        <v>0</v>
      </c>
      <c r="P204" s="5">
        <f t="shared" si="20"/>
        <v>225.66499999999999</v>
      </c>
      <c r="Q204" s="5">
        <f>Q205</f>
        <v>0</v>
      </c>
      <c r="R204" s="5">
        <f t="shared" si="21"/>
        <v>225.66499999999999</v>
      </c>
      <c r="S204" s="5">
        <f>S205</f>
        <v>0</v>
      </c>
      <c r="T204" s="5">
        <f t="shared" si="22"/>
        <v>225.66499999999999</v>
      </c>
      <c r="U204" s="5">
        <f>U205</f>
        <v>0</v>
      </c>
      <c r="V204" s="5">
        <f t="shared" si="23"/>
        <v>225.66499999999999</v>
      </c>
    </row>
    <row r="205" spans="1:22" ht="38.25">
      <c r="A205" s="4" t="s">
        <v>37</v>
      </c>
      <c r="B205" s="6" t="s">
        <v>273</v>
      </c>
      <c r="C205" s="2">
        <v>600</v>
      </c>
      <c r="D205" s="5">
        <v>225.66499999999999</v>
      </c>
      <c r="E205" s="5">
        <v>0</v>
      </c>
      <c r="F205" s="5">
        <f t="shared" si="30"/>
        <v>225.66499999999999</v>
      </c>
      <c r="G205" s="5"/>
      <c r="H205" s="5">
        <f t="shared" si="24"/>
        <v>225.66499999999999</v>
      </c>
      <c r="I205" s="5"/>
      <c r="J205" s="5">
        <f t="shared" si="25"/>
        <v>225.66499999999999</v>
      </c>
      <c r="K205" s="5"/>
      <c r="L205" s="5">
        <f t="shared" si="26"/>
        <v>225.66499999999999</v>
      </c>
      <c r="M205" s="5"/>
      <c r="N205" s="5">
        <f t="shared" si="27"/>
        <v>225.66499999999999</v>
      </c>
      <c r="O205" s="5"/>
      <c r="P205" s="5">
        <f t="shared" si="20"/>
        <v>225.66499999999999</v>
      </c>
      <c r="Q205" s="5"/>
      <c r="R205" s="5">
        <f t="shared" si="21"/>
        <v>225.66499999999999</v>
      </c>
      <c r="S205" s="5"/>
      <c r="T205" s="5">
        <f t="shared" si="22"/>
        <v>225.66499999999999</v>
      </c>
      <c r="U205" s="5"/>
      <c r="V205" s="5">
        <f t="shared" si="23"/>
        <v>225.66499999999999</v>
      </c>
    </row>
    <row r="206" spans="1:22" ht="63.75">
      <c r="A206" s="4" t="s">
        <v>306</v>
      </c>
      <c r="B206" s="6" t="s">
        <v>300</v>
      </c>
      <c r="C206" s="2"/>
      <c r="D206" s="5">
        <v>122.75311000000001</v>
      </c>
      <c r="E206" s="5">
        <f>E207</f>
        <v>0</v>
      </c>
      <c r="F206" s="5">
        <f t="shared" si="30"/>
        <v>122.75311000000001</v>
      </c>
      <c r="G206" s="5">
        <f>G207</f>
        <v>0</v>
      </c>
      <c r="H206" s="5">
        <f t="shared" si="24"/>
        <v>122.75311000000001</v>
      </c>
      <c r="I206" s="5">
        <f>I207</f>
        <v>0</v>
      </c>
      <c r="J206" s="5">
        <f t="shared" si="25"/>
        <v>122.75311000000001</v>
      </c>
      <c r="K206" s="5">
        <f>K207</f>
        <v>0</v>
      </c>
      <c r="L206" s="5">
        <f t="shared" si="26"/>
        <v>122.75311000000001</v>
      </c>
      <c r="M206" s="5">
        <f>M207</f>
        <v>0</v>
      </c>
      <c r="N206" s="5">
        <f t="shared" si="27"/>
        <v>122.75311000000001</v>
      </c>
      <c r="O206" s="5">
        <f>O207</f>
        <v>0</v>
      </c>
      <c r="P206" s="5">
        <f t="shared" si="20"/>
        <v>122.75311000000001</v>
      </c>
      <c r="Q206" s="5">
        <f>Q207</f>
        <v>0</v>
      </c>
      <c r="R206" s="5">
        <f t="shared" si="21"/>
        <v>122.75311000000001</v>
      </c>
      <c r="S206" s="5">
        <f>S207</f>
        <v>0</v>
      </c>
      <c r="T206" s="5">
        <f t="shared" si="22"/>
        <v>122.75311000000001</v>
      </c>
      <c r="U206" s="5">
        <f>U207</f>
        <v>0</v>
      </c>
      <c r="V206" s="5">
        <f t="shared" si="23"/>
        <v>122.75311000000001</v>
      </c>
    </row>
    <row r="207" spans="1:22" ht="38.25">
      <c r="A207" s="4" t="s">
        <v>37</v>
      </c>
      <c r="B207" s="6" t="s">
        <v>300</v>
      </c>
      <c r="C207" s="2">
        <v>600</v>
      </c>
      <c r="D207" s="5">
        <v>122.75311000000001</v>
      </c>
      <c r="E207" s="5">
        <v>0</v>
      </c>
      <c r="F207" s="5">
        <f t="shared" si="30"/>
        <v>122.75311000000001</v>
      </c>
      <c r="G207" s="5"/>
      <c r="H207" s="5">
        <f t="shared" si="24"/>
        <v>122.75311000000001</v>
      </c>
      <c r="I207" s="5"/>
      <c r="J207" s="5">
        <f t="shared" si="25"/>
        <v>122.75311000000001</v>
      </c>
      <c r="K207" s="5"/>
      <c r="L207" s="5">
        <f t="shared" si="26"/>
        <v>122.75311000000001</v>
      </c>
      <c r="M207" s="5"/>
      <c r="N207" s="5">
        <f t="shared" si="27"/>
        <v>122.75311000000001</v>
      </c>
      <c r="O207" s="5"/>
      <c r="P207" s="5">
        <f t="shared" si="20"/>
        <v>122.75311000000001</v>
      </c>
      <c r="Q207" s="5"/>
      <c r="R207" s="5">
        <f t="shared" si="21"/>
        <v>122.75311000000001</v>
      </c>
      <c r="S207" s="5"/>
      <c r="T207" s="5">
        <f t="shared" si="22"/>
        <v>122.75311000000001</v>
      </c>
      <c r="U207" s="5"/>
      <c r="V207" s="5">
        <f t="shared" si="23"/>
        <v>122.75311000000001</v>
      </c>
    </row>
    <row r="208" spans="1:22" ht="63.75">
      <c r="A208" s="4" t="s">
        <v>103</v>
      </c>
      <c r="B208" s="6" t="s">
        <v>288</v>
      </c>
      <c r="C208" s="2"/>
      <c r="D208" s="5">
        <v>76.366209999999995</v>
      </c>
      <c r="E208" s="5">
        <f>E209</f>
        <v>0</v>
      </c>
      <c r="F208" s="5">
        <f t="shared" si="30"/>
        <v>76.366209999999995</v>
      </c>
      <c r="G208" s="5">
        <f>G209</f>
        <v>0</v>
      </c>
      <c r="H208" s="5">
        <f t="shared" si="24"/>
        <v>76.366209999999995</v>
      </c>
      <c r="I208" s="5">
        <f>I209</f>
        <v>0</v>
      </c>
      <c r="J208" s="5">
        <f t="shared" si="25"/>
        <v>76.366209999999995</v>
      </c>
      <c r="K208" s="5">
        <f>K209</f>
        <v>0</v>
      </c>
      <c r="L208" s="5">
        <f t="shared" si="26"/>
        <v>76.366209999999995</v>
      </c>
      <c r="M208" s="5">
        <f>M209</f>
        <v>0</v>
      </c>
      <c r="N208" s="5">
        <f t="shared" si="27"/>
        <v>76.366209999999995</v>
      </c>
      <c r="O208" s="5">
        <f>O209</f>
        <v>0</v>
      </c>
      <c r="P208" s="5">
        <f t="shared" si="20"/>
        <v>76.366209999999995</v>
      </c>
      <c r="Q208" s="5">
        <f>Q209</f>
        <v>0</v>
      </c>
      <c r="R208" s="5">
        <f t="shared" si="21"/>
        <v>76.366209999999995</v>
      </c>
      <c r="S208" s="5">
        <f>S209</f>
        <v>0</v>
      </c>
      <c r="T208" s="5">
        <f t="shared" si="22"/>
        <v>76.366209999999995</v>
      </c>
      <c r="U208" s="5">
        <f>U209</f>
        <v>0</v>
      </c>
      <c r="V208" s="5">
        <f t="shared" si="23"/>
        <v>76.366209999999995</v>
      </c>
    </row>
    <row r="209" spans="1:22" ht="38.25">
      <c r="A209" s="4" t="s">
        <v>37</v>
      </c>
      <c r="B209" s="6" t="s">
        <v>288</v>
      </c>
      <c r="C209" s="2">
        <v>600</v>
      </c>
      <c r="D209" s="5">
        <v>76.366209999999995</v>
      </c>
      <c r="E209" s="5">
        <v>0</v>
      </c>
      <c r="F209" s="5">
        <f t="shared" si="30"/>
        <v>76.366209999999995</v>
      </c>
      <c r="G209" s="5"/>
      <c r="H209" s="5">
        <f t="shared" si="24"/>
        <v>76.366209999999995</v>
      </c>
      <c r="I209" s="5"/>
      <c r="J209" s="5">
        <f t="shared" si="25"/>
        <v>76.366209999999995</v>
      </c>
      <c r="K209" s="5"/>
      <c r="L209" s="5">
        <f t="shared" si="26"/>
        <v>76.366209999999995</v>
      </c>
      <c r="M209" s="5"/>
      <c r="N209" s="5">
        <f t="shared" si="27"/>
        <v>76.366209999999995</v>
      </c>
      <c r="O209" s="5"/>
      <c r="P209" s="5">
        <f t="shared" si="20"/>
        <v>76.366209999999995</v>
      </c>
      <c r="Q209" s="5"/>
      <c r="R209" s="5">
        <f t="shared" si="21"/>
        <v>76.366209999999995</v>
      </c>
      <c r="S209" s="5"/>
      <c r="T209" s="5">
        <f t="shared" si="22"/>
        <v>76.366209999999995</v>
      </c>
      <c r="U209" s="5"/>
      <c r="V209" s="5">
        <f t="shared" si="23"/>
        <v>76.366209999999995</v>
      </c>
    </row>
    <row r="210" spans="1:22" ht="76.5">
      <c r="A210" s="4" t="s">
        <v>89</v>
      </c>
      <c r="B210" s="2" t="s">
        <v>104</v>
      </c>
      <c r="C210" s="2"/>
      <c r="D210" s="5">
        <v>1450.9579100000001</v>
      </c>
      <c r="E210" s="5">
        <f>E211</f>
        <v>0</v>
      </c>
      <c r="F210" s="5">
        <f t="shared" si="30"/>
        <v>1450.9579100000001</v>
      </c>
      <c r="G210" s="5">
        <f>G211</f>
        <v>0</v>
      </c>
      <c r="H210" s="5">
        <f t="shared" si="24"/>
        <v>1450.9579100000001</v>
      </c>
      <c r="I210" s="5">
        <f>I211</f>
        <v>0</v>
      </c>
      <c r="J210" s="5">
        <f t="shared" si="25"/>
        <v>1450.9579100000001</v>
      </c>
      <c r="K210" s="5">
        <f>K211</f>
        <v>0</v>
      </c>
      <c r="L210" s="5">
        <f t="shared" si="26"/>
        <v>1450.9579100000001</v>
      </c>
      <c r="M210" s="5">
        <f>M211</f>
        <v>0</v>
      </c>
      <c r="N210" s="5">
        <f t="shared" si="27"/>
        <v>1450.9579100000001</v>
      </c>
      <c r="O210" s="5">
        <f>O211</f>
        <v>0</v>
      </c>
      <c r="P210" s="5">
        <f t="shared" si="20"/>
        <v>1450.9579100000001</v>
      </c>
      <c r="Q210" s="5">
        <f>Q211</f>
        <v>0</v>
      </c>
      <c r="R210" s="5">
        <f t="shared" si="21"/>
        <v>1450.9579100000001</v>
      </c>
      <c r="S210" s="5">
        <f>S211</f>
        <v>0</v>
      </c>
      <c r="T210" s="5">
        <f t="shared" si="22"/>
        <v>1450.9579100000001</v>
      </c>
      <c r="U210" s="5">
        <f>U211</f>
        <v>0</v>
      </c>
      <c r="V210" s="5">
        <f t="shared" si="23"/>
        <v>1450.9579100000001</v>
      </c>
    </row>
    <row r="211" spans="1:22" ht="38.25">
      <c r="A211" s="4" t="s">
        <v>37</v>
      </c>
      <c r="B211" s="2" t="s">
        <v>104</v>
      </c>
      <c r="C211" s="2">
        <v>600</v>
      </c>
      <c r="D211" s="5">
        <v>1450.9579100000001</v>
      </c>
      <c r="E211" s="5">
        <v>0</v>
      </c>
      <c r="F211" s="5">
        <f t="shared" si="30"/>
        <v>1450.9579100000001</v>
      </c>
      <c r="G211" s="5"/>
      <c r="H211" s="5">
        <f t="shared" si="24"/>
        <v>1450.9579100000001</v>
      </c>
      <c r="I211" s="5"/>
      <c r="J211" s="5">
        <f t="shared" si="25"/>
        <v>1450.9579100000001</v>
      </c>
      <c r="K211" s="5"/>
      <c r="L211" s="5">
        <f t="shared" si="26"/>
        <v>1450.9579100000001</v>
      </c>
      <c r="M211" s="5"/>
      <c r="N211" s="5">
        <f t="shared" si="27"/>
        <v>1450.9579100000001</v>
      </c>
      <c r="O211" s="5"/>
      <c r="P211" s="5">
        <f t="shared" ref="P211:P276" si="33">N211+O211</f>
        <v>1450.9579100000001</v>
      </c>
      <c r="Q211" s="5"/>
      <c r="R211" s="5">
        <f t="shared" ref="R211:R274" si="34">P211+Q211</f>
        <v>1450.9579100000001</v>
      </c>
      <c r="S211" s="5"/>
      <c r="T211" s="5">
        <f t="shared" ref="T211:T274" si="35">R211+S211</f>
        <v>1450.9579100000001</v>
      </c>
      <c r="U211" s="5"/>
      <c r="V211" s="5">
        <f t="shared" ref="V211:V274" si="36">T211+U211</f>
        <v>1450.9579100000001</v>
      </c>
    </row>
    <row r="212" spans="1:22" ht="102">
      <c r="A212" s="4" t="s">
        <v>105</v>
      </c>
      <c r="B212" s="2" t="s">
        <v>106</v>
      </c>
      <c r="C212" s="2"/>
      <c r="D212" s="5">
        <v>387.78</v>
      </c>
      <c r="E212" s="5">
        <f>E213</f>
        <v>0</v>
      </c>
      <c r="F212" s="5">
        <f t="shared" si="30"/>
        <v>387.78</v>
      </c>
      <c r="G212" s="5">
        <f>G213</f>
        <v>0</v>
      </c>
      <c r="H212" s="5">
        <f t="shared" si="24"/>
        <v>387.78</v>
      </c>
      <c r="I212" s="5">
        <f>I213</f>
        <v>0</v>
      </c>
      <c r="J212" s="5">
        <f t="shared" si="25"/>
        <v>387.78</v>
      </c>
      <c r="K212" s="5">
        <f>K213</f>
        <v>0</v>
      </c>
      <c r="L212" s="5">
        <f t="shared" si="26"/>
        <v>387.78</v>
      </c>
      <c r="M212" s="5">
        <f>M213</f>
        <v>0</v>
      </c>
      <c r="N212" s="5">
        <f t="shared" si="27"/>
        <v>387.78</v>
      </c>
      <c r="O212" s="5">
        <f>O213</f>
        <v>0</v>
      </c>
      <c r="P212" s="5">
        <f t="shared" si="33"/>
        <v>387.78</v>
      </c>
      <c r="Q212" s="5">
        <f>Q213</f>
        <v>0</v>
      </c>
      <c r="R212" s="5">
        <f t="shared" si="34"/>
        <v>387.78</v>
      </c>
      <c r="S212" s="5">
        <f>S213</f>
        <v>0</v>
      </c>
      <c r="T212" s="5">
        <f t="shared" si="35"/>
        <v>387.78</v>
      </c>
      <c r="U212" s="5">
        <f>U213</f>
        <v>0</v>
      </c>
      <c r="V212" s="5">
        <f t="shared" si="36"/>
        <v>387.78</v>
      </c>
    </row>
    <row r="213" spans="1:22" ht="89.25">
      <c r="A213" s="4" t="s">
        <v>97</v>
      </c>
      <c r="B213" s="2" t="s">
        <v>107</v>
      </c>
      <c r="C213" s="2"/>
      <c r="D213" s="5">
        <v>387.78</v>
      </c>
      <c r="E213" s="5">
        <f>E214</f>
        <v>0</v>
      </c>
      <c r="F213" s="5">
        <f t="shared" si="30"/>
        <v>387.78</v>
      </c>
      <c r="G213" s="5">
        <f>G214</f>
        <v>0</v>
      </c>
      <c r="H213" s="5">
        <f t="shared" ref="H213:H278" si="37">F213+G213</f>
        <v>387.78</v>
      </c>
      <c r="I213" s="5">
        <f>I214</f>
        <v>0</v>
      </c>
      <c r="J213" s="5">
        <f t="shared" ref="J213:J278" si="38">H213+I213</f>
        <v>387.78</v>
      </c>
      <c r="K213" s="5">
        <f>K214</f>
        <v>0</v>
      </c>
      <c r="L213" s="5">
        <f t="shared" ref="L213:L278" si="39">J213+K213</f>
        <v>387.78</v>
      </c>
      <c r="M213" s="5">
        <f>M214</f>
        <v>0</v>
      </c>
      <c r="N213" s="5">
        <f t="shared" ref="N213:N278" si="40">L213+M213</f>
        <v>387.78</v>
      </c>
      <c r="O213" s="5">
        <f>O214</f>
        <v>0</v>
      </c>
      <c r="P213" s="5">
        <f t="shared" si="33"/>
        <v>387.78</v>
      </c>
      <c r="Q213" s="5">
        <f>Q214</f>
        <v>0</v>
      </c>
      <c r="R213" s="5">
        <f t="shared" si="34"/>
        <v>387.78</v>
      </c>
      <c r="S213" s="5">
        <f>S214</f>
        <v>0</v>
      </c>
      <c r="T213" s="5">
        <f t="shared" si="35"/>
        <v>387.78</v>
      </c>
      <c r="U213" s="5">
        <f>U214</f>
        <v>0</v>
      </c>
      <c r="V213" s="5">
        <f t="shared" si="36"/>
        <v>387.78</v>
      </c>
    </row>
    <row r="214" spans="1:22" ht="38.25">
      <c r="A214" s="4" t="s">
        <v>37</v>
      </c>
      <c r="B214" s="2" t="s">
        <v>107</v>
      </c>
      <c r="C214" s="2">
        <v>600</v>
      </c>
      <c r="D214" s="5">
        <v>387.78</v>
      </c>
      <c r="E214" s="5">
        <v>0</v>
      </c>
      <c r="F214" s="5">
        <f t="shared" si="30"/>
        <v>387.78</v>
      </c>
      <c r="G214" s="5"/>
      <c r="H214" s="5">
        <f t="shared" si="37"/>
        <v>387.78</v>
      </c>
      <c r="I214" s="5"/>
      <c r="J214" s="5">
        <f t="shared" si="38"/>
        <v>387.78</v>
      </c>
      <c r="K214" s="5"/>
      <c r="L214" s="5">
        <f t="shared" si="39"/>
        <v>387.78</v>
      </c>
      <c r="M214" s="5"/>
      <c r="N214" s="5">
        <f t="shared" si="40"/>
        <v>387.78</v>
      </c>
      <c r="O214" s="5"/>
      <c r="P214" s="5">
        <f t="shared" si="33"/>
        <v>387.78</v>
      </c>
      <c r="Q214" s="5"/>
      <c r="R214" s="5">
        <f t="shared" si="34"/>
        <v>387.78</v>
      </c>
      <c r="S214" s="5">
        <v>0</v>
      </c>
      <c r="T214" s="5">
        <f t="shared" si="35"/>
        <v>387.78</v>
      </c>
      <c r="U214" s="5">
        <v>0</v>
      </c>
      <c r="V214" s="5">
        <f t="shared" si="36"/>
        <v>387.78</v>
      </c>
    </row>
    <row r="215" spans="1:22" ht="38.25">
      <c r="A215" s="9" t="s">
        <v>315</v>
      </c>
      <c r="B215" s="8" t="s">
        <v>110</v>
      </c>
      <c r="C215" s="2"/>
      <c r="D215" s="5">
        <v>1045.4715699999999</v>
      </c>
      <c r="E215" s="5">
        <f>E216</f>
        <v>0</v>
      </c>
      <c r="F215" s="5">
        <f t="shared" si="30"/>
        <v>1045.4715699999999</v>
      </c>
      <c r="G215" s="5">
        <f>G216</f>
        <v>0</v>
      </c>
      <c r="H215" s="5">
        <f t="shared" si="37"/>
        <v>1045.4715699999999</v>
      </c>
      <c r="I215" s="5">
        <f>I216</f>
        <v>0</v>
      </c>
      <c r="J215" s="5">
        <f t="shared" si="38"/>
        <v>1045.4715699999999</v>
      </c>
      <c r="K215" s="5">
        <f>K216</f>
        <v>0</v>
      </c>
      <c r="L215" s="5">
        <f t="shared" si="39"/>
        <v>1045.4715699999999</v>
      </c>
      <c r="M215" s="5">
        <f>M216</f>
        <v>200</v>
      </c>
      <c r="N215" s="5">
        <f t="shared" si="40"/>
        <v>1245.4715699999999</v>
      </c>
      <c r="O215" s="5">
        <f>O216</f>
        <v>-144.267</v>
      </c>
      <c r="P215" s="5">
        <f t="shared" si="33"/>
        <v>1101.2045699999999</v>
      </c>
      <c r="Q215" s="5">
        <f>Q216</f>
        <v>974</v>
      </c>
      <c r="R215" s="5">
        <f t="shared" si="34"/>
        <v>2075.2045699999999</v>
      </c>
      <c r="S215" s="5">
        <f>S216</f>
        <v>-180</v>
      </c>
      <c r="T215" s="5">
        <f t="shared" si="35"/>
        <v>1895.2045699999999</v>
      </c>
      <c r="U215" s="5">
        <f>U216</f>
        <v>200</v>
      </c>
      <c r="V215" s="5">
        <f t="shared" si="36"/>
        <v>2095.2045699999999</v>
      </c>
    </row>
    <row r="216" spans="1:22" ht="51">
      <c r="A216" s="4" t="s">
        <v>108</v>
      </c>
      <c r="B216" s="2" t="s">
        <v>111</v>
      </c>
      <c r="C216" s="2"/>
      <c r="D216" s="5">
        <v>1045.4715699999999</v>
      </c>
      <c r="E216" s="5">
        <f>E217</f>
        <v>0</v>
      </c>
      <c r="F216" s="5">
        <f t="shared" si="30"/>
        <v>1045.4715699999999</v>
      </c>
      <c r="G216" s="5">
        <f>G217</f>
        <v>0</v>
      </c>
      <c r="H216" s="5">
        <f t="shared" si="37"/>
        <v>1045.4715699999999</v>
      </c>
      <c r="I216" s="5">
        <f>I217</f>
        <v>0</v>
      </c>
      <c r="J216" s="5">
        <f t="shared" si="38"/>
        <v>1045.4715699999999</v>
      </c>
      <c r="K216" s="5">
        <f>K217</f>
        <v>0</v>
      </c>
      <c r="L216" s="5">
        <f t="shared" si="39"/>
        <v>1045.4715699999999</v>
      </c>
      <c r="M216" s="5">
        <f>M217</f>
        <v>200</v>
      </c>
      <c r="N216" s="5">
        <f t="shared" si="40"/>
        <v>1245.4715699999999</v>
      </c>
      <c r="O216" s="5">
        <f>O217</f>
        <v>-144.267</v>
      </c>
      <c r="P216" s="5">
        <f t="shared" si="33"/>
        <v>1101.2045699999999</v>
      </c>
      <c r="Q216" s="5">
        <f>Q217</f>
        <v>974</v>
      </c>
      <c r="R216" s="5">
        <f t="shared" si="34"/>
        <v>2075.2045699999999</v>
      </c>
      <c r="S216" s="5">
        <f>S217</f>
        <v>-180</v>
      </c>
      <c r="T216" s="5">
        <f t="shared" si="35"/>
        <v>1895.2045699999999</v>
      </c>
      <c r="U216" s="5">
        <f>U217</f>
        <v>200</v>
      </c>
      <c r="V216" s="5">
        <f t="shared" si="36"/>
        <v>2095.2045699999999</v>
      </c>
    </row>
    <row r="217" spans="1:22" ht="38.25">
      <c r="A217" s="4" t="s">
        <v>109</v>
      </c>
      <c r="B217" s="2" t="s">
        <v>112</v>
      </c>
      <c r="C217" s="2"/>
      <c r="D217" s="5">
        <v>1045.4715699999999</v>
      </c>
      <c r="E217" s="5">
        <f>E218+E219</f>
        <v>0</v>
      </c>
      <c r="F217" s="5">
        <f t="shared" si="30"/>
        <v>1045.4715699999999</v>
      </c>
      <c r="G217" s="5">
        <f>G218+G219</f>
        <v>0</v>
      </c>
      <c r="H217" s="5">
        <f t="shared" si="37"/>
        <v>1045.4715699999999</v>
      </c>
      <c r="I217" s="5">
        <f>I218+I219</f>
        <v>0</v>
      </c>
      <c r="J217" s="5">
        <f t="shared" si="38"/>
        <v>1045.4715699999999</v>
      </c>
      <c r="K217" s="5">
        <f>K218+K219</f>
        <v>0</v>
      </c>
      <c r="L217" s="5">
        <f t="shared" si="39"/>
        <v>1045.4715699999999</v>
      </c>
      <c r="M217" s="5">
        <f>M218+M219</f>
        <v>200</v>
      </c>
      <c r="N217" s="5">
        <f t="shared" si="40"/>
        <v>1245.4715699999999</v>
      </c>
      <c r="O217" s="5">
        <f>O218+O219</f>
        <v>-144.267</v>
      </c>
      <c r="P217" s="5">
        <f t="shared" si="33"/>
        <v>1101.2045699999999</v>
      </c>
      <c r="Q217" s="5">
        <f>Q218+Q219</f>
        <v>974</v>
      </c>
      <c r="R217" s="5">
        <f t="shared" si="34"/>
        <v>2075.2045699999999</v>
      </c>
      <c r="S217" s="5">
        <f>S218+S219</f>
        <v>-180</v>
      </c>
      <c r="T217" s="5">
        <f t="shared" si="35"/>
        <v>1895.2045699999999</v>
      </c>
      <c r="U217" s="5">
        <f>U218+U219</f>
        <v>200</v>
      </c>
      <c r="V217" s="5">
        <f t="shared" si="36"/>
        <v>2095.2045699999999</v>
      </c>
    </row>
    <row r="218" spans="1:22" ht="38.25">
      <c r="A218" s="4" t="s">
        <v>26</v>
      </c>
      <c r="B218" s="2" t="s">
        <v>112</v>
      </c>
      <c r="C218" s="2">
        <v>200</v>
      </c>
      <c r="D218" s="5">
        <v>1002.37789</v>
      </c>
      <c r="E218" s="5">
        <v>0</v>
      </c>
      <c r="F218" s="5">
        <f t="shared" si="30"/>
        <v>1002.37789</v>
      </c>
      <c r="G218" s="5"/>
      <c r="H218" s="5">
        <f t="shared" si="37"/>
        <v>1002.37789</v>
      </c>
      <c r="I218" s="5"/>
      <c r="J218" s="5">
        <f t="shared" si="38"/>
        <v>1002.37789</v>
      </c>
      <c r="K218" s="5"/>
      <c r="L218" s="5">
        <f t="shared" si="39"/>
        <v>1002.37789</v>
      </c>
      <c r="M218" s="5">
        <v>200</v>
      </c>
      <c r="N218" s="5">
        <f t="shared" si="40"/>
        <v>1202.37789</v>
      </c>
      <c r="O218" s="5">
        <v>-144.267</v>
      </c>
      <c r="P218" s="5">
        <f t="shared" si="33"/>
        <v>1058.1108899999999</v>
      </c>
      <c r="Q218" s="5">
        <v>474</v>
      </c>
      <c r="R218" s="5">
        <f t="shared" si="34"/>
        <v>1532.1108899999999</v>
      </c>
      <c r="S218" s="5">
        <v>-180</v>
      </c>
      <c r="T218" s="5">
        <f t="shared" si="35"/>
        <v>1352.1108899999999</v>
      </c>
      <c r="U218" s="5">
        <v>30</v>
      </c>
      <c r="V218" s="5">
        <f t="shared" si="36"/>
        <v>1382.1108899999999</v>
      </c>
    </row>
    <row r="219" spans="1:22" ht="38.25">
      <c r="A219" s="4" t="s">
        <v>37</v>
      </c>
      <c r="B219" s="2" t="s">
        <v>112</v>
      </c>
      <c r="C219" s="2">
        <v>600</v>
      </c>
      <c r="D219" s="5">
        <v>43.093679999999999</v>
      </c>
      <c r="E219" s="5">
        <v>0</v>
      </c>
      <c r="F219" s="5">
        <f t="shared" si="30"/>
        <v>43.093679999999999</v>
      </c>
      <c r="G219" s="5"/>
      <c r="H219" s="5">
        <f t="shared" si="37"/>
        <v>43.093679999999999</v>
      </c>
      <c r="I219" s="5"/>
      <c r="J219" s="5">
        <f t="shared" si="38"/>
        <v>43.093679999999999</v>
      </c>
      <c r="K219" s="5"/>
      <c r="L219" s="5">
        <f t="shared" si="39"/>
        <v>43.093679999999999</v>
      </c>
      <c r="M219" s="5"/>
      <c r="N219" s="5">
        <f t="shared" si="40"/>
        <v>43.093679999999999</v>
      </c>
      <c r="O219" s="5"/>
      <c r="P219" s="5">
        <f t="shared" si="33"/>
        <v>43.093679999999999</v>
      </c>
      <c r="Q219" s="5">
        <v>500</v>
      </c>
      <c r="R219" s="5">
        <f t="shared" si="34"/>
        <v>543.09367999999995</v>
      </c>
      <c r="S219" s="5">
        <v>0</v>
      </c>
      <c r="T219" s="5">
        <f t="shared" si="35"/>
        <v>543.09367999999995</v>
      </c>
      <c r="U219" s="5">
        <v>170</v>
      </c>
      <c r="V219" s="5">
        <f t="shared" si="36"/>
        <v>713.09367999999995</v>
      </c>
    </row>
    <row r="220" spans="1:22" ht="53.25" customHeight="1">
      <c r="A220" s="9" t="s">
        <v>316</v>
      </c>
      <c r="B220" s="8" t="s">
        <v>113</v>
      </c>
      <c r="C220" s="2"/>
      <c r="D220" s="5">
        <v>1934.3787299999999</v>
      </c>
      <c r="E220" s="5">
        <f t="shared" ref="E220:U222" si="41">E221</f>
        <v>0</v>
      </c>
      <c r="F220" s="5">
        <f t="shared" si="30"/>
        <v>1934.3787299999999</v>
      </c>
      <c r="G220" s="5">
        <f t="shared" si="41"/>
        <v>0</v>
      </c>
      <c r="H220" s="5">
        <f t="shared" si="37"/>
        <v>1934.3787299999999</v>
      </c>
      <c r="I220" s="5">
        <f t="shared" si="41"/>
        <v>0</v>
      </c>
      <c r="J220" s="5">
        <f t="shared" si="38"/>
        <v>1934.3787299999999</v>
      </c>
      <c r="K220" s="5">
        <f t="shared" si="41"/>
        <v>0</v>
      </c>
      <c r="L220" s="5">
        <f t="shared" si="39"/>
        <v>1934.3787299999999</v>
      </c>
      <c r="M220" s="5">
        <f t="shared" si="41"/>
        <v>0</v>
      </c>
      <c r="N220" s="5">
        <f t="shared" si="40"/>
        <v>1934.3787299999999</v>
      </c>
      <c r="O220" s="5">
        <f t="shared" si="41"/>
        <v>0</v>
      </c>
      <c r="P220" s="5">
        <f t="shared" si="33"/>
        <v>1934.3787299999999</v>
      </c>
      <c r="Q220" s="5">
        <f t="shared" si="41"/>
        <v>0</v>
      </c>
      <c r="R220" s="5">
        <f t="shared" si="34"/>
        <v>1934.3787299999999</v>
      </c>
      <c r="S220" s="5">
        <f t="shared" si="41"/>
        <v>13.499000000000001</v>
      </c>
      <c r="T220" s="5">
        <f t="shared" si="35"/>
        <v>1947.8777299999999</v>
      </c>
      <c r="U220" s="5">
        <f t="shared" si="41"/>
        <v>0</v>
      </c>
      <c r="V220" s="5">
        <f t="shared" si="36"/>
        <v>1947.8777299999999</v>
      </c>
    </row>
    <row r="221" spans="1:22" ht="38.25">
      <c r="A221" s="4" t="s">
        <v>379</v>
      </c>
      <c r="B221" s="2" t="s">
        <v>114</v>
      </c>
      <c r="C221" s="2"/>
      <c r="D221" s="5">
        <v>1934.3787299999999</v>
      </c>
      <c r="E221" s="5">
        <f t="shared" si="41"/>
        <v>0</v>
      </c>
      <c r="F221" s="5">
        <f t="shared" si="30"/>
        <v>1934.3787299999999</v>
      </c>
      <c r="G221" s="5">
        <f t="shared" si="41"/>
        <v>0</v>
      </c>
      <c r="H221" s="5">
        <f t="shared" si="37"/>
        <v>1934.3787299999999</v>
      </c>
      <c r="I221" s="5">
        <f t="shared" si="41"/>
        <v>0</v>
      </c>
      <c r="J221" s="5">
        <f t="shared" si="38"/>
        <v>1934.3787299999999</v>
      </c>
      <c r="K221" s="5">
        <f t="shared" si="41"/>
        <v>0</v>
      </c>
      <c r="L221" s="5">
        <f t="shared" si="39"/>
        <v>1934.3787299999999</v>
      </c>
      <c r="M221" s="5">
        <f t="shared" si="41"/>
        <v>0</v>
      </c>
      <c r="N221" s="5">
        <f t="shared" si="40"/>
        <v>1934.3787299999999</v>
      </c>
      <c r="O221" s="5">
        <f t="shared" si="41"/>
        <v>0</v>
      </c>
      <c r="P221" s="5">
        <f t="shared" si="33"/>
        <v>1934.3787299999999</v>
      </c>
      <c r="Q221" s="5">
        <f t="shared" si="41"/>
        <v>0</v>
      </c>
      <c r="R221" s="5">
        <f t="shared" si="34"/>
        <v>1934.3787299999999</v>
      </c>
      <c r="S221" s="5">
        <f t="shared" si="41"/>
        <v>13.499000000000001</v>
      </c>
      <c r="T221" s="5">
        <f t="shared" si="35"/>
        <v>1947.8777299999999</v>
      </c>
      <c r="U221" s="5">
        <f t="shared" si="41"/>
        <v>0</v>
      </c>
      <c r="V221" s="5">
        <f t="shared" si="36"/>
        <v>1947.8777299999999</v>
      </c>
    </row>
    <row r="222" spans="1:22" ht="38.25">
      <c r="A222" s="4" t="s">
        <v>380</v>
      </c>
      <c r="B222" s="2" t="s">
        <v>115</v>
      </c>
      <c r="C222" s="2"/>
      <c r="D222" s="5">
        <v>1934.3787299999999</v>
      </c>
      <c r="E222" s="5">
        <f t="shared" si="41"/>
        <v>0</v>
      </c>
      <c r="F222" s="5">
        <f t="shared" si="30"/>
        <v>1934.3787299999999</v>
      </c>
      <c r="G222" s="5">
        <f t="shared" si="41"/>
        <v>0</v>
      </c>
      <c r="H222" s="5">
        <f t="shared" si="37"/>
        <v>1934.3787299999999</v>
      </c>
      <c r="I222" s="5">
        <f t="shared" si="41"/>
        <v>0</v>
      </c>
      <c r="J222" s="5">
        <f t="shared" si="38"/>
        <v>1934.3787299999999</v>
      </c>
      <c r="K222" s="5">
        <f t="shared" si="41"/>
        <v>0</v>
      </c>
      <c r="L222" s="5">
        <f t="shared" si="39"/>
        <v>1934.3787299999999</v>
      </c>
      <c r="M222" s="5">
        <f t="shared" si="41"/>
        <v>0</v>
      </c>
      <c r="N222" s="5">
        <f t="shared" si="40"/>
        <v>1934.3787299999999</v>
      </c>
      <c r="O222" s="5">
        <f t="shared" si="41"/>
        <v>0</v>
      </c>
      <c r="P222" s="5">
        <f t="shared" si="33"/>
        <v>1934.3787299999999</v>
      </c>
      <c r="Q222" s="5">
        <f t="shared" si="41"/>
        <v>0</v>
      </c>
      <c r="R222" s="5">
        <f t="shared" si="34"/>
        <v>1934.3787299999999</v>
      </c>
      <c r="S222" s="5">
        <f t="shared" si="41"/>
        <v>13.499000000000001</v>
      </c>
      <c r="T222" s="5">
        <f t="shared" si="35"/>
        <v>1947.8777299999999</v>
      </c>
      <c r="U222" s="5">
        <f t="shared" si="41"/>
        <v>0</v>
      </c>
      <c r="V222" s="5">
        <f t="shared" si="36"/>
        <v>1947.8777299999999</v>
      </c>
    </row>
    <row r="223" spans="1:22" ht="38.25">
      <c r="A223" s="4" t="s">
        <v>37</v>
      </c>
      <c r="B223" s="2" t="s">
        <v>115</v>
      </c>
      <c r="C223" s="2">
        <v>600</v>
      </c>
      <c r="D223" s="5">
        <v>1934.3787299999999</v>
      </c>
      <c r="E223" s="5">
        <v>0</v>
      </c>
      <c r="F223" s="5">
        <f t="shared" si="30"/>
        <v>1934.3787299999999</v>
      </c>
      <c r="G223" s="5"/>
      <c r="H223" s="5">
        <f t="shared" si="37"/>
        <v>1934.3787299999999</v>
      </c>
      <c r="I223" s="5"/>
      <c r="J223" s="5">
        <f t="shared" si="38"/>
        <v>1934.3787299999999</v>
      </c>
      <c r="K223" s="5"/>
      <c r="L223" s="5">
        <f t="shared" si="39"/>
        <v>1934.3787299999999</v>
      </c>
      <c r="M223" s="5"/>
      <c r="N223" s="5">
        <f t="shared" si="40"/>
        <v>1934.3787299999999</v>
      </c>
      <c r="O223" s="5"/>
      <c r="P223" s="5">
        <f t="shared" si="33"/>
        <v>1934.3787299999999</v>
      </c>
      <c r="Q223" s="5"/>
      <c r="R223" s="5">
        <f t="shared" si="34"/>
        <v>1934.3787299999999</v>
      </c>
      <c r="S223" s="5">
        <v>13.499000000000001</v>
      </c>
      <c r="T223" s="5">
        <f t="shared" si="35"/>
        <v>1947.8777299999999</v>
      </c>
      <c r="U223" s="5"/>
      <c r="V223" s="5">
        <f t="shared" si="36"/>
        <v>1947.8777299999999</v>
      </c>
    </row>
    <row r="224" spans="1:22" ht="40.5" customHeight="1">
      <c r="A224" s="9" t="s">
        <v>209</v>
      </c>
      <c r="B224" s="8" t="s">
        <v>344</v>
      </c>
      <c r="C224" s="2"/>
      <c r="D224" s="5">
        <v>8630.1015399999997</v>
      </c>
      <c r="E224" s="5">
        <f>E225</f>
        <v>0</v>
      </c>
      <c r="F224" s="5">
        <f t="shared" si="30"/>
        <v>8630.1015399999997</v>
      </c>
      <c r="G224" s="5">
        <f>G225</f>
        <v>0</v>
      </c>
      <c r="H224" s="5">
        <f t="shared" si="37"/>
        <v>8630.1015399999997</v>
      </c>
      <c r="I224" s="5">
        <f>I225</f>
        <v>0</v>
      </c>
      <c r="J224" s="5">
        <f t="shared" si="38"/>
        <v>8630.1015399999997</v>
      </c>
      <c r="K224" s="5">
        <f>K225</f>
        <v>0</v>
      </c>
      <c r="L224" s="5">
        <f t="shared" si="39"/>
        <v>8630.1015399999997</v>
      </c>
      <c r="M224" s="5">
        <f>M225</f>
        <v>0</v>
      </c>
      <c r="N224" s="5">
        <f t="shared" si="40"/>
        <v>8630.1015399999997</v>
      </c>
      <c r="O224" s="5">
        <f>O225</f>
        <v>18.5</v>
      </c>
      <c r="P224" s="5">
        <f t="shared" si="33"/>
        <v>8648.6015399999997</v>
      </c>
      <c r="Q224" s="5">
        <f>Q225</f>
        <v>157.136</v>
      </c>
      <c r="R224" s="5">
        <f t="shared" si="34"/>
        <v>8805.7375400000001</v>
      </c>
      <c r="S224" s="5">
        <f>S225</f>
        <v>30.411719999999999</v>
      </c>
      <c r="T224" s="5">
        <f t="shared" si="35"/>
        <v>8836.1492600000001</v>
      </c>
      <c r="U224" s="5">
        <f>U225</f>
        <v>828.90068000000008</v>
      </c>
      <c r="V224" s="5">
        <f t="shared" si="36"/>
        <v>9665.0499400000008</v>
      </c>
    </row>
    <row r="225" spans="1:22" ht="38.25">
      <c r="A225" s="9" t="s">
        <v>211</v>
      </c>
      <c r="B225" s="8" t="s">
        <v>345</v>
      </c>
      <c r="C225" s="2"/>
      <c r="D225" s="5">
        <v>8630.1015399999997</v>
      </c>
      <c r="E225" s="5">
        <f>E226+E228+E230+E232</f>
        <v>0</v>
      </c>
      <c r="F225" s="5">
        <f t="shared" si="30"/>
        <v>8630.1015399999997</v>
      </c>
      <c r="G225" s="5">
        <f>G226+G228+G230+G232</f>
        <v>0</v>
      </c>
      <c r="H225" s="5">
        <f t="shared" si="37"/>
        <v>8630.1015399999997</v>
      </c>
      <c r="I225" s="5">
        <f>I226+I228+I230+I232</f>
        <v>0</v>
      </c>
      <c r="J225" s="5">
        <f t="shared" si="38"/>
        <v>8630.1015399999997</v>
      </c>
      <c r="K225" s="5">
        <f>K226+K228+K230+K232</f>
        <v>0</v>
      </c>
      <c r="L225" s="5">
        <f t="shared" si="39"/>
        <v>8630.1015399999997</v>
      </c>
      <c r="M225" s="5">
        <f>M226+M228+M230+M232</f>
        <v>0</v>
      </c>
      <c r="N225" s="5">
        <f t="shared" si="40"/>
        <v>8630.1015399999997</v>
      </c>
      <c r="O225" s="5">
        <f>O226+O228+O230+O232</f>
        <v>18.5</v>
      </c>
      <c r="P225" s="5">
        <f t="shared" si="33"/>
        <v>8648.6015399999997</v>
      </c>
      <c r="Q225" s="5">
        <f>Q226+Q228+Q230+Q232</f>
        <v>157.136</v>
      </c>
      <c r="R225" s="5">
        <f t="shared" si="34"/>
        <v>8805.7375400000001</v>
      </c>
      <c r="S225" s="5">
        <f>S226+S228+S230+S232</f>
        <v>30.411719999999999</v>
      </c>
      <c r="T225" s="5">
        <f t="shared" si="35"/>
        <v>8836.1492600000001</v>
      </c>
      <c r="U225" s="5">
        <f>U226+U228+U230+U232</f>
        <v>828.90068000000008</v>
      </c>
      <c r="V225" s="5">
        <f t="shared" si="36"/>
        <v>9665.0499400000008</v>
      </c>
    </row>
    <row r="226" spans="1:22" ht="25.5">
      <c r="A226" s="4" t="s">
        <v>156</v>
      </c>
      <c r="B226" s="2" t="s">
        <v>346</v>
      </c>
      <c r="C226" s="2"/>
      <c r="D226" s="5">
        <v>6390.0255399999996</v>
      </c>
      <c r="E226" s="5">
        <f>E227</f>
        <v>0</v>
      </c>
      <c r="F226" s="5">
        <f t="shared" si="30"/>
        <v>6390.0255399999996</v>
      </c>
      <c r="G226" s="5">
        <f>G227</f>
        <v>0</v>
      </c>
      <c r="H226" s="5">
        <f t="shared" si="37"/>
        <v>6390.0255399999996</v>
      </c>
      <c r="I226" s="5">
        <f>I227</f>
        <v>0</v>
      </c>
      <c r="J226" s="5">
        <f t="shared" si="38"/>
        <v>6390.0255399999996</v>
      </c>
      <c r="K226" s="5">
        <f>K227</f>
        <v>0</v>
      </c>
      <c r="L226" s="5">
        <f t="shared" si="39"/>
        <v>6390.0255399999996</v>
      </c>
      <c r="M226" s="5">
        <f>M227</f>
        <v>0</v>
      </c>
      <c r="N226" s="5">
        <f t="shared" si="40"/>
        <v>6390.0255399999996</v>
      </c>
      <c r="O226" s="5">
        <f>O227</f>
        <v>18.5</v>
      </c>
      <c r="P226" s="5">
        <f t="shared" si="33"/>
        <v>6408.5255399999996</v>
      </c>
      <c r="Q226" s="5">
        <f>Q227</f>
        <v>157.136</v>
      </c>
      <c r="R226" s="5">
        <f t="shared" si="34"/>
        <v>6565.6615400000001</v>
      </c>
      <c r="S226" s="5">
        <f>S227</f>
        <v>30.411719999999999</v>
      </c>
      <c r="T226" s="5">
        <f t="shared" si="35"/>
        <v>6596.0732600000001</v>
      </c>
      <c r="U226" s="5">
        <f>U227</f>
        <v>0</v>
      </c>
      <c r="V226" s="5">
        <f t="shared" si="36"/>
        <v>6596.0732600000001</v>
      </c>
    </row>
    <row r="227" spans="1:22" ht="38.25">
      <c r="A227" s="4" t="s">
        <v>37</v>
      </c>
      <c r="B227" s="2" t="s">
        <v>346</v>
      </c>
      <c r="C227" s="2">
        <v>600</v>
      </c>
      <c r="D227" s="5">
        <v>6390.0255399999996</v>
      </c>
      <c r="E227" s="5">
        <v>0</v>
      </c>
      <c r="F227" s="5">
        <f t="shared" si="30"/>
        <v>6390.0255399999996</v>
      </c>
      <c r="G227" s="5"/>
      <c r="H227" s="5">
        <f t="shared" si="37"/>
        <v>6390.0255399999996</v>
      </c>
      <c r="I227" s="5"/>
      <c r="J227" s="5">
        <f t="shared" si="38"/>
        <v>6390.0255399999996</v>
      </c>
      <c r="K227" s="5"/>
      <c r="L227" s="5">
        <f t="shared" si="39"/>
        <v>6390.0255399999996</v>
      </c>
      <c r="M227" s="5"/>
      <c r="N227" s="5">
        <f t="shared" si="40"/>
        <v>6390.0255399999996</v>
      </c>
      <c r="O227" s="5">
        <v>18.5</v>
      </c>
      <c r="P227" s="5">
        <f t="shared" si="33"/>
        <v>6408.5255399999996</v>
      </c>
      <c r="Q227" s="5">
        <v>157.136</v>
      </c>
      <c r="R227" s="5">
        <f t="shared" si="34"/>
        <v>6565.6615400000001</v>
      </c>
      <c r="S227" s="5">
        <v>30.411719999999999</v>
      </c>
      <c r="T227" s="5">
        <f t="shared" si="35"/>
        <v>6596.0732600000001</v>
      </c>
      <c r="U227" s="5"/>
      <c r="V227" s="5">
        <f t="shared" si="36"/>
        <v>6596.0732600000001</v>
      </c>
    </row>
    <row r="228" spans="1:22" ht="76.5">
      <c r="A228" s="4" t="s">
        <v>162</v>
      </c>
      <c r="B228" s="6" t="s">
        <v>347</v>
      </c>
      <c r="C228" s="2"/>
      <c r="D228" s="5">
        <v>112.004</v>
      </c>
      <c r="E228" s="5">
        <f>E229</f>
        <v>0</v>
      </c>
      <c r="F228" s="5">
        <f t="shared" ref="F228:F303" si="42">D228+E228</f>
        <v>112.004</v>
      </c>
      <c r="G228" s="5">
        <f>G229</f>
        <v>0</v>
      </c>
      <c r="H228" s="5">
        <f t="shared" si="37"/>
        <v>112.004</v>
      </c>
      <c r="I228" s="5">
        <f>I229</f>
        <v>0</v>
      </c>
      <c r="J228" s="5">
        <f t="shared" si="38"/>
        <v>112.004</v>
      </c>
      <c r="K228" s="5">
        <f>K229</f>
        <v>0</v>
      </c>
      <c r="L228" s="5">
        <f t="shared" si="39"/>
        <v>112.004</v>
      </c>
      <c r="M228" s="5">
        <f>M229</f>
        <v>0</v>
      </c>
      <c r="N228" s="5">
        <f t="shared" si="40"/>
        <v>112.004</v>
      </c>
      <c r="O228" s="5">
        <f>O229</f>
        <v>0</v>
      </c>
      <c r="P228" s="5">
        <f t="shared" si="33"/>
        <v>112.004</v>
      </c>
      <c r="Q228" s="5">
        <f>Q229</f>
        <v>0</v>
      </c>
      <c r="R228" s="5">
        <f t="shared" si="34"/>
        <v>112.004</v>
      </c>
      <c r="S228" s="5">
        <f>S229</f>
        <v>0</v>
      </c>
      <c r="T228" s="5">
        <f t="shared" si="35"/>
        <v>112.004</v>
      </c>
      <c r="U228" s="5">
        <f>U229</f>
        <v>41.445999999999998</v>
      </c>
      <c r="V228" s="5">
        <f t="shared" si="36"/>
        <v>153.44999999999999</v>
      </c>
    </row>
    <row r="229" spans="1:22" ht="38.25">
      <c r="A229" s="4" t="s">
        <v>37</v>
      </c>
      <c r="B229" s="6" t="s">
        <v>347</v>
      </c>
      <c r="C229" s="2">
        <v>600</v>
      </c>
      <c r="D229" s="5">
        <v>112.004</v>
      </c>
      <c r="E229" s="5">
        <v>0</v>
      </c>
      <c r="F229" s="5">
        <f t="shared" si="42"/>
        <v>112.004</v>
      </c>
      <c r="G229" s="5"/>
      <c r="H229" s="5">
        <f t="shared" si="37"/>
        <v>112.004</v>
      </c>
      <c r="I229" s="5"/>
      <c r="J229" s="5">
        <f t="shared" si="38"/>
        <v>112.004</v>
      </c>
      <c r="K229" s="5"/>
      <c r="L229" s="5">
        <f t="shared" si="39"/>
        <v>112.004</v>
      </c>
      <c r="M229" s="5"/>
      <c r="N229" s="5">
        <f t="shared" si="40"/>
        <v>112.004</v>
      </c>
      <c r="O229" s="5"/>
      <c r="P229" s="5">
        <f t="shared" si="33"/>
        <v>112.004</v>
      </c>
      <c r="Q229" s="5"/>
      <c r="R229" s="5">
        <f t="shared" si="34"/>
        <v>112.004</v>
      </c>
      <c r="S229" s="5"/>
      <c r="T229" s="5">
        <f t="shared" si="35"/>
        <v>112.004</v>
      </c>
      <c r="U229" s="5">
        <v>41.445999999999998</v>
      </c>
      <c r="V229" s="5">
        <f t="shared" si="36"/>
        <v>153.44999999999999</v>
      </c>
    </row>
    <row r="230" spans="1:22" ht="89.25">
      <c r="A230" s="4" t="s">
        <v>298</v>
      </c>
      <c r="B230" s="6" t="s">
        <v>348</v>
      </c>
      <c r="C230" s="2"/>
      <c r="D230" s="5">
        <v>2128.0720000000001</v>
      </c>
      <c r="E230" s="5">
        <f>E231</f>
        <v>0</v>
      </c>
      <c r="F230" s="5">
        <f t="shared" si="42"/>
        <v>2128.0720000000001</v>
      </c>
      <c r="G230" s="5">
        <f>G231</f>
        <v>0</v>
      </c>
      <c r="H230" s="5">
        <f t="shared" si="37"/>
        <v>2128.0720000000001</v>
      </c>
      <c r="I230" s="5">
        <f>I231</f>
        <v>0</v>
      </c>
      <c r="J230" s="5">
        <f t="shared" si="38"/>
        <v>2128.0720000000001</v>
      </c>
      <c r="K230" s="5">
        <f>K231</f>
        <v>0</v>
      </c>
      <c r="L230" s="5">
        <f t="shared" si="39"/>
        <v>2128.0720000000001</v>
      </c>
      <c r="M230" s="5">
        <f>M231</f>
        <v>0</v>
      </c>
      <c r="N230" s="5">
        <f t="shared" si="40"/>
        <v>2128.0720000000001</v>
      </c>
      <c r="O230" s="5">
        <f>O231</f>
        <v>0</v>
      </c>
      <c r="P230" s="5">
        <f t="shared" si="33"/>
        <v>2128.0720000000001</v>
      </c>
      <c r="Q230" s="5">
        <f>Q231</f>
        <v>0</v>
      </c>
      <c r="R230" s="5">
        <f t="shared" si="34"/>
        <v>2128.0720000000001</v>
      </c>
      <c r="S230" s="5">
        <f>S231</f>
        <v>0</v>
      </c>
      <c r="T230" s="5">
        <f t="shared" si="35"/>
        <v>2128.0720000000001</v>
      </c>
      <c r="U230" s="5">
        <f>U231</f>
        <v>787.45468000000005</v>
      </c>
      <c r="V230" s="5">
        <f t="shared" si="36"/>
        <v>2915.5266799999999</v>
      </c>
    </row>
    <row r="231" spans="1:22" ht="38.25">
      <c r="A231" s="4" t="s">
        <v>37</v>
      </c>
      <c r="B231" s="6" t="s">
        <v>348</v>
      </c>
      <c r="C231" s="2">
        <v>600</v>
      </c>
      <c r="D231" s="5">
        <v>2128.0720000000001</v>
      </c>
      <c r="E231" s="5">
        <v>0</v>
      </c>
      <c r="F231" s="5">
        <f t="shared" si="42"/>
        <v>2128.0720000000001</v>
      </c>
      <c r="G231" s="5"/>
      <c r="H231" s="5">
        <f t="shared" si="37"/>
        <v>2128.0720000000001</v>
      </c>
      <c r="I231" s="5"/>
      <c r="J231" s="5">
        <f t="shared" si="38"/>
        <v>2128.0720000000001</v>
      </c>
      <c r="K231" s="5"/>
      <c r="L231" s="5">
        <f t="shared" si="39"/>
        <v>2128.0720000000001</v>
      </c>
      <c r="M231" s="5"/>
      <c r="N231" s="5">
        <f t="shared" si="40"/>
        <v>2128.0720000000001</v>
      </c>
      <c r="O231" s="5"/>
      <c r="P231" s="5">
        <f t="shared" si="33"/>
        <v>2128.0720000000001</v>
      </c>
      <c r="Q231" s="5"/>
      <c r="R231" s="5">
        <f t="shared" si="34"/>
        <v>2128.0720000000001</v>
      </c>
      <c r="S231" s="5"/>
      <c r="T231" s="5">
        <f t="shared" si="35"/>
        <v>2128.0720000000001</v>
      </c>
      <c r="U231" s="5">
        <v>787.45468000000005</v>
      </c>
      <c r="V231" s="5">
        <f t="shared" si="36"/>
        <v>2915.5266799999999</v>
      </c>
    </row>
    <row r="232" spans="1:22" ht="102" customHeight="1">
      <c r="A232" s="4" t="s">
        <v>239</v>
      </c>
      <c r="B232" s="2" t="s">
        <v>349</v>
      </c>
      <c r="C232" s="2"/>
      <c r="D232" s="5">
        <v>0</v>
      </c>
      <c r="E232" s="5">
        <f>E233</f>
        <v>0</v>
      </c>
      <c r="F232" s="5">
        <f t="shared" si="42"/>
        <v>0</v>
      </c>
      <c r="G232" s="5">
        <f>G233</f>
        <v>0</v>
      </c>
      <c r="H232" s="5">
        <f t="shared" si="37"/>
        <v>0</v>
      </c>
      <c r="I232" s="5">
        <f>I233</f>
        <v>0</v>
      </c>
      <c r="J232" s="5">
        <f t="shared" si="38"/>
        <v>0</v>
      </c>
      <c r="K232" s="5">
        <f>K233</f>
        <v>0</v>
      </c>
      <c r="L232" s="5">
        <f t="shared" si="39"/>
        <v>0</v>
      </c>
      <c r="M232" s="5">
        <f>M233</f>
        <v>0</v>
      </c>
      <c r="N232" s="5">
        <f t="shared" si="40"/>
        <v>0</v>
      </c>
      <c r="O232" s="5">
        <f>O233</f>
        <v>0</v>
      </c>
      <c r="P232" s="5">
        <f t="shared" si="33"/>
        <v>0</v>
      </c>
      <c r="Q232" s="5">
        <f>Q233</f>
        <v>0</v>
      </c>
      <c r="R232" s="5">
        <f t="shared" si="34"/>
        <v>0</v>
      </c>
      <c r="S232" s="5">
        <f>S233</f>
        <v>0</v>
      </c>
      <c r="T232" s="5">
        <f t="shared" si="35"/>
        <v>0</v>
      </c>
      <c r="U232" s="5">
        <f>U233</f>
        <v>0</v>
      </c>
      <c r="V232" s="5">
        <f t="shared" si="36"/>
        <v>0</v>
      </c>
    </row>
    <row r="233" spans="1:22" ht="38.25">
      <c r="A233" s="4" t="s">
        <v>37</v>
      </c>
      <c r="B233" s="2" t="s">
        <v>349</v>
      </c>
      <c r="C233" s="2">
        <v>600</v>
      </c>
      <c r="D233" s="5">
        <v>0</v>
      </c>
      <c r="E233" s="5">
        <v>0</v>
      </c>
      <c r="F233" s="5">
        <f t="shared" si="42"/>
        <v>0</v>
      </c>
      <c r="G233" s="5"/>
      <c r="H233" s="5">
        <f t="shared" si="37"/>
        <v>0</v>
      </c>
      <c r="I233" s="5"/>
      <c r="J233" s="5">
        <f t="shared" si="38"/>
        <v>0</v>
      </c>
      <c r="K233" s="5"/>
      <c r="L233" s="5">
        <f t="shared" si="39"/>
        <v>0</v>
      </c>
      <c r="M233" s="5"/>
      <c r="N233" s="5">
        <f t="shared" si="40"/>
        <v>0</v>
      </c>
      <c r="O233" s="5"/>
      <c r="P233" s="5">
        <f t="shared" si="33"/>
        <v>0</v>
      </c>
      <c r="Q233" s="5"/>
      <c r="R233" s="5">
        <f t="shared" si="34"/>
        <v>0</v>
      </c>
      <c r="S233" s="5"/>
      <c r="T233" s="5">
        <f t="shared" si="35"/>
        <v>0</v>
      </c>
      <c r="U233" s="5"/>
      <c r="V233" s="5">
        <f t="shared" si="36"/>
        <v>0</v>
      </c>
    </row>
    <row r="234" spans="1:22" ht="42" customHeight="1">
      <c r="A234" s="9" t="s">
        <v>275</v>
      </c>
      <c r="B234" s="8" t="s">
        <v>210</v>
      </c>
      <c r="C234" s="2"/>
      <c r="D234" s="5">
        <v>152.4</v>
      </c>
      <c r="E234" s="5">
        <f t="shared" ref="E234:U236" si="43">E235</f>
        <v>0</v>
      </c>
      <c r="F234" s="5">
        <f t="shared" si="42"/>
        <v>152.4</v>
      </c>
      <c r="G234" s="5">
        <f t="shared" si="43"/>
        <v>0</v>
      </c>
      <c r="H234" s="5">
        <f t="shared" si="37"/>
        <v>152.4</v>
      </c>
      <c r="I234" s="5">
        <f t="shared" si="43"/>
        <v>0</v>
      </c>
      <c r="J234" s="5">
        <f t="shared" si="38"/>
        <v>152.4</v>
      </c>
      <c r="K234" s="5">
        <f t="shared" si="43"/>
        <v>0</v>
      </c>
      <c r="L234" s="5">
        <f t="shared" si="39"/>
        <v>152.4</v>
      </c>
      <c r="M234" s="5">
        <f t="shared" si="43"/>
        <v>0</v>
      </c>
      <c r="N234" s="5">
        <f t="shared" si="40"/>
        <v>152.4</v>
      </c>
      <c r="O234" s="5">
        <f t="shared" si="43"/>
        <v>5.0880000000000001</v>
      </c>
      <c r="P234" s="5">
        <f t="shared" si="33"/>
        <v>157.488</v>
      </c>
      <c r="Q234" s="5">
        <f t="shared" si="43"/>
        <v>0</v>
      </c>
      <c r="R234" s="5">
        <f t="shared" si="34"/>
        <v>157.488</v>
      </c>
      <c r="S234" s="5">
        <f t="shared" si="43"/>
        <v>0</v>
      </c>
      <c r="T234" s="5">
        <f t="shared" si="35"/>
        <v>157.488</v>
      </c>
      <c r="U234" s="5">
        <f t="shared" si="43"/>
        <v>0</v>
      </c>
      <c r="V234" s="5">
        <f t="shared" si="36"/>
        <v>157.488</v>
      </c>
    </row>
    <row r="235" spans="1:22" ht="38.25">
      <c r="A235" s="4" t="s">
        <v>277</v>
      </c>
      <c r="B235" s="2" t="s">
        <v>212</v>
      </c>
      <c r="C235" s="2"/>
      <c r="D235" s="5">
        <v>152.4</v>
      </c>
      <c r="E235" s="5">
        <f t="shared" si="43"/>
        <v>0</v>
      </c>
      <c r="F235" s="5">
        <f t="shared" si="42"/>
        <v>152.4</v>
      </c>
      <c r="G235" s="5">
        <f t="shared" si="43"/>
        <v>0</v>
      </c>
      <c r="H235" s="5">
        <f t="shared" si="37"/>
        <v>152.4</v>
      </c>
      <c r="I235" s="5">
        <f t="shared" si="43"/>
        <v>0</v>
      </c>
      <c r="J235" s="5">
        <f t="shared" si="38"/>
        <v>152.4</v>
      </c>
      <c r="K235" s="5">
        <f t="shared" si="43"/>
        <v>0</v>
      </c>
      <c r="L235" s="5">
        <f t="shared" si="39"/>
        <v>152.4</v>
      </c>
      <c r="M235" s="5">
        <f t="shared" si="43"/>
        <v>0</v>
      </c>
      <c r="N235" s="5">
        <f t="shared" si="40"/>
        <v>152.4</v>
      </c>
      <c r="O235" s="5">
        <f t="shared" si="43"/>
        <v>5.0880000000000001</v>
      </c>
      <c r="P235" s="5">
        <f t="shared" si="33"/>
        <v>157.488</v>
      </c>
      <c r="Q235" s="5">
        <f t="shared" si="43"/>
        <v>0</v>
      </c>
      <c r="R235" s="5">
        <f t="shared" si="34"/>
        <v>157.488</v>
      </c>
      <c r="S235" s="5">
        <f t="shared" si="43"/>
        <v>0</v>
      </c>
      <c r="T235" s="5">
        <f t="shared" si="35"/>
        <v>157.488</v>
      </c>
      <c r="U235" s="5">
        <f t="shared" si="43"/>
        <v>0</v>
      </c>
      <c r="V235" s="5">
        <f t="shared" si="36"/>
        <v>157.488</v>
      </c>
    </row>
    <row r="236" spans="1:22" ht="30.75" customHeight="1">
      <c r="A236" s="4" t="s">
        <v>278</v>
      </c>
      <c r="B236" s="2" t="s">
        <v>350</v>
      </c>
      <c r="C236" s="2"/>
      <c r="D236" s="5">
        <v>152.4</v>
      </c>
      <c r="E236" s="5">
        <f t="shared" si="43"/>
        <v>0</v>
      </c>
      <c r="F236" s="5">
        <f t="shared" si="42"/>
        <v>152.4</v>
      </c>
      <c r="G236" s="5">
        <f t="shared" si="43"/>
        <v>0</v>
      </c>
      <c r="H236" s="5">
        <f t="shared" si="37"/>
        <v>152.4</v>
      </c>
      <c r="I236" s="5">
        <f t="shared" si="43"/>
        <v>0</v>
      </c>
      <c r="J236" s="5">
        <f t="shared" si="38"/>
        <v>152.4</v>
      </c>
      <c r="K236" s="5">
        <f t="shared" si="43"/>
        <v>0</v>
      </c>
      <c r="L236" s="5">
        <f t="shared" si="39"/>
        <v>152.4</v>
      </c>
      <c r="M236" s="5">
        <f t="shared" si="43"/>
        <v>0</v>
      </c>
      <c r="N236" s="5">
        <f t="shared" si="40"/>
        <v>152.4</v>
      </c>
      <c r="O236" s="5">
        <f t="shared" si="43"/>
        <v>5.0880000000000001</v>
      </c>
      <c r="P236" s="5">
        <f t="shared" si="33"/>
        <v>157.488</v>
      </c>
      <c r="Q236" s="5">
        <f t="shared" si="43"/>
        <v>0</v>
      </c>
      <c r="R236" s="5">
        <f t="shared" si="34"/>
        <v>157.488</v>
      </c>
      <c r="S236" s="5">
        <f t="shared" si="43"/>
        <v>0</v>
      </c>
      <c r="T236" s="5">
        <f t="shared" si="35"/>
        <v>157.488</v>
      </c>
      <c r="U236" s="5">
        <f t="shared" si="43"/>
        <v>0</v>
      </c>
      <c r="V236" s="5">
        <f t="shared" si="36"/>
        <v>157.488</v>
      </c>
    </row>
    <row r="237" spans="1:22" ht="38.25">
      <c r="A237" s="4" t="s">
        <v>37</v>
      </c>
      <c r="B237" s="2" t="s">
        <v>350</v>
      </c>
      <c r="C237" s="2">
        <v>600</v>
      </c>
      <c r="D237" s="5">
        <v>152.4</v>
      </c>
      <c r="E237" s="5">
        <v>0</v>
      </c>
      <c r="F237" s="5">
        <f t="shared" si="42"/>
        <v>152.4</v>
      </c>
      <c r="G237" s="5"/>
      <c r="H237" s="5">
        <f t="shared" si="37"/>
        <v>152.4</v>
      </c>
      <c r="I237" s="5"/>
      <c r="J237" s="5">
        <f t="shared" si="38"/>
        <v>152.4</v>
      </c>
      <c r="K237" s="5"/>
      <c r="L237" s="5">
        <f t="shared" si="39"/>
        <v>152.4</v>
      </c>
      <c r="M237" s="5"/>
      <c r="N237" s="5">
        <f t="shared" si="40"/>
        <v>152.4</v>
      </c>
      <c r="O237" s="5">
        <v>5.0880000000000001</v>
      </c>
      <c r="P237" s="5">
        <f t="shared" si="33"/>
        <v>157.488</v>
      </c>
      <c r="Q237" s="5"/>
      <c r="R237" s="5">
        <f t="shared" si="34"/>
        <v>157.488</v>
      </c>
      <c r="S237" s="5"/>
      <c r="T237" s="5">
        <f t="shared" si="35"/>
        <v>157.488</v>
      </c>
      <c r="U237" s="5"/>
      <c r="V237" s="5">
        <f t="shared" si="36"/>
        <v>157.488</v>
      </c>
    </row>
    <row r="238" spans="1:22" ht="31.5" customHeight="1">
      <c r="A238" s="9" t="s">
        <v>301</v>
      </c>
      <c r="B238" s="8" t="s">
        <v>256</v>
      </c>
      <c r="C238" s="2"/>
      <c r="D238" s="5">
        <v>0</v>
      </c>
      <c r="E238" s="5">
        <f>E239+E242+E245</f>
        <v>31852.48805</v>
      </c>
      <c r="F238" s="5">
        <f t="shared" si="42"/>
        <v>31852.48805</v>
      </c>
      <c r="G238" s="5">
        <f>G239+G242+G245</f>
        <v>2023.5560800000001</v>
      </c>
      <c r="H238" s="5">
        <f t="shared" si="37"/>
        <v>33876.044130000002</v>
      </c>
      <c r="I238" s="5">
        <f>I239+I242+I245</f>
        <v>1800</v>
      </c>
      <c r="J238" s="5">
        <f t="shared" si="38"/>
        <v>35676.044130000002</v>
      </c>
      <c r="K238" s="5">
        <f>K239+K242+K245</f>
        <v>-348.42944</v>
      </c>
      <c r="L238" s="5">
        <f t="shared" si="39"/>
        <v>35327.614690000002</v>
      </c>
      <c r="M238" s="5">
        <f>M239+M242+M245</f>
        <v>0</v>
      </c>
      <c r="N238" s="5">
        <f t="shared" si="40"/>
        <v>35327.614690000002</v>
      </c>
      <c r="O238" s="5">
        <f>O239+O242+O245</f>
        <v>1000</v>
      </c>
      <c r="P238" s="5">
        <f t="shared" si="33"/>
        <v>36327.614690000002</v>
      </c>
      <c r="Q238" s="5">
        <f>Q239+Q242+Q245</f>
        <v>0</v>
      </c>
      <c r="R238" s="5">
        <f t="shared" si="34"/>
        <v>36327.614690000002</v>
      </c>
      <c r="S238" s="5">
        <f>S239+S242+S245</f>
        <v>0</v>
      </c>
      <c r="T238" s="5">
        <f t="shared" si="35"/>
        <v>36327.614690000002</v>
      </c>
      <c r="U238" s="5">
        <f>U239+U242+U245</f>
        <v>-1190.0780500000001</v>
      </c>
      <c r="V238" s="5">
        <f t="shared" si="36"/>
        <v>35137.536640000006</v>
      </c>
    </row>
    <row r="239" spans="1:22" ht="54" customHeight="1">
      <c r="A239" s="4" t="s">
        <v>302</v>
      </c>
      <c r="B239" s="2" t="s">
        <v>351</v>
      </c>
      <c r="C239" s="2"/>
      <c r="D239" s="5">
        <v>0</v>
      </c>
      <c r="E239" s="5">
        <f>E240</f>
        <v>0</v>
      </c>
      <c r="F239" s="5">
        <f t="shared" si="42"/>
        <v>0</v>
      </c>
      <c r="G239" s="5">
        <f>G240</f>
        <v>0</v>
      </c>
      <c r="H239" s="5">
        <f t="shared" si="37"/>
        <v>0</v>
      </c>
      <c r="I239" s="5">
        <f>I240</f>
        <v>0</v>
      </c>
      <c r="J239" s="5">
        <f t="shared" si="38"/>
        <v>0</v>
      </c>
      <c r="K239" s="5">
        <f>K240</f>
        <v>0</v>
      </c>
      <c r="L239" s="5">
        <f t="shared" si="39"/>
        <v>0</v>
      </c>
      <c r="M239" s="5">
        <f>M240</f>
        <v>0</v>
      </c>
      <c r="N239" s="5">
        <f t="shared" si="40"/>
        <v>0</v>
      </c>
      <c r="O239" s="5">
        <f>O240</f>
        <v>0</v>
      </c>
      <c r="P239" s="5">
        <f t="shared" si="33"/>
        <v>0</v>
      </c>
      <c r="Q239" s="5">
        <f>Q240</f>
        <v>0</v>
      </c>
      <c r="R239" s="5">
        <f t="shared" si="34"/>
        <v>0</v>
      </c>
      <c r="S239" s="5">
        <f>S240</f>
        <v>0</v>
      </c>
      <c r="T239" s="5">
        <f t="shared" si="35"/>
        <v>0</v>
      </c>
      <c r="U239" s="5">
        <f>U240</f>
        <v>0</v>
      </c>
      <c r="V239" s="5">
        <f t="shared" si="36"/>
        <v>0</v>
      </c>
    </row>
    <row r="240" spans="1:22" ht="43.5" customHeight="1">
      <c r="A240" s="4" t="s">
        <v>303</v>
      </c>
      <c r="B240" s="2" t="s">
        <v>352</v>
      </c>
      <c r="C240" s="2"/>
      <c r="D240" s="5">
        <v>0</v>
      </c>
      <c r="E240" s="5">
        <f>E241</f>
        <v>0</v>
      </c>
      <c r="F240" s="5">
        <f t="shared" si="42"/>
        <v>0</v>
      </c>
      <c r="G240" s="5">
        <f>G241</f>
        <v>0</v>
      </c>
      <c r="H240" s="5">
        <f t="shared" si="37"/>
        <v>0</v>
      </c>
      <c r="I240" s="5">
        <f>I241</f>
        <v>0</v>
      </c>
      <c r="J240" s="5">
        <f t="shared" si="38"/>
        <v>0</v>
      </c>
      <c r="K240" s="5">
        <f>K241</f>
        <v>0</v>
      </c>
      <c r="L240" s="5">
        <f t="shared" si="39"/>
        <v>0</v>
      </c>
      <c r="M240" s="5">
        <f>M241</f>
        <v>0</v>
      </c>
      <c r="N240" s="5">
        <f t="shared" si="40"/>
        <v>0</v>
      </c>
      <c r="O240" s="5">
        <f>O241</f>
        <v>0</v>
      </c>
      <c r="P240" s="5">
        <f t="shared" si="33"/>
        <v>0</v>
      </c>
      <c r="Q240" s="5">
        <f>Q241</f>
        <v>0</v>
      </c>
      <c r="R240" s="5">
        <f t="shared" si="34"/>
        <v>0</v>
      </c>
      <c r="S240" s="5">
        <f>S241</f>
        <v>0</v>
      </c>
      <c r="T240" s="5">
        <f t="shared" si="35"/>
        <v>0</v>
      </c>
      <c r="U240" s="5">
        <f>U241</f>
        <v>0</v>
      </c>
      <c r="V240" s="5">
        <f t="shared" si="36"/>
        <v>0</v>
      </c>
    </row>
    <row r="241" spans="1:22" ht="38.25">
      <c r="A241" s="4" t="s">
        <v>26</v>
      </c>
      <c r="B241" s="2" t="s">
        <v>352</v>
      </c>
      <c r="C241" s="2">
        <v>200</v>
      </c>
      <c r="D241" s="5">
        <v>0</v>
      </c>
      <c r="E241" s="5">
        <v>0</v>
      </c>
      <c r="F241" s="5">
        <f t="shared" si="42"/>
        <v>0</v>
      </c>
      <c r="G241" s="5"/>
      <c r="H241" s="5">
        <f t="shared" si="37"/>
        <v>0</v>
      </c>
      <c r="I241" s="5"/>
      <c r="J241" s="5">
        <f t="shared" si="38"/>
        <v>0</v>
      </c>
      <c r="K241" s="5"/>
      <c r="L241" s="5">
        <f t="shared" si="39"/>
        <v>0</v>
      </c>
      <c r="M241" s="5"/>
      <c r="N241" s="5">
        <f t="shared" si="40"/>
        <v>0</v>
      </c>
      <c r="O241" s="5"/>
      <c r="P241" s="5">
        <f t="shared" si="33"/>
        <v>0</v>
      </c>
      <c r="Q241" s="5"/>
      <c r="R241" s="5">
        <f t="shared" si="34"/>
        <v>0</v>
      </c>
      <c r="S241" s="5"/>
      <c r="T241" s="5">
        <f t="shared" si="35"/>
        <v>0</v>
      </c>
      <c r="U241" s="5"/>
      <c r="V241" s="5">
        <f t="shared" si="36"/>
        <v>0</v>
      </c>
    </row>
    <row r="242" spans="1:22" ht="41.25" customHeight="1">
      <c r="A242" s="4" t="s">
        <v>304</v>
      </c>
      <c r="B242" s="2" t="s">
        <v>353</v>
      </c>
      <c r="C242" s="2"/>
      <c r="D242" s="5">
        <v>0</v>
      </c>
      <c r="E242" s="5">
        <f>E243</f>
        <v>1200</v>
      </c>
      <c r="F242" s="5">
        <f t="shared" si="42"/>
        <v>1200</v>
      </c>
      <c r="G242" s="5">
        <f>G243</f>
        <v>2023.5560800000001</v>
      </c>
      <c r="H242" s="5">
        <f t="shared" si="37"/>
        <v>3223.5560800000003</v>
      </c>
      <c r="I242" s="5">
        <f>I243</f>
        <v>1800</v>
      </c>
      <c r="J242" s="5">
        <f t="shared" si="38"/>
        <v>5023.5560800000003</v>
      </c>
      <c r="K242" s="5">
        <f>K243</f>
        <v>-348.42944</v>
      </c>
      <c r="L242" s="5">
        <f t="shared" si="39"/>
        <v>4675.1266400000004</v>
      </c>
      <c r="M242" s="5">
        <f>M243</f>
        <v>0</v>
      </c>
      <c r="N242" s="5">
        <f t="shared" si="40"/>
        <v>4675.1266400000004</v>
      </c>
      <c r="O242" s="5">
        <f>O243</f>
        <v>1000</v>
      </c>
      <c r="P242" s="5">
        <f t="shared" si="33"/>
        <v>5675.1266400000004</v>
      </c>
      <c r="Q242" s="5">
        <f>Q243</f>
        <v>0</v>
      </c>
      <c r="R242" s="5">
        <f t="shared" si="34"/>
        <v>5675.1266400000004</v>
      </c>
      <c r="S242" s="5">
        <f>S243</f>
        <v>0</v>
      </c>
      <c r="T242" s="5">
        <f t="shared" si="35"/>
        <v>5675.1266400000004</v>
      </c>
      <c r="U242" s="5">
        <f>U243</f>
        <v>-1190.0780500000001</v>
      </c>
      <c r="V242" s="5">
        <f t="shared" si="36"/>
        <v>4485.0485900000003</v>
      </c>
    </row>
    <row r="243" spans="1:22" ht="32.25" customHeight="1">
      <c r="A243" s="4" t="s">
        <v>305</v>
      </c>
      <c r="B243" s="2" t="s">
        <v>354</v>
      </c>
      <c r="C243" s="2"/>
      <c r="D243" s="5">
        <v>0</v>
      </c>
      <c r="E243" s="5">
        <f>E244</f>
        <v>1200</v>
      </c>
      <c r="F243" s="5">
        <f t="shared" si="42"/>
        <v>1200</v>
      </c>
      <c r="G243" s="5">
        <f>G244</f>
        <v>2023.5560800000001</v>
      </c>
      <c r="H243" s="5">
        <f t="shared" si="37"/>
        <v>3223.5560800000003</v>
      </c>
      <c r="I243" s="5">
        <f>I244</f>
        <v>1800</v>
      </c>
      <c r="J243" s="5">
        <f t="shared" si="38"/>
        <v>5023.5560800000003</v>
      </c>
      <c r="K243" s="5">
        <f>K244</f>
        <v>-348.42944</v>
      </c>
      <c r="L243" s="5">
        <f t="shared" si="39"/>
        <v>4675.1266400000004</v>
      </c>
      <c r="M243" s="5">
        <f>M244</f>
        <v>0</v>
      </c>
      <c r="N243" s="5">
        <f t="shared" si="40"/>
        <v>4675.1266400000004</v>
      </c>
      <c r="O243" s="5">
        <f>O244</f>
        <v>1000</v>
      </c>
      <c r="P243" s="5">
        <f t="shared" si="33"/>
        <v>5675.1266400000004</v>
      </c>
      <c r="Q243" s="5">
        <f>Q244</f>
        <v>0</v>
      </c>
      <c r="R243" s="5">
        <f t="shared" si="34"/>
        <v>5675.1266400000004</v>
      </c>
      <c r="S243" s="5">
        <f>S244</f>
        <v>0</v>
      </c>
      <c r="T243" s="5">
        <f t="shared" si="35"/>
        <v>5675.1266400000004</v>
      </c>
      <c r="U243" s="5">
        <f>U244</f>
        <v>-1190.0780500000001</v>
      </c>
      <c r="V243" s="5">
        <f t="shared" si="36"/>
        <v>4485.0485900000003</v>
      </c>
    </row>
    <row r="244" spans="1:22" ht="38.25">
      <c r="A244" s="4" t="s">
        <v>26</v>
      </c>
      <c r="B244" s="2" t="s">
        <v>354</v>
      </c>
      <c r="C244" s="2">
        <v>200</v>
      </c>
      <c r="D244" s="5">
        <v>0</v>
      </c>
      <c r="E244" s="5">
        <f>1000+200</f>
        <v>1200</v>
      </c>
      <c r="F244" s="5">
        <f t="shared" si="42"/>
        <v>1200</v>
      </c>
      <c r="G244" s="5">
        <v>2023.5560800000001</v>
      </c>
      <c r="H244" s="5">
        <f t="shared" si="37"/>
        <v>3223.5560800000003</v>
      </c>
      <c r="I244" s="5">
        <v>1800</v>
      </c>
      <c r="J244" s="5">
        <f t="shared" si="38"/>
        <v>5023.5560800000003</v>
      </c>
      <c r="K244" s="5">
        <v>-348.42944</v>
      </c>
      <c r="L244" s="5">
        <f t="shared" si="39"/>
        <v>4675.1266400000004</v>
      </c>
      <c r="M244" s="5"/>
      <c r="N244" s="5">
        <f t="shared" si="40"/>
        <v>4675.1266400000004</v>
      </c>
      <c r="O244" s="5">
        <v>1000</v>
      </c>
      <c r="P244" s="5">
        <f t="shared" si="33"/>
        <v>5675.1266400000004</v>
      </c>
      <c r="Q244" s="5"/>
      <c r="R244" s="5">
        <f t="shared" si="34"/>
        <v>5675.1266400000004</v>
      </c>
      <c r="S244" s="5"/>
      <c r="T244" s="5">
        <f t="shared" si="35"/>
        <v>5675.1266400000004</v>
      </c>
      <c r="U244" s="5">
        <v>-1190.0780500000001</v>
      </c>
      <c r="V244" s="5">
        <f t="shared" si="36"/>
        <v>4485.0485900000003</v>
      </c>
    </row>
    <row r="245" spans="1:22" ht="45.75" customHeight="1">
      <c r="A245" s="4" t="s">
        <v>545</v>
      </c>
      <c r="B245" s="2" t="s">
        <v>544</v>
      </c>
      <c r="C245" s="2"/>
      <c r="D245" s="5">
        <v>0</v>
      </c>
      <c r="E245" s="5">
        <f>E246</f>
        <v>30652.48805</v>
      </c>
      <c r="F245" s="5">
        <f t="shared" si="42"/>
        <v>30652.48805</v>
      </c>
      <c r="G245" s="5">
        <f>G246</f>
        <v>0</v>
      </c>
      <c r="H245" s="5">
        <f t="shared" si="37"/>
        <v>30652.48805</v>
      </c>
      <c r="I245" s="5">
        <f>I246</f>
        <v>0</v>
      </c>
      <c r="J245" s="5">
        <f t="shared" si="38"/>
        <v>30652.48805</v>
      </c>
      <c r="K245" s="5">
        <f>K246</f>
        <v>0</v>
      </c>
      <c r="L245" s="5">
        <f t="shared" si="39"/>
        <v>30652.48805</v>
      </c>
      <c r="M245" s="5">
        <f>M246</f>
        <v>0</v>
      </c>
      <c r="N245" s="5">
        <f t="shared" si="40"/>
        <v>30652.48805</v>
      </c>
      <c r="O245" s="5">
        <f>O246</f>
        <v>0</v>
      </c>
      <c r="P245" s="5">
        <f t="shared" si="33"/>
        <v>30652.48805</v>
      </c>
      <c r="Q245" s="5">
        <f>Q246</f>
        <v>0</v>
      </c>
      <c r="R245" s="5">
        <f t="shared" si="34"/>
        <v>30652.48805</v>
      </c>
      <c r="S245" s="5">
        <f>S246</f>
        <v>0</v>
      </c>
      <c r="T245" s="5">
        <f t="shared" si="35"/>
        <v>30652.48805</v>
      </c>
      <c r="U245" s="5">
        <f>U246</f>
        <v>0</v>
      </c>
      <c r="V245" s="5">
        <f t="shared" si="36"/>
        <v>30652.48805</v>
      </c>
    </row>
    <row r="246" spans="1:22" ht="55.5" customHeight="1">
      <c r="A246" s="4" t="s">
        <v>575</v>
      </c>
      <c r="B246" s="2" t="s">
        <v>550</v>
      </c>
      <c r="C246" s="2"/>
      <c r="D246" s="5">
        <v>0</v>
      </c>
      <c r="E246" s="5">
        <f>E247</f>
        <v>30652.48805</v>
      </c>
      <c r="F246" s="5">
        <f t="shared" si="42"/>
        <v>30652.48805</v>
      </c>
      <c r="G246" s="5">
        <f>G247</f>
        <v>0</v>
      </c>
      <c r="H246" s="5">
        <f t="shared" si="37"/>
        <v>30652.48805</v>
      </c>
      <c r="I246" s="5">
        <f>I247</f>
        <v>0</v>
      </c>
      <c r="J246" s="5">
        <f t="shared" si="38"/>
        <v>30652.48805</v>
      </c>
      <c r="K246" s="5">
        <f>K247</f>
        <v>0</v>
      </c>
      <c r="L246" s="5">
        <f t="shared" si="39"/>
        <v>30652.48805</v>
      </c>
      <c r="M246" s="5">
        <f>M247</f>
        <v>0</v>
      </c>
      <c r="N246" s="5">
        <f t="shared" si="40"/>
        <v>30652.48805</v>
      </c>
      <c r="O246" s="5">
        <f>O247</f>
        <v>0</v>
      </c>
      <c r="P246" s="5">
        <f t="shared" si="33"/>
        <v>30652.48805</v>
      </c>
      <c r="Q246" s="5">
        <f>Q247</f>
        <v>0</v>
      </c>
      <c r="R246" s="5">
        <f t="shared" si="34"/>
        <v>30652.48805</v>
      </c>
      <c r="S246" s="5">
        <f>S247</f>
        <v>0</v>
      </c>
      <c r="T246" s="5">
        <f t="shared" si="35"/>
        <v>30652.48805</v>
      </c>
      <c r="U246" s="5">
        <f>U247</f>
        <v>0</v>
      </c>
      <c r="V246" s="5">
        <f t="shared" si="36"/>
        <v>30652.48805</v>
      </c>
    </row>
    <row r="247" spans="1:22" ht="39" customHeight="1">
      <c r="A247" s="4" t="s">
        <v>176</v>
      </c>
      <c r="B247" s="2" t="s">
        <v>550</v>
      </c>
      <c r="C247" s="2">
        <v>400</v>
      </c>
      <c r="D247" s="5">
        <v>0</v>
      </c>
      <c r="E247" s="5">
        <f>16.12441+30636.36364</f>
        <v>30652.48805</v>
      </c>
      <c r="F247" s="5">
        <f t="shared" si="42"/>
        <v>30652.48805</v>
      </c>
      <c r="G247" s="5"/>
      <c r="H247" s="5">
        <f t="shared" si="37"/>
        <v>30652.48805</v>
      </c>
      <c r="I247" s="5"/>
      <c r="J247" s="5">
        <f t="shared" si="38"/>
        <v>30652.48805</v>
      </c>
      <c r="K247" s="5"/>
      <c r="L247" s="5">
        <f t="shared" si="39"/>
        <v>30652.48805</v>
      </c>
      <c r="M247" s="5"/>
      <c r="N247" s="5">
        <f t="shared" si="40"/>
        <v>30652.48805</v>
      </c>
      <c r="O247" s="5"/>
      <c r="P247" s="5">
        <f t="shared" si="33"/>
        <v>30652.48805</v>
      </c>
      <c r="Q247" s="5"/>
      <c r="R247" s="5">
        <f t="shared" si="34"/>
        <v>30652.48805</v>
      </c>
      <c r="S247" s="5"/>
      <c r="T247" s="5">
        <f t="shared" si="35"/>
        <v>30652.48805</v>
      </c>
      <c r="U247" s="5"/>
      <c r="V247" s="5">
        <f t="shared" si="36"/>
        <v>30652.48805</v>
      </c>
    </row>
    <row r="248" spans="1:22" ht="99" customHeight="1">
      <c r="A248" s="7" t="s">
        <v>317</v>
      </c>
      <c r="B248" s="8" t="s">
        <v>46</v>
      </c>
      <c r="C248" s="2"/>
      <c r="D248" s="5">
        <v>1343</v>
      </c>
      <c r="E248" s="5">
        <f>E249</f>
        <v>0</v>
      </c>
      <c r="F248" s="5">
        <f t="shared" si="42"/>
        <v>1343</v>
      </c>
      <c r="G248" s="5">
        <f>G249</f>
        <v>0</v>
      </c>
      <c r="H248" s="5">
        <f t="shared" si="37"/>
        <v>1343</v>
      </c>
      <c r="I248" s="5">
        <f>I249</f>
        <v>0</v>
      </c>
      <c r="J248" s="5">
        <f t="shared" si="38"/>
        <v>1343</v>
      </c>
      <c r="K248" s="5">
        <f>K249</f>
        <v>0</v>
      </c>
      <c r="L248" s="5">
        <f t="shared" si="39"/>
        <v>1343</v>
      </c>
      <c r="M248" s="5">
        <f>M249</f>
        <v>0</v>
      </c>
      <c r="N248" s="5">
        <f t="shared" si="40"/>
        <v>1343</v>
      </c>
      <c r="O248" s="5">
        <f>O249</f>
        <v>0</v>
      </c>
      <c r="P248" s="5">
        <f t="shared" si="33"/>
        <v>1343</v>
      </c>
      <c r="Q248" s="5">
        <f>Q249</f>
        <v>0</v>
      </c>
      <c r="R248" s="5">
        <f t="shared" si="34"/>
        <v>1343</v>
      </c>
      <c r="S248" s="5">
        <f>S249</f>
        <v>0</v>
      </c>
      <c r="T248" s="5">
        <f t="shared" si="35"/>
        <v>1343</v>
      </c>
      <c r="U248" s="5">
        <f>U249</f>
        <v>0</v>
      </c>
      <c r="V248" s="5">
        <f t="shared" si="36"/>
        <v>1343</v>
      </c>
    </row>
    <row r="249" spans="1:22" ht="67.5" customHeight="1">
      <c r="A249" s="9" t="s">
        <v>318</v>
      </c>
      <c r="B249" s="8" t="s">
        <v>355</v>
      </c>
      <c r="C249" s="2"/>
      <c r="D249" s="5">
        <v>1343</v>
      </c>
      <c r="E249" s="5">
        <f>E250+E254+E259</f>
        <v>0</v>
      </c>
      <c r="F249" s="5">
        <f t="shared" si="42"/>
        <v>1343</v>
      </c>
      <c r="G249" s="5">
        <f>G250+G254+G259</f>
        <v>0</v>
      </c>
      <c r="H249" s="5">
        <f t="shared" si="37"/>
        <v>1343</v>
      </c>
      <c r="I249" s="5">
        <f>I250+I254+I259</f>
        <v>0</v>
      </c>
      <c r="J249" s="5">
        <f t="shared" si="38"/>
        <v>1343</v>
      </c>
      <c r="K249" s="5">
        <f>K250+K254+K259</f>
        <v>0</v>
      </c>
      <c r="L249" s="5">
        <f t="shared" si="39"/>
        <v>1343</v>
      </c>
      <c r="M249" s="5">
        <f>M250+M254+M259</f>
        <v>0</v>
      </c>
      <c r="N249" s="5">
        <f t="shared" si="40"/>
        <v>1343</v>
      </c>
      <c r="O249" s="5">
        <f>O250+O254+O259</f>
        <v>0</v>
      </c>
      <c r="P249" s="5">
        <f t="shared" si="33"/>
        <v>1343</v>
      </c>
      <c r="Q249" s="5">
        <f>Q250+Q254+Q259</f>
        <v>0</v>
      </c>
      <c r="R249" s="5">
        <f t="shared" si="34"/>
        <v>1343</v>
      </c>
      <c r="S249" s="5">
        <f>S250+S254+S259</f>
        <v>0</v>
      </c>
      <c r="T249" s="5">
        <f t="shared" si="35"/>
        <v>1343</v>
      </c>
      <c r="U249" s="5">
        <f>U250+U254+U259</f>
        <v>0</v>
      </c>
      <c r="V249" s="5">
        <f t="shared" si="36"/>
        <v>1343</v>
      </c>
    </row>
    <row r="250" spans="1:22" ht="51">
      <c r="A250" s="4" t="s">
        <v>47</v>
      </c>
      <c r="B250" s="2" t="s">
        <v>356</v>
      </c>
      <c r="C250" s="2"/>
      <c r="D250" s="5">
        <v>422</v>
      </c>
      <c r="E250" s="5">
        <f>E251</f>
        <v>0</v>
      </c>
      <c r="F250" s="5">
        <f t="shared" si="42"/>
        <v>422</v>
      </c>
      <c r="G250" s="5">
        <f>G251</f>
        <v>0</v>
      </c>
      <c r="H250" s="5">
        <f t="shared" si="37"/>
        <v>422</v>
      </c>
      <c r="I250" s="5">
        <f>I251</f>
        <v>0</v>
      </c>
      <c r="J250" s="5">
        <f t="shared" si="38"/>
        <v>422</v>
      </c>
      <c r="K250" s="5">
        <f>K251</f>
        <v>0</v>
      </c>
      <c r="L250" s="5">
        <f t="shared" si="39"/>
        <v>422</v>
      </c>
      <c r="M250" s="5">
        <f>M251</f>
        <v>0</v>
      </c>
      <c r="N250" s="5">
        <f t="shared" si="40"/>
        <v>422</v>
      </c>
      <c r="O250" s="5">
        <f>O251</f>
        <v>0</v>
      </c>
      <c r="P250" s="5">
        <f t="shared" si="33"/>
        <v>422</v>
      </c>
      <c r="Q250" s="5">
        <f>Q251</f>
        <v>0</v>
      </c>
      <c r="R250" s="5">
        <f t="shared" si="34"/>
        <v>422</v>
      </c>
      <c r="S250" s="5">
        <f>S251</f>
        <v>4.5999999999999996</v>
      </c>
      <c r="T250" s="5">
        <f t="shared" si="35"/>
        <v>426.6</v>
      </c>
      <c r="U250" s="5">
        <f>U251</f>
        <v>41.494</v>
      </c>
      <c r="V250" s="5">
        <f t="shared" si="36"/>
        <v>468.09400000000005</v>
      </c>
    </row>
    <row r="251" spans="1:22" ht="38.25">
      <c r="A251" s="4" t="s">
        <v>48</v>
      </c>
      <c r="B251" s="2" t="s">
        <v>357</v>
      </c>
      <c r="C251" s="2"/>
      <c r="D251" s="5">
        <v>422</v>
      </c>
      <c r="E251" s="5">
        <f>E252+E253</f>
        <v>0</v>
      </c>
      <c r="F251" s="5">
        <f t="shared" si="42"/>
        <v>422</v>
      </c>
      <c r="G251" s="5">
        <f>G252+G253</f>
        <v>0</v>
      </c>
      <c r="H251" s="5">
        <f t="shared" si="37"/>
        <v>422</v>
      </c>
      <c r="I251" s="5">
        <f>I252+I253</f>
        <v>0</v>
      </c>
      <c r="J251" s="5">
        <f t="shared" si="38"/>
        <v>422</v>
      </c>
      <c r="K251" s="5">
        <f>K252+K253</f>
        <v>0</v>
      </c>
      <c r="L251" s="5">
        <f t="shared" si="39"/>
        <v>422</v>
      </c>
      <c r="M251" s="5">
        <f>M252+M253</f>
        <v>0</v>
      </c>
      <c r="N251" s="5">
        <f t="shared" si="40"/>
        <v>422</v>
      </c>
      <c r="O251" s="5">
        <f>O252+O253</f>
        <v>0</v>
      </c>
      <c r="P251" s="5">
        <f t="shared" si="33"/>
        <v>422</v>
      </c>
      <c r="Q251" s="5">
        <f>Q252+Q253</f>
        <v>0</v>
      </c>
      <c r="R251" s="5">
        <f t="shared" si="34"/>
        <v>422</v>
      </c>
      <c r="S251" s="5">
        <f>S252+S253</f>
        <v>4.5999999999999996</v>
      </c>
      <c r="T251" s="5">
        <f t="shared" si="35"/>
        <v>426.6</v>
      </c>
      <c r="U251" s="5">
        <f>U252+U253</f>
        <v>41.494</v>
      </c>
      <c r="V251" s="5">
        <f t="shared" si="36"/>
        <v>468.09400000000005</v>
      </c>
    </row>
    <row r="252" spans="1:22" ht="76.5">
      <c r="A252" s="4" t="s">
        <v>49</v>
      </c>
      <c r="B252" s="2" t="s">
        <v>357</v>
      </c>
      <c r="C252" s="2">
        <v>100</v>
      </c>
      <c r="D252" s="5">
        <v>270</v>
      </c>
      <c r="E252" s="5">
        <v>0</v>
      </c>
      <c r="F252" s="5">
        <f t="shared" si="42"/>
        <v>270</v>
      </c>
      <c r="G252" s="5"/>
      <c r="H252" s="5">
        <f t="shared" si="37"/>
        <v>270</v>
      </c>
      <c r="I252" s="5"/>
      <c r="J252" s="5">
        <f t="shared" si="38"/>
        <v>270</v>
      </c>
      <c r="K252" s="5"/>
      <c r="L252" s="5">
        <f t="shared" si="39"/>
        <v>270</v>
      </c>
      <c r="M252" s="5"/>
      <c r="N252" s="5">
        <f t="shared" si="40"/>
        <v>270</v>
      </c>
      <c r="O252" s="5"/>
      <c r="P252" s="5">
        <f t="shared" si="33"/>
        <v>270</v>
      </c>
      <c r="Q252" s="5"/>
      <c r="R252" s="5">
        <f t="shared" si="34"/>
        <v>270</v>
      </c>
      <c r="S252" s="5">
        <v>4.5999999999999996</v>
      </c>
      <c r="T252" s="5">
        <f t="shared" si="35"/>
        <v>274.60000000000002</v>
      </c>
      <c r="U252" s="5">
        <v>42.9</v>
      </c>
      <c r="V252" s="5">
        <f t="shared" si="36"/>
        <v>317.5</v>
      </c>
    </row>
    <row r="253" spans="1:22" ht="38.25">
      <c r="A253" s="4" t="s">
        <v>26</v>
      </c>
      <c r="B253" s="2" t="s">
        <v>357</v>
      </c>
      <c r="C253" s="2">
        <v>200</v>
      </c>
      <c r="D253" s="5">
        <v>152</v>
      </c>
      <c r="E253" s="5">
        <v>0</v>
      </c>
      <c r="F253" s="5">
        <f t="shared" si="42"/>
        <v>152</v>
      </c>
      <c r="G253" s="5"/>
      <c r="H253" s="5">
        <f t="shared" si="37"/>
        <v>152</v>
      </c>
      <c r="I253" s="5"/>
      <c r="J253" s="5">
        <f t="shared" si="38"/>
        <v>152</v>
      </c>
      <c r="K253" s="5"/>
      <c r="L253" s="5">
        <f t="shared" si="39"/>
        <v>152</v>
      </c>
      <c r="M253" s="5"/>
      <c r="N253" s="5">
        <f t="shared" si="40"/>
        <v>152</v>
      </c>
      <c r="O253" s="5"/>
      <c r="P253" s="5">
        <f t="shared" si="33"/>
        <v>152</v>
      </c>
      <c r="Q253" s="5"/>
      <c r="R253" s="5">
        <f t="shared" si="34"/>
        <v>152</v>
      </c>
      <c r="S253" s="5"/>
      <c r="T253" s="5">
        <f t="shared" si="35"/>
        <v>152</v>
      </c>
      <c r="U253" s="5">
        <v>-1.4059999999999999</v>
      </c>
      <c r="V253" s="5">
        <f t="shared" si="36"/>
        <v>150.59399999999999</v>
      </c>
    </row>
    <row r="254" spans="1:22" ht="51">
      <c r="A254" s="4" t="s">
        <v>381</v>
      </c>
      <c r="B254" s="2" t="s">
        <v>358</v>
      </c>
      <c r="C254" s="2"/>
      <c r="D254" s="5">
        <v>723</v>
      </c>
      <c r="E254" s="5">
        <f>E255</f>
        <v>0</v>
      </c>
      <c r="F254" s="5">
        <f t="shared" si="42"/>
        <v>723</v>
      </c>
      <c r="G254" s="5">
        <f>G255</f>
        <v>0</v>
      </c>
      <c r="H254" s="5">
        <f t="shared" si="37"/>
        <v>723</v>
      </c>
      <c r="I254" s="5">
        <f>I255</f>
        <v>0</v>
      </c>
      <c r="J254" s="5">
        <f t="shared" si="38"/>
        <v>723</v>
      </c>
      <c r="K254" s="5">
        <f>K255</f>
        <v>0</v>
      </c>
      <c r="L254" s="5">
        <f t="shared" si="39"/>
        <v>723</v>
      </c>
      <c r="M254" s="5">
        <f>M255</f>
        <v>0</v>
      </c>
      <c r="N254" s="5">
        <f t="shared" si="40"/>
        <v>723</v>
      </c>
      <c r="O254" s="5">
        <f>O255</f>
        <v>0</v>
      </c>
      <c r="P254" s="5">
        <f t="shared" si="33"/>
        <v>723</v>
      </c>
      <c r="Q254" s="5">
        <f>Q255</f>
        <v>0</v>
      </c>
      <c r="R254" s="5">
        <f t="shared" si="34"/>
        <v>723</v>
      </c>
      <c r="S254" s="5">
        <f>S255</f>
        <v>-3.6</v>
      </c>
      <c r="T254" s="5">
        <f t="shared" si="35"/>
        <v>719.4</v>
      </c>
      <c r="U254" s="5">
        <f>U255</f>
        <v>-41.494</v>
      </c>
      <c r="V254" s="5">
        <f t="shared" si="36"/>
        <v>677.90599999999995</v>
      </c>
    </row>
    <row r="255" spans="1:22" ht="38.25">
      <c r="A255" s="4" t="s">
        <v>382</v>
      </c>
      <c r="B255" s="2" t="s">
        <v>359</v>
      </c>
      <c r="C255" s="2"/>
      <c r="D255" s="5">
        <v>723</v>
      </c>
      <c r="E255" s="5">
        <f>E256+E257+E258</f>
        <v>0</v>
      </c>
      <c r="F255" s="5">
        <f t="shared" si="42"/>
        <v>723</v>
      </c>
      <c r="G255" s="5">
        <f>G256+G257+G258</f>
        <v>0</v>
      </c>
      <c r="H255" s="5">
        <f t="shared" si="37"/>
        <v>723</v>
      </c>
      <c r="I255" s="5">
        <f>I256+I257+I258</f>
        <v>0</v>
      </c>
      <c r="J255" s="5">
        <f t="shared" si="38"/>
        <v>723</v>
      </c>
      <c r="K255" s="5">
        <f>K256+K257+K258</f>
        <v>0</v>
      </c>
      <c r="L255" s="5">
        <f t="shared" si="39"/>
        <v>723</v>
      </c>
      <c r="M255" s="5">
        <f>M256+M257+M258</f>
        <v>0</v>
      </c>
      <c r="N255" s="5">
        <f t="shared" si="40"/>
        <v>723</v>
      </c>
      <c r="O255" s="5">
        <f>O256+O257+O258</f>
        <v>0</v>
      </c>
      <c r="P255" s="5">
        <f t="shared" si="33"/>
        <v>723</v>
      </c>
      <c r="Q255" s="5">
        <f>Q256+Q257+Q258</f>
        <v>0</v>
      </c>
      <c r="R255" s="5">
        <f t="shared" si="34"/>
        <v>723</v>
      </c>
      <c r="S255" s="5">
        <f>S256+S257+S258</f>
        <v>-3.6</v>
      </c>
      <c r="T255" s="5">
        <f t="shared" si="35"/>
        <v>719.4</v>
      </c>
      <c r="U255" s="5">
        <f>U256+U257+U258</f>
        <v>-41.494</v>
      </c>
      <c r="V255" s="5">
        <f t="shared" si="36"/>
        <v>677.90599999999995</v>
      </c>
    </row>
    <row r="256" spans="1:22" ht="76.5">
      <c r="A256" s="4" t="s">
        <v>49</v>
      </c>
      <c r="B256" s="2" t="s">
        <v>359</v>
      </c>
      <c r="C256" s="2">
        <v>100</v>
      </c>
      <c r="D256" s="5">
        <v>507</v>
      </c>
      <c r="E256" s="5">
        <v>0</v>
      </c>
      <c r="F256" s="5">
        <f t="shared" si="42"/>
        <v>507</v>
      </c>
      <c r="G256" s="5"/>
      <c r="H256" s="5">
        <f t="shared" si="37"/>
        <v>507</v>
      </c>
      <c r="I256" s="5"/>
      <c r="J256" s="5">
        <f t="shared" si="38"/>
        <v>507</v>
      </c>
      <c r="K256" s="5"/>
      <c r="L256" s="5">
        <f t="shared" si="39"/>
        <v>507</v>
      </c>
      <c r="M256" s="5"/>
      <c r="N256" s="5">
        <f t="shared" si="40"/>
        <v>507</v>
      </c>
      <c r="O256" s="5"/>
      <c r="P256" s="5">
        <f t="shared" si="33"/>
        <v>507</v>
      </c>
      <c r="Q256" s="5"/>
      <c r="R256" s="5">
        <f t="shared" si="34"/>
        <v>507</v>
      </c>
      <c r="S256" s="5"/>
      <c r="T256" s="5">
        <f t="shared" si="35"/>
        <v>507</v>
      </c>
      <c r="U256" s="5">
        <v>6.9409999999999998</v>
      </c>
      <c r="V256" s="5">
        <f t="shared" si="36"/>
        <v>513.94100000000003</v>
      </c>
    </row>
    <row r="257" spans="1:22" ht="38.25">
      <c r="A257" s="4" t="s">
        <v>26</v>
      </c>
      <c r="B257" s="2" t="s">
        <v>359</v>
      </c>
      <c r="C257" s="2">
        <v>200</v>
      </c>
      <c r="D257" s="5">
        <v>216</v>
      </c>
      <c r="E257" s="5">
        <v>0</v>
      </c>
      <c r="F257" s="5">
        <f t="shared" si="42"/>
        <v>216</v>
      </c>
      <c r="G257" s="5"/>
      <c r="H257" s="5">
        <f t="shared" si="37"/>
        <v>216</v>
      </c>
      <c r="I257" s="5"/>
      <c r="J257" s="5">
        <f t="shared" si="38"/>
        <v>216</v>
      </c>
      <c r="K257" s="5">
        <v>-8</v>
      </c>
      <c r="L257" s="5">
        <f t="shared" si="39"/>
        <v>208</v>
      </c>
      <c r="M257" s="5"/>
      <c r="N257" s="5">
        <f t="shared" si="40"/>
        <v>208</v>
      </c>
      <c r="O257" s="5"/>
      <c r="P257" s="5">
        <f t="shared" si="33"/>
        <v>208</v>
      </c>
      <c r="Q257" s="5"/>
      <c r="R257" s="5">
        <f t="shared" si="34"/>
        <v>208</v>
      </c>
      <c r="S257" s="5">
        <v>-3.6</v>
      </c>
      <c r="T257" s="5">
        <f t="shared" si="35"/>
        <v>204.4</v>
      </c>
      <c r="U257" s="5">
        <v>-48.435000000000002</v>
      </c>
      <c r="V257" s="5">
        <f t="shared" si="36"/>
        <v>155.965</v>
      </c>
    </row>
    <row r="258" spans="1:22" ht="15.75">
      <c r="A258" s="4" t="s">
        <v>116</v>
      </c>
      <c r="B258" s="2" t="s">
        <v>359</v>
      </c>
      <c r="C258" s="2">
        <v>800</v>
      </c>
      <c r="D258" s="5">
        <v>0</v>
      </c>
      <c r="E258" s="5">
        <v>0</v>
      </c>
      <c r="F258" s="5">
        <f t="shared" si="42"/>
        <v>0</v>
      </c>
      <c r="G258" s="5"/>
      <c r="H258" s="5">
        <f t="shared" si="37"/>
        <v>0</v>
      </c>
      <c r="I258" s="5"/>
      <c r="J258" s="5">
        <f t="shared" si="38"/>
        <v>0</v>
      </c>
      <c r="K258" s="5">
        <v>8</v>
      </c>
      <c r="L258" s="5">
        <f t="shared" si="39"/>
        <v>8</v>
      </c>
      <c r="M258" s="5"/>
      <c r="N258" s="5">
        <f t="shared" si="40"/>
        <v>8</v>
      </c>
      <c r="O258" s="5"/>
      <c r="P258" s="5">
        <f t="shared" si="33"/>
        <v>8</v>
      </c>
      <c r="Q258" s="5"/>
      <c r="R258" s="5">
        <f t="shared" si="34"/>
        <v>8</v>
      </c>
      <c r="S258" s="5"/>
      <c r="T258" s="5">
        <f t="shared" si="35"/>
        <v>8</v>
      </c>
      <c r="U258" s="5"/>
      <c r="V258" s="5">
        <f t="shared" si="36"/>
        <v>8</v>
      </c>
    </row>
    <row r="259" spans="1:22" ht="38.25">
      <c r="A259" s="4" t="s">
        <v>281</v>
      </c>
      <c r="B259" s="2" t="s">
        <v>360</v>
      </c>
      <c r="C259" s="2"/>
      <c r="D259" s="5">
        <v>198</v>
      </c>
      <c r="E259" s="5">
        <f>E260</f>
        <v>0</v>
      </c>
      <c r="F259" s="5">
        <f t="shared" si="42"/>
        <v>198</v>
      </c>
      <c r="G259" s="5">
        <f>G260</f>
        <v>0</v>
      </c>
      <c r="H259" s="5">
        <f t="shared" si="37"/>
        <v>198</v>
      </c>
      <c r="I259" s="5">
        <f>I260</f>
        <v>0</v>
      </c>
      <c r="J259" s="5">
        <f t="shared" si="38"/>
        <v>198</v>
      </c>
      <c r="K259" s="5">
        <f>K260</f>
        <v>0</v>
      </c>
      <c r="L259" s="5">
        <f t="shared" si="39"/>
        <v>198</v>
      </c>
      <c r="M259" s="5">
        <f>M260</f>
        <v>0</v>
      </c>
      <c r="N259" s="5">
        <f t="shared" si="40"/>
        <v>198</v>
      </c>
      <c r="O259" s="5">
        <f>O260</f>
        <v>0</v>
      </c>
      <c r="P259" s="5">
        <f t="shared" si="33"/>
        <v>198</v>
      </c>
      <c r="Q259" s="5">
        <f>Q260</f>
        <v>0</v>
      </c>
      <c r="R259" s="5">
        <f t="shared" si="34"/>
        <v>198</v>
      </c>
      <c r="S259" s="5">
        <f>S260</f>
        <v>-1</v>
      </c>
      <c r="T259" s="5">
        <f t="shared" si="35"/>
        <v>197</v>
      </c>
      <c r="U259" s="5">
        <f>U260</f>
        <v>0</v>
      </c>
      <c r="V259" s="5">
        <f t="shared" si="36"/>
        <v>197</v>
      </c>
    </row>
    <row r="260" spans="1:22" ht="25.5">
      <c r="A260" s="4" t="s">
        <v>282</v>
      </c>
      <c r="B260" s="2" t="s">
        <v>361</v>
      </c>
      <c r="C260" s="2"/>
      <c r="D260" s="5">
        <v>198</v>
      </c>
      <c r="E260" s="5">
        <f>E261+E262</f>
        <v>0</v>
      </c>
      <c r="F260" s="5">
        <f t="shared" si="42"/>
        <v>198</v>
      </c>
      <c r="G260" s="5">
        <f>G261+G262</f>
        <v>0</v>
      </c>
      <c r="H260" s="5">
        <f t="shared" si="37"/>
        <v>198</v>
      </c>
      <c r="I260" s="5">
        <f>I261+I262</f>
        <v>0</v>
      </c>
      <c r="J260" s="5">
        <f t="shared" si="38"/>
        <v>198</v>
      </c>
      <c r="K260" s="5">
        <f>K261+K262</f>
        <v>0</v>
      </c>
      <c r="L260" s="5">
        <f t="shared" si="39"/>
        <v>198</v>
      </c>
      <c r="M260" s="5">
        <f>M261+M262</f>
        <v>0</v>
      </c>
      <c r="N260" s="5">
        <f t="shared" si="40"/>
        <v>198</v>
      </c>
      <c r="O260" s="5">
        <f>O261+O262</f>
        <v>0</v>
      </c>
      <c r="P260" s="5">
        <f t="shared" si="33"/>
        <v>198</v>
      </c>
      <c r="Q260" s="5">
        <f>Q261+Q262</f>
        <v>0</v>
      </c>
      <c r="R260" s="5">
        <f t="shared" si="34"/>
        <v>198</v>
      </c>
      <c r="S260" s="5">
        <f>S261+S262</f>
        <v>-1</v>
      </c>
      <c r="T260" s="5">
        <f t="shared" si="35"/>
        <v>197</v>
      </c>
      <c r="U260" s="5">
        <f>U261+U262</f>
        <v>0</v>
      </c>
      <c r="V260" s="5">
        <f t="shared" si="36"/>
        <v>197</v>
      </c>
    </row>
    <row r="261" spans="1:22" ht="76.5">
      <c r="A261" s="4" t="s">
        <v>49</v>
      </c>
      <c r="B261" s="2" t="s">
        <v>361</v>
      </c>
      <c r="C261" s="2">
        <v>100</v>
      </c>
      <c r="D261" s="5">
        <v>164</v>
      </c>
      <c r="E261" s="5">
        <v>0</v>
      </c>
      <c r="F261" s="5">
        <f t="shared" si="42"/>
        <v>164</v>
      </c>
      <c r="G261" s="5"/>
      <c r="H261" s="5">
        <f t="shared" si="37"/>
        <v>164</v>
      </c>
      <c r="I261" s="5"/>
      <c r="J261" s="5">
        <f t="shared" si="38"/>
        <v>164</v>
      </c>
      <c r="K261" s="5"/>
      <c r="L261" s="5">
        <f t="shared" si="39"/>
        <v>164</v>
      </c>
      <c r="M261" s="5"/>
      <c r="N261" s="5">
        <f t="shared" si="40"/>
        <v>164</v>
      </c>
      <c r="O261" s="5"/>
      <c r="P261" s="5">
        <f t="shared" si="33"/>
        <v>164</v>
      </c>
      <c r="Q261" s="5"/>
      <c r="R261" s="5">
        <f t="shared" si="34"/>
        <v>164</v>
      </c>
      <c r="S261" s="5">
        <v>-2</v>
      </c>
      <c r="T261" s="5">
        <f t="shared" si="35"/>
        <v>162</v>
      </c>
      <c r="U261" s="5"/>
      <c r="V261" s="5">
        <f t="shared" si="36"/>
        <v>162</v>
      </c>
    </row>
    <row r="262" spans="1:22" ht="38.25">
      <c r="A262" s="4" t="s">
        <v>26</v>
      </c>
      <c r="B262" s="2" t="s">
        <v>361</v>
      </c>
      <c r="C262" s="2">
        <v>200</v>
      </c>
      <c r="D262" s="5">
        <v>34</v>
      </c>
      <c r="E262" s="5">
        <v>0</v>
      </c>
      <c r="F262" s="5">
        <f t="shared" si="42"/>
        <v>34</v>
      </c>
      <c r="G262" s="5"/>
      <c r="H262" s="5">
        <f t="shared" si="37"/>
        <v>34</v>
      </c>
      <c r="I262" s="5"/>
      <c r="J262" s="5">
        <f t="shared" si="38"/>
        <v>34</v>
      </c>
      <c r="K262" s="5"/>
      <c r="L262" s="5">
        <f t="shared" si="39"/>
        <v>34</v>
      </c>
      <c r="M262" s="5"/>
      <c r="N262" s="5">
        <f t="shared" si="40"/>
        <v>34</v>
      </c>
      <c r="O262" s="5"/>
      <c r="P262" s="5">
        <f t="shared" si="33"/>
        <v>34</v>
      </c>
      <c r="Q262" s="5"/>
      <c r="R262" s="5">
        <f t="shared" si="34"/>
        <v>34</v>
      </c>
      <c r="S262" s="5">
        <v>1</v>
      </c>
      <c r="T262" s="5">
        <f t="shared" si="35"/>
        <v>35</v>
      </c>
      <c r="U262" s="5"/>
      <c r="V262" s="5">
        <f t="shared" si="36"/>
        <v>35</v>
      </c>
    </row>
    <row r="263" spans="1:22" ht="131.25" customHeight="1">
      <c r="A263" s="7" t="s">
        <v>478</v>
      </c>
      <c r="B263" s="8" t="s">
        <v>44</v>
      </c>
      <c r="C263" s="2"/>
      <c r="D263" s="5">
        <v>115220.97567000001</v>
      </c>
      <c r="E263" s="5">
        <f>E264+E284+E299+E303+E321+E327+E331+E335+E373+E377</f>
        <v>8450.1288199999999</v>
      </c>
      <c r="F263" s="5">
        <f t="shared" si="42"/>
        <v>123671.10449000001</v>
      </c>
      <c r="G263" s="5">
        <f>G264+G284+G299+G303+G321+G327+G331+G335+G373+G377</f>
        <v>3480.9057699999998</v>
      </c>
      <c r="H263" s="5">
        <f t="shared" si="37"/>
        <v>127152.01026000001</v>
      </c>
      <c r="I263" s="5">
        <f>I264+I284+I299+I303+I321+I327+I331+I335+I373+I377</f>
        <v>33238.924330000002</v>
      </c>
      <c r="J263" s="5">
        <f t="shared" si="38"/>
        <v>160390.93459000002</v>
      </c>
      <c r="K263" s="5">
        <f>K264+K284+K299+K303+K321+K327+K331+K335+K373+K377</f>
        <v>-2275.6167399999999</v>
      </c>
      <c r="L263" s="5">
        <f t="shared" si="39"/>
        <v>158115.31785000002</v>
      </c>
      <c r="M263" s="5">
        <f>M264+M284+M299+M303+M321+M327+M331+M335+M373+M377</f>
        <v>20739.01021</v>
      </c>
      <c r="N263" s="5">
        <f t="shared" si="40"/>
        <v>178854.32806000003</v>
      </c>
      <c r="O263" s="5">
        <f>O264+O284+O299+O303+O321+O327+O331+O335+O373+O377</f>
        <v>2466.0022300000001</v>
      </c>
      <c r="P263" s="5">
        <f t="shared" si="33"/>
        <v>181320.33029000004</v>
      </c>
      <c r="Q263" s="5">
        <f>Q264+Q284+Q299+Q303+Q321+Q327+Q331+Q335+Q373+Q377</f>
        <v>3484.05321</v>
      </c>
      <c r="R263" s="5">
        <f t="shared" si="34"/>
        <v>184804.38350000005</v>
      </c>
      <c r="S263" s="5">
        <f>S264+S284+S299+S303+S321+S327+S331+S335+S373+S377</f>
        <v>-259.66814999999997</v>
      </c>
      <c r="T263" s="5">
        <f t="shared" si="35"/>
        <v>184544.71535000004</v>
      </c>
      <c r="U263" s="5">
        <f>U264+U284+U299+U303+U321+U327+U331+U335+U373+U377</f>
        <v>3745.4488400000005</v>
      </c>
      <c r="V263" s="5">
        <f t="shared" si="36"/>
        <v>188290.16419000004</v>
      </c>
    </row>
    <row r="264" spans="1:22" ht="63.75">
      <c r="A264" s="9" t="s">
        <v>319</v>
      </c>
      <c r="B264" s="8" t="s">
        <v>45</v>
      </c>
      <c r="C264" s="2"/>
      <c r="D264" s="5">
        <v>4612.991</v>
      </c>
      <c r="E264" s="5">
        <f>E265+E268+E275+E278</f>
        <v>0</v>
      </c>
      <c r="F264" s="5">
        <f t="shared" si="42"/>
        <v>4612.991</v>
      </c>
      <c r="G264" s="5">
        <f>G265+G268+G275+G278</f>
        <v>3480.9057699999998</v>
      </c>
      <c r="H264" s="5">
        <f t="shared" si="37"/>
        <v>8093.8967699999994</v>
      </c>
      <c r="I264" s="5">
        <f>I265+I268+I275+I278</f>
        <v>-1165.1167700000001</v>
      </c>
      <c r="J264" s="5">
        <f t="shared" si="38"/>
        <v>6928.7799999999988</v>
      </c>
      <c r="K264" s="5">
        <f>K265+K268+K275+K278</f>
        <v>0</v>
      </c>
      <c r="L264" s="5">
        <f t="shared" si="39"/>
        <v>6928.7799999999988</v>
      </c>
      <c r="M264" s="5">
        <f>M265+M268+M275+M278+M281</f>
        <v>5199.5033199999998</v>
      </c>
      <c r="N264" s="5">
        <f t="shared" si="40"/>
        <v>12128.283319999999</v>
      </c>
      <c r="O264" s="5">
        <f>O265+O268+O275+O278+O281</f>
        <v>1986.17364</v>
      </c>
      <c r="P264" s="5">
        <f t="shared" si="33"/>
        <v>14114.45696</v>
      </c>
      <c r="Q264" s="5">
        <f>Q265+Q268+Q275+Q278+Q281</f>
        <v>100.85916</v>
      </c>
      <c r="R264" s="5">
        <f t="shared" si="34"/>
        <v>14215.31612</v>
      </c>
      <c r="S264" s="5">
        <f>S265+S268+S275+S278+S281</f>
        <v>-16.670780000000001</v>
      </c>
      <c r="T264" s="5">
        <f t="shared" si="35"/>
        <v>14198.645339999999</v>
      </c>
      <c r="U264" s="5">
        <f>U265+U268+U275+U278+U281</f>
        <v>0</v>
      </c>
      <c r="V264" s="5">
        <f t="shared" si="36"/>
        <v>14198.645339999999</v>
      </c>
    </row>
    <row r="265" spans="1:22" ht="56.25" customHeight="1">
      <c r="A265" s="4" t="s">
        <v>383</v>
      </c>
      <c r="B265" s="2" t="s">
        <v>238</v>
      </c>
      <c r="C265" s="2"/>
      <c r="D265" s="5">
        <v>1928.7799999999997</v>
      </c>
      <c r="E265" s="5">
        <f>E266</f>
        <v>0</v>
      </c>
      <c r="F265" s="5">
        <f t="shared" si="42"/>
        <v>1928.7799999999997</v>
      </c>
      <c r="G265" s="5">
        <f>G266</f>
        <v>0</v>
      </c>
      <c r="H265" s="5">
        <f t="shared" si="37"/>
        <v>1928.7799999999997</v>
      </c>
      <c r="I265" s="5">
        <f>I266</f>
        <v>0</v>
      </c>
      <c r="J265" s="5">
        <f t="shared" si="38"/>
        <v>1928.7799999999997</v>
      </c>
      <c r="K265" s="5">
        <f>K266</f>
        <v>0</v>
      </c>
      <c r="L265" s="5">
        <f t="shared" si="39"/>
        <v>1928.7799999999997</v>
      </c>
      <c r="M265" s="5">
        <f>M266</f>
        <v>0</v>
      </c>
      <c r="N265" s="5">
        <f t="shared" si="40"/>
        <v>1928.7799999999997</v>
      </c>
      <c r="O265" s="5">
        <f>O266</f>
        <v>0</v>
      </c>
      <c r="P265" s="5">
        <f t="shared" si="33"/>
        <v>1928.7799999999997</v>
      </c>
      <c r="Q265" s="5">
        <f>Q266</f>
        <v>0</v>
      </c>
      <c r="R265" s="5">
        <f t="shared" si="34"/>
        <v>1928.7799999999997</v>
      </c>
      <c r="S265" s="5">
        <f>S266</f>
        <v>0</v>
      </c>
      <c r="T265" s="5">
        <f t="shared" si="35"/>
        <v>1928.7799999999997</v>
      </c>
      <c r="U265" s="5">
        <f>U266</f>
        <v>0</v>
      </c>
      <c r="V265" s="5">
        <f t="shared" si="36"/>
        <v>1928.7799999999997</v>
      </c>
    </row>
    <row r="266" spans="1:22" ht="102">
      <c r="A266" s="4" t="s">
        <v>384</v>
      </c>
      <c r="B266" s="6" t="s">
        <v>245</v>
      </c>
      <c r="C266" s="2"/>
      <c r="D266" s="5">
        <v>1928.7799999999997</v>
      </c>
      <c r="E266" s="5">
        <f>E267</f>
        <v>0</v>
      </c>
      <c r="F266" s="5">
        <f t="shared" si="42"/>
        <v>1928.7799999999997</v>
      </c>
      <c r="G266" s="5">
        <f>G267</f>
        <v>0</v>
      </c>
      <c r="H266" s="5">
        <f t="shared" si="37"/>
        <v>1928.7799999999997</v>
      </c>
      <c r="I266" s="5">
        <f>I267</f>
        <v>0</v>
      </c>
      <c r="J266" s="5">
        <f t="shared" si="38"/>
        <v>1928.7799999999997</v>
      </c>
      <c r="K266" s="5">
        <f>K267</f>
        <v>0</v>
      </c>
      <c r="L266" s="5">
        <f t="shared" si="39"/>
        <v>1928.7799999999997</v>
      </c>
      <c r="M266" s="5">
        <f>M267</f>
        <v>0</v>
      </c>
      <c r="N266" s="5">
        <f t="shared" si="40"/>
        <v>1928.7799999999997</v>
      </c>
      <c r="O266" s="5">
        <f>O267</f>
        <v>0</v>
      </c>
      <c r="P266" s="5">
        <f t="shared" si="33"/>
        <v>1928.7799999999997</v>
      </c>
      <c r="Q266" s="5">
        <f>Q267</f>
        <v>0</v>
      </c>
      <c r="R266" s="5">
        <f t="shared" si="34"/>
        <v>1928.7799999999997</v>
      </c>
      <c r="S266" s="5">
        <f>S267</f>
        <v>0</v>
      </c>
      <c r="T266" s="5">
        <f t="shared" si="35"/>
        <v>1928.7799999999997</v>
      </c>
      <c r="U266" s="5">
        <f>U267</f>
        <v>0</v>
      </c>
      <c r="V266" s="5">
        <f t="shared" si="36"/>
        <v>1928.7799999999997</v>
      </c>
    </row>
    <row r="267" spans="1:22" ht="15.75">
      <c r="A267" s="13" t="s">
        <v>116</v>
      </c>
      <c r="B267" s="6" t="s">
        <v>245</v>
      </c>
      <c r="C267" s="2">
        <v>800</v>
      </c>
      <c r="D267" s="5">
        <v>1928.7799999999997</v>
      </c>
      <c r="E267" s="5">
        <v>0</v>
      </c>
      <c r="F267" s="5">
        <f t="shared" si="42"/>
        <v>1928.7799999999997</v>
      </c>
      <c r="G267" s="5"/>
      <c r="H267" s="5">
        <f t="shared" si="37"/>
        <v>1928.7799999999997</v>
      </c>
      <c r="I267" s="5"/>
      <c r="J267" s="5">
        <f t="shared" si="38"/>
        <v>1928.7799999999997</v>
      </c>
      <c r="K267" s="5"/>
      <c r="L267" s="5">
        <f t="shared" si="39"/>
        <v>1928.7799999999997</v>
      </c>
      <c r="M267" s="5"/>
      <c r="N267" s="5">
        <f t="shared" si="40"/>
        <v>1928.7799999999997</v>
      </c>
      <c r="O267" s="5"/>
      <c r="P267" s="5">
        <f t="shared" si="33"/>
        <v>1928.7799999999997</v>
      </c>
      <c r="Q267" s="5"/>
      <c r="R267" s="5">
        <f t="shared" si="34"/>
        <v>1928.7799999999997</v>
      </c>
      <c r="S267" s="5"/>
      <c r="T267" s="5">
        <f t="shared" si="35"/>
        <v>1928.7799999999997</v>
      </c>
      <c r="U267" s="5"/>
      <c r="V267" s="5">
        <f t="shared" si="36"/>
        <v>1928.7799999999997</v>
      </c>
    </row>
    <row r="268" spans="1:22" ht="38.25">
      <c r="A268" s="4" t="s">
        <v>427</v>
      </c>
      <c r="B268" s="2" t="s">
        <v>426</v>
      </c>
      <c r="C268" s="2"/>
      <c r="D268" s="5">
        <v>0</v>
      </c>
      <c r="E268" s="5">
        <f>E269</f>
        <v>0</v>
      </c>
      <c r="F268" s="5">
        <f t="shared" si="42"/>
        <v>0</v>
      </c>
      <c r="G268" s="5">
        <f>G269+G271</f>
        <v>4000</v>
      </c>
      <c r="H268" s="5">
        <f t="shared" si="37"/>
        <v>4000</v>
      </c>
      <c r="I268" s="5">
        <f>I269+I271</f>
        <v>0</v>
      </c>
      <c r="J268" s="5">
        <f t="shared" si="38"/>
        <v>4000</v>
      </c>
      <c r="K268" s="5">
        <f>K269+K271</f>
        <v>0</v>
      </c>
      <c r="L268" s="5">
        <f t="shared" si="39"/>
        <v>4000</v>
      </c>
      <c r="M268" s="5">
        <f>M269+M271</f>
        <v>0</v>
      </c>
      <c r="N268" s="5">
        <f t="shared" si="40"/>
        <v>4000</v>
      </c>
      <c r="O268" s="5">
        <f>O269+O271+O273</f>
        <v>-5.8019999999942229E-2</v>
      </c>
      <c r="P268" s="5">
        <f t="shared" si="33"/>
        <v>3999.9419800000001</v>
      </c>
      <c r="Q268" s="5">
        <f>Q269+Q271+Q273</f>
        <v>-79.998840000000001</v>
      </c>
      <c r="R268" s="5">
        <f t="shared" si="34"/>
        <v>3919.9431399999999</v>
      </c>
      <c r="S268" s="5">
        <f>S269+S271+S273</f>
        <v>0</v>
      </c>
      <c r="T268" s="5">
        <f t="shared" si="35"/>
        <v>3919.9431399999999</v>
      </c>
      <c r="U268" s="5">
        <f>U269+U271+U273</f>
        <v>0</v>
      </c>
      <c r="V268" s="5">
        <f t="shared" si="36"/>
        <v>3919.9431399999999</v>
      </c>
    </row>
    <row r="269" spans="1:22" ht="25.5">
      <c r="A269" s="4" t="s">
        <v>428</v>
      </c>
      <c r="B269" s="2" t="s">
        <v>429</v>
      </c>
      <c r="C269" s="2"/>
      <c r="D269" s="5">
        <v>0</v>
      </c>
      <c r="E269" s="5">
        <f>E270</f>
        <v>0</v>
      </c>
      <c r="F269" s="5">
        <f t="shared" si="42"/>
        <v>0</v>
      </c>
      <c r="G269" s="5">
        <f>G270</f>
        <v>0</v>
      </c>
      <c r="H269" s="5">
        <f t="shared" si="37"/>
        <v>0</v>
      </c>
      <c r="I269" s="5">
        <f>I270</f>
        <v>0</v>
      </c>
      <c r="J269" s="5">
        <f t="shared" si="38"/>
        <v>0</v>
      </c>
      <c r="K269" s="5">
        <f>K270</f>
        <v>0</v>
      </c>
      <c r="L269" s="5">
        <f t="shared" si="39"/>
        <v>0</v>
      </c>
      <c r="M269" s="5">
        <f>M270</f>
        <v>0</v>
      </c>
      <c r="N269" s="5">
        <f t="shared" si="40"/>
        <v>0</v>
      </c>
      <c r="O269" s="5">
        <f>O270</f>
        <v>0</v>
      </c>
      <c r="P269" s="5">
        <f t="shared" si="33"/>
        <v>0</v>
      </c>
      <c r="Q269" s="5">
        <f>Q270</f>
        <v>0</v>
      </c>
      <c r="R269" s="5">
        <f t="shared" si="34"/>
        <v>0</v>
      </c>
      <c r="S269" s="5">
        <f>S270</f>
        <v>0</v>
      </c>
      <c r="T269" s="5">
        <f t="shared" si="35"/>
        <v>0</v>
      </c>
      <c r="U269" s="5">
        <f>U270</f>
        <v>0</v>
      </c>
      <c r="V269" s="5">
        <f t="shared" si="36"/>
        <v>0</v>
      </c>
    </row>
    <row r="270" spans="1:22" ht="38.25">
      <c r="A270" s="4" t="s">
        <v>26</v>
      </c>
      <c r="B270" s="2" t="s">
        <v>429</v>
      </c>
      <c r="C270" s="2">
        <v>200</v>
      </c>
      <c r="D270" s="5">
        <v>0</v>
      </c>
      <c r="E270" s="5">
        <v>0</v>
      </c>
      <c r="F270" s="5">
        <f t="shared" si="42"/>
        <v>0</v>
      </c>
      <c r="G270" s="5"/>
      <c r="H270" s="5">
        <f t="shared" si="37"/>
        <v>0</v>
      </c>
      <c r="I270" s="5"/>
      <c r="J270" s="5">
        <f t="shared" si="38"/>
        <v>0</v>
      </c>
      <c r="K270" s="5"/>
      <c r="L270" s="5">
        <f t="shared" si="39"/>
        <v>0</v>
      </c>
      <c r="M270" s="5"/>
      <c r="N270" s="5">
        <f t="shared" si="40"/>
        <v>0</v>
      </c>
      <c r="O270" s="5"/>
      <c r="P270" s="5">
        <f t="shared" si="33"/>
        <v>0</v>
      </c>
      <c r="Q270" s="5"/>
      <c r="R270" s="5">
        <f t="shared" si="34"/>
        <v>0</v>
      </c>
      <c r="S270" s="5"/>
      <c r="T270" s="5">
        <f t="shared" si="35"/>
        <v>0</v>
      </c>
      <c r="U270" s="5"/>
      <c r="V270" s="5">
        <f t="shared" si="36"/>
        <v>0</v>
      </c>
    </row>
    <row r="271" spans="1:22" ht="25.5">
      <c r="A271" s="4" t="s">
        <v>580</v>
      </c>
      <c r="B271" s="2" t="s">
        <v>581</v>
      </c>
      <c r="C271" s="2"/>
      <c r="D271" s="5"/>
      <c r="E271" s="5"/>
      <c r="F271" s="5">
        <f t="shared" si="42"/>
        <v>0</v>
      </c>
      <c r="G271" s="5">
        <f>G272</f>
        <v>4000</v>
      </c>
      <c r="H271" s="5">
        <f t="shared" si="37"/>
        <v>4000</v>
      </c>
      <c r="I271" s="5">
        <f>I272</f>
        <v>0</v>
      </c>
      <c r="J271" s="5">
        <f t="shared" si="38"/>
        <v>4000</v>
      </c>
      <c r="K271" s="5">
        <f>K272</f>
        <v>0</v>
      </c>
      <c r="L271" s="5">
        <f t="shared" si="39"/>
        <v>4000</v>
      </c>
      <c r="M271" s="5">
        <f>M272</f>
        <v>0</v>
      </c>
      <c r="N271" s="5">
        <f t="shared" si="40"/>
        <v>4000</v>
      </c>
      <c r="O271" s="5">
        <f>O272</f>
        <v>-4000</v>
      </c>
      <c r="P271" s="5">
        <f t="shared" si="33"/>
        <v>0</v>
      </c>
      <c r="Q271" s="5">
        <f>Q272</f>
        <v>0</v>
      </c>
      <c r="R271" s="5">
        <f t="shared" si="34"/>
        <v>0</v>
      </c>
      <c r="S271" s="5">
        <f>S272</f>
        <v>0</v>
      </c>
      <c r="T271" s="5">
        <f t="shared" si="35"/>
        <v>0</v>
      </c>
      <c r="U271" s="5">
        <f>U272</f>
        <v>0</v>
      </c>
      <c r="V271" s="5">
        <f t="shared" si="36"/>
        <v>0</v>
      </c>
    </row>
    <row r="272" spans="1:22" ht="38.25">
      <c r="A272" s="4" t="s">
        <v>176</v>
      </c>
      <c r="B272" s="2" t="s">
        <v>581</v>
      </c>
      <c r="C272" s="2">
        <v>400</v>
      </c>
      <c r="D272" s="5"/>
      <c r="E272" s="5"/>
      <c r="F272" s="5">
        <f t="shared" si="42"/>
        <v>0</v>
      </c>
      <c r="G272" s="5">
        <v>4000</v>
      </c>
      <c r="H272" s="5">
        <f t="shared" si="37"/>
        <v>4000</v>
      </c>
      <c r="I272" s="5"/>
      <c r="J272" s="5">
        <f t="shared" si="38"/>
        <v>4000</v>
      </c>
      <c r="K272" s="5"/>
      <c r="L272" s="5">
        <f t="shared" si="39"/>
        <v>4000</v>
      </c>
      <c r="M272" s="5"/>
      <c r="N272" s="5">
        <f t="shared" si="40"/>
        <v>4000</v>
      </c>
      <c r="O272" s="5">
        <v>-4000</v>
      </c>
      <c r="P272" s="5">
        <f t="shared" si="33"/>
        <v>0</v>
      </c>
      <c r="Q272" s="5"/>
      <c r="R272" s="5">
        <f t="shared" si="34"/>
        <v>0</v>
      </c>
      <c r="S272" s="5"/>
      <c r="T272" s="5">
        <f t="shared" si="35"/>
        <v>0</v>
      </c>
      <c r="U272" s="5"/>
      <c r="V272" s="5">
        <f t="shared" si="36"/>
        <v>0</v>
      </c>
    </row>
    <row r="273" spans="1:22" ht="15.75">
      <c r="A273" s="4" t="s">
        <v>601</v>
      </c>
      <c r="B273" s="2" t="s">
        <v>602</v>
      </c>
      <c r="C273" s="2"/>
      <c r="D273" s="5"/>
      <c r="E273" s="5"/>
      <c r="F273" s="5"/>
      <c r="G273" s="5"/>
      <c r="H273" s="5"/>
      <c r="I273" s="5"/>
      <c r="J273" s="5"/>
      <c r="K273" s="5"/>
      <c r="L273" s="5"/>
      <c r="M273" s="5"/>
      <c r="N273" s="5">
        <f t="shared" si="40"/>
        <v>0</v>
      </c>
      <c r="O273" s="5">
        <f>O274</f>
        <v>3999.9419800000001</v>
      </c>
      <c r="P273" s="5">
        <f t="shared" si="33"/>
        <v>3999.9419800000001</v>
      </c>
      <c r="Q273" s="5">
        <f>Q274</f>
        <v>-79.998840000000001</v>
      </c>
      <c r="R273" s="5">
        <f t="shared" si="34"/>
        <v>3919.9431399999999</v>
      </c>
      <c r="S273" s="5">
        <f>S274</f>
        <v>0</v>
      </c>
      <c r="T273" s="5">
        <f t="shared" si="35"/>
        <v>3919.9431399999999</v>
      </c>
      <c r="U273" s="5">
        <f>U274</f>
        <v>0</v>
      </c>
      <c r="V273" s="5">
        <f t="shared" si="36"/>
        <v>3919.9431399999999</v>
      </c>
    </row>
    <row r="274" spans="1:22" ht="38.25">
      <c r="A274" s="14" t="s">
        <v>26</v>
      </c>
      <c r="B274" s="2" t="s">
        <v>602</v>
      </c>
      <c r="C274" s="2">
        <v>200</v>
      </c>
      <c r="D274" s="5"/>
      <c r="E274" s="5"/>
      <c r="F274" s="5"/>
      <c r="G274" s="5"/>
      <c r="H274" s="5"/>
      <c r="I274" s="5"/>
      <c r="J274" s="5"/>
      <c r="K274" s="5"/>
      <c r="L274" s="5"/>
      <c r="M274" s="5"/>
      <c r="N274" s="5">
        <f t="shared" si="40"/>
        <v>0</v>
      </c>
      <c r="O274" s="5">
        <v>3999.9419800000001</v>
      </c>
      <c r="P274" s="5">
        <f t="shared" si="33"/>
        <v>3999.9419800000001</v>
      </c>
      <c r="Q274" s="5">
        <v>-79.998840000000001</v>
      </c>
      <c r="R274" s="5">
        <f t="shared" si="34"/>
        <v>3919.9431399999999</v>
      </c>
      <c r="S274" s="5"/>
      <c r="T274" s="5">
        <f t="shared" si="35"/>
        <v>3919.9431399999999</v>
      </c>
      <c r="U274" s="5"/>
      <c r="V274" s="5">
        <f t="shared" si="36"/>
        <v>3919.9431399999999</v>
      </c>
    </row>
    <row r="275" spans="1:22" ht="38.25">
      <c r="A275" s="4" t="s">
        <v>497</v>
      </c>
      <c r="B275" s="2" t="s">
        <v>499</v>
      </c>
      <c r="C275" s="2"/>
      <c r="D275" s="5">
        <v>1684.211</v>
      </c>
      <c r="E275" s="5">
        <f>E276</f>
        <v>0</v>
      </c>
      <c r="F275" s="5">
        <f t="shared" si="42"/>
        <v>1684.211</v>
      </c>
      <c r="G275" s="5">
        <f>G276</f>
        <v>-519.09423000000004</v>
      </c>
      <c r="H275" s="5">
        <f t="shared" si="37"/>
        <v>1165.1167700000001</v>
      </c>
      <c r="I275" s="5">
        <f>I276</f>
        <v>-1165.1167700000001</v>
      </c>
      <c r="J275" s="5">
        <f t="shared" si="38"/>
        <v>0</v>
      </c>
      <c r="K275" s="5">
        <f>K276</f>
        <v>0</v>
      </c>
      <c r="L275" s="5">
        <f t="shared" si="39"/>
        <v>0</v>
      </c>
      <c r="M275" s="5">
        <f>M276</f>
        <v>0</v>
      </c>
      <c r="N275" s="5">
        <f t="shared" si="40"/>
        <v>0</v>
      </c>
      <c r="O275" s="5">
        <f>O276</f>
        <v>0</v>
      </c>
      <c r="P275" s="5">
        <f t="shared" si="33"/>
        <v>0</v>
      </c>
      <c r="Q275" s="5">
        <f>Q276</f>
        <v>0</v>
      </c>
      <c r="R275" s="5">
        <f t="shared" ref="R275:R338" si="44">P275+Q275</f>
        <v>0</v>
      </c>
      <c r="S275" s="5">
        <f>S276</f>
        <v>0</v>
      </c>
      <c r="T275" s="5">
        <f t="shared" ref="T275:T338" si="45">R275+S275</f>
        <v>0</v>
      </c>
      <c r="U275" s="5">
        <f>U276</f>
        <v>0</v>
      </c>
      <c r="V275" s="5">
        <f t="shared" ref="V275:V338" si="46">T275+U275</f>
        <v>0</v>
      </c>
    </row>
    <row r="276" spans="1:22" ht="25.5">
      <c r="A276" s="4" t="s">
        <v>498</v>
      </c>
      <c r="B276" s="2" t="s">
        <v>500</v>
      </c>
      <c r="C276" s="2"/>
      <c r="D276" s="5">
        <v>1684.211</v>
      </c>
      <c r="E276" s="5">
        <f>E277</f>
        <v>0</v>
      </c>
      <c r="F276" s="5">
        <f t="shared" si="42"/>
        <v>1684.211</v>
      </c>
      <c r="G276" s="5">
        <f>G277</f>
        <v>-519.09423000000004</v>
      </c>
      <c r="H276" s="5">
        <f t="shared" si="37"/>
        <v>1165.1167700000001</v>
      </c>
      <c r="I276" s="5">
        <f>I277</f>
        <v>-1165.1167700000001</v>
      </c>
      <c r="J276" s="5">
        <f t="shared" si="38"/>
        <v>0</v>
      </c>
      <c r="K276" s="5">
        <f>K277</f>
        <v>0</v>
      </c>
      <c r="L276" s="5">
        <f t="shared" si="39"/>
        <v>0</v>
      </c>
      <c r="M276" s="5">
        <f>M277</f>
        <v>0</v>
      </c>
      <c r="N276" s="5">
        <f t="shared" si="40"/>
        <v>0</v>
      </c>
      <c r="O276" s="5">
        <f>O277</f>
        <v>0</v>
      </c>
      <c r="P276" s="5">
        <f t="shared" si="33"/>
        <v>0</v>
      </c>
      <c r="Q276" s="5">
        <f>Q277</f>
        <v>0</v>
      </c>
      <c r="R276" s="5">
        <f t="shared" si="44"/>
        <v>0</v>
      </c>
      <c r="S276" s="5">
        <f>S277</f>
        <v>0</v>
      </c>
      <c r="T276" s="5">
        <f t="shared" si="45"/>
        <v>0</v>
      </c>
      <c r="U276" s="5">
        <f>U277</f>
        <v>0</v>
      </c>
      <c r="V276" s="5">
        <f t="shared" si="46"/>
        <v>0</v>
      </c>
    </row>
    <row r="277" spans="1:22" ht="38.25">
      <c r="A277" s="14" t="s">
        <v>26</v>
      </c>
      <c r="B277" s="2" t="s">
        <v>500</v>
      </c>
      <c r="C277" s="2">
        <v>200</v>
      </c>
      <c r="D277" s="5">
        <v>1684.211</v>
      </c>
      <c r="E277" s="5">
        <v>0</v>
      </c>
      <c r="F277" s="5">
        <f t="shared" si="42"/>
        <v>1684.211</v>
      </c>
      <c r="G277" s="5">
        <v>-519.09423000000004</v>
      </c>
      <c r="H277" s="5">
        <f t="shared" si="37"/>
        <v>1165.1167700000001</v>
      </c>
      <c r="I277" s="5">
        <v>-1165.1167700000001</v>
      </c>
      <c r="J277" s="5">
        <f t="shared" si="38"/>
        <v>0</v>
      </c>
      <c r="K277" s="5"/>
      <c r="L277" s="5">
        <f t="shared" si="39"/>
        <v>0</v>
      </c>
      <c r="M277" s="5"/>
      <c r="N277" s="5">
        <f t="shared" si="40"/>
        <v>0</v>
      </c>
      <c r="O277" s="5"/>
      <c r="P277" s="5">
        <f t="shared" ref="P277:P342" si="47">N277+O277</f>
        <v>0</v>
      </c>
      <c r="Q277" s="5"/>
      <c r="R277" s="5">
        <f t="shared" si="44"/>
        <v>0</v>
      </c>
      <c r="S277" s="5"/>
      <c r="T277" s="5">
        <f t="shared" si="45"/>
        <v>0</v>
      </c>
      <c r="U277" s="5"/>
      <c r="V277" s="5">
        <f t="shared" si="46"/>
        <v>0</v>
      </c>
    </row>
    <row r="278" spans="1:22" ht="51">
      <c r="A278" s="4" t="s">
        <v>513</v>
      </c>
      <c r="B278" s="2" t="s">
        <v>515</v>
      </c>
      <c r="C278" s="2"/>
      <c r="D278" s="5">
        <v>1000</v>
      </c>
      <c r="E278" s="5">
        <f>E279</f>
        <v>0</v>
      </c>
      <c r="F278" s="5">
        <f t="shared" si="42"/>
        <v>1000</v>
      </c>
      <c r="G278" s="5">
        <f>G279</f>
        <v>0</v>
      </c>
      <c r="H278" s="5">
        <f t="shared" si="37"/>
        <v>1000</v>
      </c>
      <c r="I278" s="5">
        <f>I279</f>
        <v>0</v>
      </c>
      <c r="J278" s="5">
        <f t="shared" si="38"/>
        <v>1000</v>
      </c>
      <c r="K278" s="5">
        <f>K279</f>
        <v>0</v>
      </c>
      <c r="L278" s="5">
        <f t="shared" si="39"/>
        <v>1000</v>
      </c>
      <c r="M278" s="5">
        <f>M279</f>
        <v>-180.858</v>
      </c>
      <c r="N278" s="5">
        <f t="shared" si="40"/>
        <v>819.14200000000005</v>
      </c>
      <c r="O278" s="5">
        <f>O279</f>
        <v>0</v>
      </c>
      <c r="P278" s="5">
        <f t="shared" si="47"/>
        <v>819.14200000000005</v>
      </c>
      <c r="Q278" s="5">
        <f>Q279</f>
        <v>180.858</v>
      </c>
      <c r="R278" s="5">
        <f t="shared" si="44"/>
        <v>1000</v>
      </c>
      <c r="S278" s="5">
        <f>S279</f>
        <v>0</v>
      </c>
      <c r="T278" s="5">
        <f t="shared" si="45"/>
        <v>1000</v>
      </c>
      <c r="U278" s="5">
        <f>U279</f>
        <v>0</v>
      </c>
      <c r="V278" s="5">
        <f t="shared" si="46"/>
        <v>1000</v>
      </c>
    </row>
    <row r="279" spans="1:22" ht="51">
      <c r="A279" s="4" t="s">
        <v>514</v>
      </c>
      <c r="B279" s="2" t="s">
        <v>516</v>
      </c>
      <c r="C279" s="2"/>
      <c r="D279" s="5">
        <v>1000</v>
      </c>
      <c r="E279" s="5">
        <f>E280</f>
        <v>0</v>
      </c>
      <c r="F279" s="5">
        <f t="shared" si="42"/>
        <v>1000</v>
      </c>
      <c r="G279" s="5">
        <f>G280</f>
        <v>0</v>
      </c>
      <c r="H279" s="5">
        <f t="shared" ref="H279:H342" si="48">F279+G279</f>
        <v>1000</v>
      </c>
      <c r="I279" s="5">
        <f>I280</f>
        <v>0</v>
      </c>
      <c r="J279" s="5">
        <f t="shared" ref="J279:J342" si="49">H279+I279</f>
        <v>1000</v>
      </c>
      <c r="K279" s="5">
        <f>K280</f>
        <v>0</v>
      </c>
      <c r="L279" s="5">
        <f t="shared" ref="L279:L342" si="50">J279+K279</f>
        <v>1000</v>
      </c>
      <c r="M279" s="5">
        <f>M280</f>
        <v>-180.858</v>
      </c>
      <c r="N279" s="5">
        <f t="shared" ref="N279:N342" si="51">L279+M279</f>
        <v>819.14200000000005</v>
      </c>
      <c r="O279" s="5">
        <f>O280</f>
        <v>0</v>
      </c>
      <c r="P279" s="5">
        <f t="shared" si="47"/>
        <v>819.14200000000005</v>
      </c>
      <c r="Q279" s="5">
        <f>Q280</f>
        <v>180.858</v>
      </c>
      <c r="R279" s="5">
        <f t="shared" si="44"/>
        <v>1000</v>
      </c>
      <c r="S279" s="5">
        <f>S280</f>
        <v>0</v>
      </c>
      <c r="T279" s="5">
        <f t="shared" si="45"/>
        <v>1000</v>
      </c>
      <c r="U279" s="5">
        <f>U280</f>
        <v>0</v>
      </c>
      <c r="V279" s="5">
        <f t="shared" si="46"/>
        <v>1000</v>
      </c>
    </row>
    <row r="280" spans="1:22" ht="15.75">
      <c r="A280" s="4" t="s">
        <v>116</v>
      </c>
      <c r="B280" s="2" t="s">
        <v>516</v>
      </c>
      <c r="C280" s="2">
        <v>800</v>
      </c>
      <c r="D280" s="5">
        <v>1000</v>
      </c>
      <c r="E280" s="5">
        <v>0</v>
      </c>
      <c r="F280" s="5">
        <f t="shared" si="42"/>
        <v>1000</v>
      </c>
      <c r="G280" s="5"/>
      <c r="H280" s="5">
        <f t="shared" si="48"/>
        <v>1000</v>
      </c>
      <c r="I280" s="5"/>
      <c r="J280" s="5">
        <f t="shared" si="49"/>
        <v>1000</v>
      </c>
      <c r="K280" s="5"/>
      <c r="L280" s="5">
        <f t="shared" si="50"/>
        <v>1000</v>
      </c>
      <c r="M280" s="5">
        <v>-180.858</v>
      </c>
      <c r="N280" s="5">
        <f t="shared" si="51"/>
        <v>819.14200000000005</v>
      </c>
      <c r="O280" s="5"/>
      <c r="P280" s="5">
        <f t="shared" si="47"/>
        <v>819.14200000000005</v>
      </c>
      <c r="Q280" s="5">
        <v>180.858</v>
      </c>
      <c r="R280" s="5">
        <f t="shared" si="44"/>
        <v>1000</v>
      </c>
      <c r="S280" s="5"/>
      <c r="T280" s="5">
        <f t="shared" si="45"/>
        <v>1000</v>
      </c>
      <c r="U280" s="5"/>
      <c r="V280" s="5">
        <f t="shared" si="46"/>
        <v>1000</v>
      </c>
    </row>
    <row r="281" spans="1:22" ht="114.75">
      <c r="A281" s="4" t="s">
        <v>589</v>
      </c>
      <c r="B281" s="2" t="s">
        <v>590</v>
      </c>
      <c r="C281" s="2"/>
      <c r="D281" s="5"/>
      <c r="E281" s="5"/>
      <c r="F281" s="5"/>
      <c r="G281" s="5"/>
      <c r="H281" s="5"/>
      <c r="I281" s="5"/>
      <c r="J281" s="5"/>
      <c r="K281" s="5"/>
      <c r="L281" s="5">
        <f t="shared" si="50"/>
        <v>0</v>
      </c>
      <c r="M281" s="5">
        <f>M282</f>
        <v>5380.36132</v>
      </c>
      <c r="N281" s="5">
        <f t="shared" si="51"/>
        <v>5380.36132</v>
      </c>
      <c r="O281" s="5">
        <f>O282</f>
        <v>1986.2316599999999</v>
      </c>
      <c r="P281" s="5">
        <f t="shared" si="47"/>
        <v>7366.5929799999994</v>
      </c>
      <c r="Q281" s="5">
        <f>Q282</f>
        <v>0</v>
      </c>
      <c r="R281" s="5">
        <f t="shared" si="44"/>
        <v>7366.5929799999994</v>
      </c>
      <c r="S281" s="5">
        <f>S282</f>
        <v>-16.670780000000001</v>
      </c>
      <c r="T281" s="5">
        <f t="shared" si="45"/>
        <v>7349.9221999999991</v>
      </c>
      <c r="U281" s="5">
        <f>U282</f>
        <v>0</v>
      </c>
      <c r="V281" s="5">
        <f t="shared" si="46"/>
        <v>7349.9221999999991</v>
      </c>
    </row>
    <row r="282" spans="1:22" ht="102">
      <c r="A282" s="4" t="s">
        <v>591</v>
      </c>
      <c r="B282" s="2" t="s">
        <v>592</v>
      </c>
      <c r="C282" s="2"/>
      <c r="D282" s="5"/>
      <c r="E282" s="5"/>
      <c r="F282" s="5"/>
      <c r="G282" s="5"/>
      <c r="H282" s="5"/>
      <c r="I282" s="5"/>
      <c r="J282" s="5"/>
      <c r="K282" s="5"/>
      <c r="L282" s="5">
        <f t="shared" si="50"/>
        <v>0</v>
      </c>
      <c r="M282" s="5">
        <f>M283</f>
        <v>5380.36132</v>
      </c>
      <c r="N282" s="5">
        <f t="shared" si="51"/>
        <v>5380.36132</v>
      </c>
      <c r="O282" s="5">
        <f>O283</f>
        <v>1986.2316599999999</v>
      </c>
      <c r="P282" s="5">
        <f t="shared" si="47"/>
        <v>7366.5929799999994</v>
      </c>
      <c r="Q282" s="5">
        <f>Q283</f>
        <v>0</v>
      </c>
      <c r="R282" s="5">
        <f t="shared" si="44"/>
        <v>7366.5929799999994</v>
      </c>
      <c r="S282" s="5">
        <f>S283</f>
        <v>-16.670780000000001</v>
      </c>
      <c r="T282" s="5">
        <f t="shared" si="45"/>
        <v>7349.9221999999991</v>
      </c>
      <c r="U282" s="5">
        <f>U283</f>
        <v>0</v>
      </c>
      <c r="V282" s="5">
        <f t="shared" si="46"/>
        <v>7349.9221999999991</v>
      </c>
    </row>
    <row r="283" spans="1:22" ht="15.75">
      <c r="A283" s="4" t="s">
        <v>116</v>
      </c>
      <c r="B283" s="2" t="s">
        <v>592</v>
      </c>
      <c r="C283" s="2">
        <v>800</v>
      </c>
      <c r="D283" s="5"/>
      <c r="E283" s="5"/>
      <c r="F283" s="5"/>
      <c r="G283" s="5"/>
      <c r="H283" s="5"/>
      <c r="I283" s="5"/>
      <c r="J283" s="5"/>
      <c r="K283" s="5"/>
      <c r="L283" s="5">
        <f t="shared" si="50"/>
        <v>0</v>
      </c>
      <c r="M283" s="5">
        <v>5380.36132</v>
      </c>
      <c r="N283" s="5">
        <f t="shared" si="51"/>
        <v>5380.36132</v>
      </c>
      <c r="O283" s="5">
        <v>1986.2316599999999</v>
      </c>
      <c r="P283" s="5">
        <f t="shared" si="47"/>
        <v>7366.5929799999994</v>
      </c>
      <c r="Q283" s="5"/>
      <c r="R283" s="5">
        <f t="shared" si="44"/>
        <v>7366.5929799999994</v>
      </c>
      <c r="S283" s="5">
        <v>-16.670780000000001</v>
      </c>
      <c r="T283" s="5">
        <f t="shared" si="45"/>
        <v>7349.9221999999991</v>
      </c>
      <c r="U283" s="5"/>
      <c r="V283" s="5">
        <f t="shared" si="46"/>
        <v>7349.9221999999991</v>
      </c>
    </row>
    <row r="284" spans="1:22" ht="38.25">
      <c r="A284" s="9" t="s">
        <v>117</v>
      </c>
      <c r="B284" s="8" t="s">
        <v>120</v>
      </c>
      <c r="C284" s="2"/>
      <c r="D284" s="5">
        <v>56949.097229999999</v>
      </c>
      <c r="E284" s="5">
        <f>E285</f>
        <v>1667.4917700000001</v>
      </c>
      <c r="F284" s="5">
        <f t="shared" si="42"/>
        <v>58616.589</v>
      </c>
      <c r="G284" s="5">
        <f>G285</f>
        <v>0</v>
      </c>
      <c r="H284" s="5">
        <f t="shared" si="48"/>
        <v>58616.589</v>
      </c>
      <c r="I284" s="5">
        <f>I285</f>
        <v>30962.76037</v>
      </c>
      <c r="J284" s="5">
        <f t="shared" si="49"/>
        <v>89579.349369999996</v>
      </c>
      <c r="K284" s="5">
        <f>K285</f>
        <v>-2275.6167399999999</v>
      </c>
      <c r="L284" s="5">
        <f t="shared" si="50"/>
        <v>87303.732629999999</v>
      </c>
      <c r="M284" s="5">
        <f>M285</f>
        <v>180.858</v>
      </c>
      <c r="N284" s="5">
        <f t="shared" si="51"/>
        <v>87484.590629999992</v>
      </c>
      <c r="O284" s="5">
        <f>O285</f>
        <v>0</v>
      </c>
      <c r="P284" s="5">
        <f t="shared" si="47"/>
        <v>87484.590629999992</v>
      </c>
      <c r="Q284" s="5">
        <f>Q285</f>
        <v>3383.1940500000001</v>
      </c>
      <c r="R284" s="5">
        <f t="shared" si="44"/>
        <v>90867.784679999997</v>
      </c>
      <c r="S284" s="5">
        <f>S285</f>
        <v>100.39378000000001</v>
      </c>
      <c r="T284" s="5">
        <f t="shared" si="45"/>
        <v>90968.178459999996</v>
      </c>
      <c r="U284" s="5">
        <f>U285</f>
        <v>3217.9674999999997</v>
      </c>
      <c r="V284" s="5">
        <f t="shared" si="46"/>
        <v>94186.145959999994</v>
      </c>
    </row>
    <row r="285" spans="1:22" ht="38.25">
      <c r="A285" s="4" t="s">
        <v>118</v>
      </c>
      <c r="B285" s="2" t="s">
        <v>121</v>
      </c>
      <c r="C285" s="2"/>
      <c r="D285" s="5">
        <v>56949.097229999999</v>
      </c>
      <c r="E285" s="5">
        <f>E286+E289+E291+E294+E296</f>
        <v>1667.4917700000001</v>
      </c>
      <c r="F285" s="5">
        <f t="shared" si="42"/>
        <v>58616.589</v>
      </c>
      <c r="G285" s="5">
        <f>G286+G289+G291+G294+G296</f>
        <v>0</v>
      </c>
      <c r="H285" s="5">
        <f t="shared" si="48"/>
        <v>58616.589</v>
      </c>
      <c r="I285" s="5">
        <f>I286+I289+I291+I294+I296</f>
        <v>30962.76037</v>
      </c>
      <c r="J285" s="5">
        <f t="shared" si="49"/>
        <v>89579.349369999996</v>
      </c>
      <c r="K285" s="5">
        <f>K286+K289+K291+K294+K296</f>
        <v>-2275.6167399999999</v>
      </c>
      <c r="L285" s="5">
        <f t="shared" si="50"/>
        <v>87303.732629999999</v>
      </c>
      <c r="M285" s="5">
        <f>M286+M289+M291+M294+M296</f>
        <v>180.858</v>
      </c>
      <c r="N285" s="5">
        <f t="shared" si="51"/>
        <v>87484.590629999992</v>
      </c>
      <c r="O285" s="5">
        <f>O286+O289+O291+O294+O296</f>
        <v>0</v>
      </c>
      <c r="P285" s="5">
        <f t="shared" si="47"/>
        <v>87484.590629999992</v>
      </c>
      <c r="Q285" s="5">
        <f>Q286+Q289+Q291+Q294+Q296</f>
        <v>3383.1940500000001</v>
      </c>
      <c r="R285" s="5">
        <f t="shared" si="44"/>
        <v>90867.784679999997</v>
      </c>
      <c r="S285" s="5">
        <f>S286+S289+S291+S294+S296</f>
        <v>100.39378000000001</v>
      </c>
      <c r="T285" s="5">
        <f t="shared" si="45"/>
        <v>90968.178459999996</v>
      </c>
      <c r="U285" s="5">
        <f>U286+U289+U291+U294+U296</f>
        <v>3217.9674999999997</v>
      </c>
      <c r="V285" s="5">
        <f t="shared" si="46"/>
        <v>94186.145959999994</v>
      </c>
    </row>
    <row r="286" spans="1:22" ht="25.5">
      <c r="A286" s="4" t="s">
        <v>119</v>
      </c>
      <c r="B286" s="1" t="s">
        <v>271</v>
      </c>
      <c r="C286" s="2"/>
      <c r="D286" s="5">
        <v>399.99999999999949</v>
      </c>
      <c r="E286" s="5">
        <f>E288+E287</f>
        <v>2890.9285300000001</v>
      </c>
      <c r="F286" s="5">
        <f t="shared" si="42"/>
        <v>3290.9285299999997</v>
      </c>
      <c r="G286" s="5">
        <f>G288+G287</f>
        <v>0</v>
      </c>
      <c r="H286" s="5">
        <f t="shared" si="48"/>
        <v>3290.9285299999997</v>
      </c>
      <c r="I286" s="5">
        <f>I288+I287</f>
        <v>4364.6796899999999</v>
      </c>
      <c r="J286" s="5">
        <f t="shared" si="49"/>
        <v>7655.6082200000001</v>
      </c>
      <c r="K286" s="5">
        <f>K288+K287</f>
        <v>-3828.6167399999999</v>
      </c>
      <c r="L286" s="5">
        <f t="shared" si="50"/>
        <v>3826.9914800000001</v>
      </c>
      <c r="M286" s="5">
        <f>M288+M287</f>
        <v>180.858</v>
      </c>
      <c r="N286" s="5">
        <f t="shared" si="51"/>
        <v>4007.8494800000003</v>
      </c>
      <c r="O286" s="5">
        <f>O288+O287</f>
        <v>0</v>
      </c>
      <c r="P286" s="5">
        <f t="shared" si="47"/>
        <v>4007.8494800000003</v>
      </c>
      <c r="Q286" s="5">
        <f>Q288+Q287</f>
        <v>333.19405</v>
      </c>
      <c r="R286" s="5">
        <f t="shared" si="44"/>
        <v>4341.0435299999999</v>
      </c>
      <c r="S286" s="5">
        <f>S288+S287</f>
        <v>100.39378000000001</v>
      </c>
      <c r="T286" s="5">
        <f t="shared" si="45"/>
        <v>4441.4373100000003</v>
      </c>
      <c r="U286" s="5">
        <f>U288+U287</f>
        <v>580</v>
      </c>
      <c r="V286" s="5">
        <f t="shared" si="46"/>
        <v>5021.4373100000003</v>
      </c>
    </row>
    <row r="287" spans="1:22" ht="38.25">
      <c r="A287" s="4" t="s">
        <v>26</v>
      </c>
      <c r="B287" s="1" t="s">
        <v>271</v>
      </c>
      <c r="C287" s="2">
        <v>200</v>
      </c>
      <c r="D287" s="5">
        <v>400</v>
      </c>
      <c r="E287" s="5">
        <v>-300</v>
      </c>
      <c r="F287" s="5">
        <f t="shared" si="42"/>
        <v>100</v>
      </c>
      <c r="G287" s="5"/>
      <c r="H287" s="5">
        <f t="shared" si="48"/>
        <v>100</v>
      </c>
      <c r="I287" s="5">
        <f>3190.92853+4364.67969</f>
        <v>7555.6082200000001</v>
      </c>
      <c r="J287" s="5">
        <f t="shared" si="49"/>
        <v>7655.6082200000001</v>
      </c>
      <c r="K287" s="5">
        <v>-3828.6167399999999</v>
      </c>
      <c r="L287" s="5">
        <f t="shared" si="50"/>
        <v>3826.9914800000001</v>
      </c>
      <c r="M287" s="5">
        <v>180.858</v>
      </c>
      <c r="N287" s="5">
        <f t="shared" si="51"/>
        <v>4007.8494800000003</v>
      </c>
      <c r="O287" s="5"/>
      <c r="P287" s="5">
        <f t="shared" si="47"/>
        <v>4007.8494800000003</v>
      </c>
      <c r="Q287" s="5">
        <f>200+133.19405</f>
        <v>333.19405</v>
      </c>
      <c r="R287" s="5">
        <f t="shared" si="44"/>
        <v>4341.0435299999999</v>
      </c>
      <c r="S287" s="5">
        <v>100.39378000000001</v>
      </c>
      <c r="T287" s="5">
        <f t="shared" si="45"/>
        <v>4441.4373100000003</v>
      </c>
      <c r="U287" s="5">
        <v>580</v>
      </c>
      <c r="V287" s="5">
        <f t="shared" si="46"/>
        <v>5021.4373100000003</v>
      </c>
    </row>
    <row r="288" spans="1:22" ht="38.25">
      <c r="A288" s="4" t="s">
        <v>37</v>
      </c>
      <c r="B288" s="1" t="s">
        <v>271</v>
      </c>
      <c r="C288" s="2">
        <v>600</v>
      </c>
      <c r="D288" s="5">
        <v>-5.1159076974727213E-13</v>
      </c>
      <c r="E288" s="5">
        <f>1708.45238+300+1182.47615</f>
        <v>3190.9285300000001</v>
      </c>
      <c r="F288" s="5">
        <f t="shared" si="42"/>
        <v>3190.9285299999997</v>
      </c>
      <c r="G288" s="5"/>
      <c r="H288" s="5">
        <f t="shared" si="48"/>
        <v>3190.9285299999997</v>
      </c>
      <c r="I288" s="5">
        <v>-3190.9285300000001</v>
      </c>
      <c r="J288" s="5">
        <f t="shared" si="49"/>
        <v>0</v>
      </c>
      <c r="K288" s="5"/>
      <c r="L288" s="5">
        <f t="shared" si="50"/>
        <v>0</v>
      </c>
      <c r="M288" s="5"/>
      <c r="N288" s="5">
        <f t="shared" si="51"/>
        <v>0</v>
      </c>
      <c r="O288" s="5"/>
      <c r="P288" s="5">
        <f t="shared" si="47"/>
        <v>0</v>
      </c>
      <c r="Q288" s="5"/>
      <c r="R288" s="5">
        <f t="shared" si="44"/>
        <v>0</v>
      </c>
      <c r="S288" s="5"/>
      <c r="T288" s="5">
        <f t="shared" si="45"/>
        <v>0</v>
      </c>
      <c r="U288" s="5"/>
      <c r="V288" s="5">
        <f t="shared" si="46"/>
        <v>0</v>
      </c>
    </row>
    <row r="289" spans="1:22" ht="25.5">
      <c r="A289" s="4" t="s">
        <v>119</v>
      </c>
      <c r="B289" s="2" t="s">
        <v>122</v>
      </c>
      <c r="C289" s="2"/>
      <c r="D289" s="5">
        <v>13371</v>
      </c>
      <c r="E289" s="5">
        <f>E290</f>
        <v>0</v>
      </c>
      <c r="F289" s="5">
        <f t="shared" si="42"/>
        <v>13371</v>
      </c>
      <c r="G289" s="5">
        <f>G290</f>
        <v>0</v>
      </c>
      <c r="H289" s="5">
        <f t="shared" si="48"/>
        <v>13371</v>
      </c>
      <c r="I289" s="5">
        <f>I290</f>
        <v>0</v>
      </c>
      <c r="J289" s="5">
        <f t="shared" si="49"/>
        <v>13371</v>
      </c>
      <c r="K289" s="5">
        <f>K290</f>
        <v>1553</v>
      </c>
      <c r="L289" s="5">
        <f t="shared" si="50"/>
        <v>14924</v>
      </c>
      <c r="M289" s="5">
        <f>M290</f>
        <v>0</v>
      </c>
      <c r="N289" s="5">
        <f t="shared" si="51"/>
        <v>14924</v>
      </c>
      <c r="O289" s="5">
        <f>O290</f>
        <v>0</v>
      </c>
      <c r="P289" s="5">
        <f t="shared" si="47"/>
        <v>14924</v>
      </c>
      <c r="Q289" s="5">
        <f>Q290</f>
        <v>3050</v>
      </c>
      <c r="R289" s="5">
        <f t="shared" si="44"/>
        <v>17974</v>
      </c>
      <c r="S289" s="5">
        <f>S290</f>
        <v>0</v>
      </c>
      <c r="T289" s="5">
        <f t="shared" si="45"/>
        <v>17974</v>
      </c>
      <c r="U289" s="5">
        <f>U290</f>
        <v>2000</v>
      </c>
      <c r="V289" s="5">
        <f t="shared" si="46"/>
        <v>19974</v>
      </c>
    </row>
    <row r="290" spans="1:22" ht="38.25">
      <c r="A290" s="4" t="s">
        <v>37</v>
      </c>
      <c r="B290" s="2" t="s">
        <v>122</v>
      </c>
      <c r="C290" s="2">
        <v>600</v>
      </c>
      <c r="D290" s="5">
        <v>13371</v>
      </c>
      <c r="E290" s="5">
        <v>0</v>
      </c>
      <c r="F290" s="5">
        <f t="shared" si="42"/>
        <v>13371</v>
      </c>
      <c r="G290" s="5"/>
      <c r="H290" s="5">
        <f t="shared" si="48"/>
        <v>13371</v>
      </c>
      <c r="I290" s="5"/>
      <c r="J290" s="5">
        <f t="shared" si="49"/>
        <v>13371</v>
      </c>
      <c r="K290" s="5">
        <v>1553</v>
      </c>
      <c r="L290" s="5">
        <f t="shared" si="50"/>
        <v>14924</v>
      </c>
      <c r="M290" s="5"/>
      <c r="N290" s="5">
        <f t="shared" si="51"/>
        <v>14924</v>
      </c>
      <c r="O290" s="5"/>
      <c r="P290" s="5">
        <f t="shared" si="47"/>
        <v>14924</v>
      </c>
      <c r="Q290" s="5">
        <v>3050</v>
      </c>
      <c r="R290" s="5">
        <f t="shared" si="44"/>
        <v>17974</v>
      </c>
      <c r="S290" s="5"/>
      <c r="T290" s="5">
        <f t="shared" si="45"/>
        <v>17974</v>
      </c>
      <c r="U290" s="5">
        <v>2000</v>
      </c>
      <c r="V290" s="5">
        <f t="shared" si="46"/>
        <v>19974</v>
      </c>
    </row>
    <row r="291" spans="1:22" ht="89.25">
      <c r="A291" s="4" t="s">
        <v>299</v>
      </c>
      <c r="B291" s="2" t="s">
        <v>215</v>
      </c>
      <c r="C291" s="2"/>
      <c r="D291" s="5">
        <v>42263.21385</v>
      </c>
      <c r="E291" s="5">
        <f>E293</f>
        <v>-1708.4523799999999</v>
      </c>
      <c r="F291" s="5">
        <f t="shared" si="42"/>
        <v>40554.761469999998</v>
      </c>
      <c r="G291" s="5">
        <f>G293+G292</f>
        <v>0</v>
      </c>
      <c r="H291" s="5">
        <f t="shared" si="48"/>
        <v>40554.761469999998</v>
      </c>
      <c r="I291" s="5">
        <f>I293+I292</f>
        <v>0</v>
      </c>
      <c r="J291" s="5">
        <f t="shared" si="49"/>
        <v>40554.761469999998</v>
      </c>
      <c r="K291" s="5">
        <f>K293+K292</f>
        <v>0</v>
      </c>
      <c r="L291" s="5">
        <f t="shared" si="50"/>
        <v>40554.761469999998</v>
      </c>
      <c r="M291" s="5">
        <f>M293+M292</f>
        <v>0</v>
      </c>
      <c r="N291" s="5">
        <f t="shared" si="51"/>
        <v>40554.761469999998</v>
      </c>
      <c r="O291" s="5">
        <f>O293+O292</f>
        <v>0</v>
      </c>
      <c r="P291" s="5">
        <f t="shared" si="47"/>
        <v>40554.761469999998</v>
      </c>
      <c r="Q291" s="5">
        <f>Q293+Q292</f>
        <v>0</v>
      </c>
      <c r="R291" s="5">
        <f t="shared" si="44"/>
        <v>40554.761469999998</v>
      </c>
      <c r="S291" s="5">
        <f>S293+S292</f>
        <v>0</v>
      </c>
      <c r="T291" s="5">
        <f t="shared" si="45"/>
        <v>40554.761469999998</v>
      </c>
      <c r="U291" s="5">
        <f>U293+U292</f>
        <v>0</v>
      </c>
      <c r="V291" s="5">
        <f t="shared" si="46"/>
        <v>40554.761469999998</v>
      </c>
    </row>
    <row r="292" spans="1:22" ht="38.25">
      <c r="A292" s="4" t="s">
        <v>26</v>
      </c>
      <c r="B292" s="2" t="s">
        <v>215</v>
      </c>
      <c r="C292" s="2">
        <v>200</v>
      </c>
      <c r="D292" s="5"/>
      <c r="E292" s="5"/>
      <c r="F292" s="5">
        <f t="shared" si="42"/>
        <v>0</v>
      </c>
      <c r="G292" s="5"/>
      <c r="H292" s="5">
        <f t="shared" si="48"/>
        <v>0</v>
      </c>
      <c r="I292" s="5">
        <v>40554.761469999998</v>
      </c>
      <c r="J292" s="5">
        <f t="shared" si="49"/>
        <v>40554.761469999998</v>
      </c>
      <c r="K292" s="5"/>
      <c r="L292" s="5">
        <f t="shared" si="50"/>
        <v>40554.761469999998</v>
      </c>
      <c r="M292" s="5"/>
      <c r="N292" s="5">
        <f t="shared" si="51"/>
        <v>40554.761469999998</v>
      </c>
      <c r="O292" s="5"/>
      <c r="P292" s="5">
        <f t="shared" si="47"/>
        <v>40554.761469999998</v>
      </c>
      <c r="Q292" s="5"/>
      <c r="R292" s="5">
        <f t="shared" si="44"/>
        <v>40554.761469999998</v>
      </c>
      <c r="S292" s="5"/>
      <c r="T292" s="5">
        <f t="shared" si="45"/>
        <v>40554.761469999998</v>
      </c>
      <c r="U292" s="5"/>
      <c r="V292" s="5">
        <f t="shared" si="46"/>
        <v>40554.761469999998</v>
      </c>
    </row>
    <row r="293" spans="1:22" ht="38.25">
      <c r="A293" s="4" t="s">
        <v>37</v>
      </c>
      <c r="B293" s="2" t="s">
        <v>215</v>
      </c>
      <c r="C293" s="2">
        <v>600</v>
      </c>
      <c r="D293" s="5">
        <v>42263.21385</v>
      </c>
      <c r="E293" s="5">
        <v>-1708.4523799999999</v>
      </c>
      <c r="F293" s="5">
        <f t="shared" si="42"/>
        <v>40554.761469999998</v>
      </c>
      <c r="G293" s="5"/>
      <c r="H293" s="5">
        <f t="shared" si="48"/>
        <v>40554.761469999998</v>
      </c>
      <c r="I293" s="5">
        <v>-40554.761469999998</v>
      </c>
      <c r="J293" s="5">
        <f t="shared" si="49"/>
        <v>0</v>
      </c>
      <c r="K293" s="5"/>
      <c r="L293" s="5">
        <f t="shared" si="50"/>
        <v>0</v>
      </c>
      <c r="M293" s="5"/>
      <c r="N293" s="5">
        <f t="shared" si="51"/>
        <v>0</v>
      </c>
      <c r="O293" s="5"/>
      <c r="P293" s="5">
        <f t="shared" si="47"/>
        <v>0</v>
      </c>
      <c r="Q293" s="5"/>
      <c r="R293" s="5">
        <f t="shared" si="44"/>
        <v>0</v>
      </c>
      <c r="S293" s="5"/>
      <c r="T293" s="5">
        <f t="shared" si="45"/>
        <v>0</v>
      </c>
      <c r="U293" s="5"/>
      <c r="V293" s="5">
        <f t="shared" si="46"/>
        <v>0</v>
      </c>
    </row>
    <row r="294" spans="1:22" ht="38.25">
      <c r="A294" s="4" t="s">
        <v>495</v>
      </c>
      <c r="B294" s="2" t="s">
        <v>496</v>
      </c>
      <c r="C294" s="2"/>
      <c r="D294" s="5">
        <v>914.88337999999999</v>
      </c>
      <c r="E294" s="5">
        <f>E295</f>
        <v>-914.88337999999999</v>
      </c>
      <c r="F294" s="5">
        <f t="shared" si="42"/>
        <v>0</v>
      </c>
      <c r="G294" s="5">
        <f>G295</f>
        <v>0</v>
      </c>
      <c r="H294" s="5">
        <f t="shared" si="48"/>
        <v>0</v>
      </c>
      <c r="I294" s="5">
        <f>I295</f>
        <v>0</v>
      </c>
      <c r="J294" s="5">
        <f t="shared" si="49"/>
        <v>0</v>
      </c>
      <c r="K294" s="5">
        <f>K295</f>
        <v>0</v>
      </c>
      <c r="L294" s="5">
        <f t="shared" si="50"/>
        <v>0</v>
      </c>
      <c r="M294" s="5">
        <f>M295</f>
        <v>0</v>
      </c>
      <c r="N294" s="5">
        <f t="shared" si="51"/>
        <v>0</v>
      </c>
      <c r="O294" s="5">
        <f>O295</f>
        <v>0</v>
      </c>
      <c r="P294" s="5">
        <f t="shared" si="47"/>
        <v>0</v>
      </c>
      <c r="Q294" s="5">
        <f>Q295</f>
        <v>0</v>
      </c>
      <c r="R294" s="5">
        <f t="shared" si="44"/>
        <v>0</v>
      </c>
      <c r="S294" s="5">
        <f>S295</f>
        <v>0</v>
      </c>
      <c r="T294" s="5">
        <f t="shared" si="45"/>
        <v>0</v>
      </c>
      <c r="U294" s="5">
        <f>U295</f>
        <v>0</v>
      </c>
      <c r="V294" s="5">
        <f t="shared" si="46"/>
        <v>0</v>
      </c>
    </row>
    <row r="295" spans="1:22" ht="38.25">
      <c r="A295" s="4" t="s">
        <v>37</v>
      </c>
      <c r="B295" s="2" t="s">
        <v>496</v>
      </c>
      <c r="C295" s="2">
        <v>600</v>
      </c>
      <c r="D295" s="5">
        <v>914.88337999999999</v>
      </c>
      <c r="E295" s="5">
        <v>-914.88337999999999</v>
      </c>
      <c r="F295" s="5">
        <f t="shared" si="42"/>
        <v>0</v>
      </c>
      <c r="G295" s="5"/>
      <c r="H295" s="5">
        <f t="shared" si="48"/>
        <v>0</v>
      </c>
      <c r="I295" s="5"/>
      <c r="J295" s="5">
        <f t="shared" si="49"/>
        <v>0</v>
      </c>
      <c r="K295" s="5"/>
      <c r="L295" s="5">
        <f t="shared" si="50"/>
        <v>0</v>
      </c>
      <c r="M295" s="5"/>
      <c r="N295" s="5">
        <f t="shared" si="51"/>
        <v>0</v>
      </c>
      <c r="O295" s="5"/>
      <c r="P295" s="5">
        <f t="shared" si="47"/>
        <v>0</v>
      </c>
      <c r="Q295" s="5"/>
      <c r="R295" s="5">
        <f t="shared" si="44"/>
        <v>0</v>
      </c>
      <c r="S295" s="5"/>
      <c r="T295" s="5">
        <f t="shared" si="45"/>
        <v>0</v>
      </c>
      <c r="U295" s="5"/>
      <c r="V295" s="5">
        <f t="shared" si="46"/>
        <v>0</v>
      </c>
    </row>
    <row r="296" spans="1:22" ht="38.25">
      <c r="A296" s="4" t="s">
        <v>548</v>
      </c>
      <c r="B296" s="2" t="s">
        <v>549</v>
      </c>
      <c r="C296" s="2"/>
      <c r="D296" s="5">
        <v>0</v>
      </c>
      <c r="E296" s="5">
        <f>E298</f>
        <v>1399.8989999999999</v>
      </c>
      <c r="F296" s="5">
        <f t="shared" si="42"/>
        <v>1399.8989999999999</v>
      </c>
      <c r="G296" s="5">
        <f>G298+G297</f>
        <v>0</v>
      </c>
      <c r="H296" s="5">
        <f t="shared" si="48"/>
        <v>1399.8989999999999</v>
      </c>
      <c r="I296" s="5">
        <f>I298+I297</f>
        <v>26598.080679999999</v>
      </c>
      <c r="J296" s="5">
        <f t="shared" si="49"/>
        <v>27997.97968</v>
      </c>
      <c r="K296" s="5">
        <f>K298+K297</f>
        <v>0</v>
      </c>
      <c r="L296" s="5">
        <f t="shared" si="50"/>
        <v>27997.97968</v>
      </c>
      <c r="M296" s="5">
        <f>M298+M297</f>
        <v>0</v>
      </c>
      <c r="N296" s="5">
        <f t="shared" si="51"/>
        <v>27997.97968</v>
      </c>
      <c r="O296" s="5">
        <f>O298+O297</f>
        <v>0</v>
      </c>
      <c r="P296" s="5">
        <f t="shared" si="47"/>
        <v>27997.97968</v>
      </c>
      <c r="Q296" s="5">
        <f>Q298+Q297</f>
        <v>0</v>
      </c>
      <c r="R296" s="5">
        <f t="shared" si="44"/>
        <v>27997.97968</v>
      </c>
      <c r="S296" s="5">
        <f>S298+S297</f>
        <v>0</v>
      </c>
      <c r="T296" s="5">
        <f t="shared" si="45"/>
        <v>27997.97968</v>
      </c>
      <c r="U296" s="5">
        <f>U298+U297</f>
        <v>637.96749999999997</v>
      </c>
      <c r="V296" s="5">
        <f t="shared" si="46"/>
        <v>28635.947179999999</v>
      </c>
    </row>
    <row r="297" spans="1:22" ht="38.25">
      <c r="A297" s="4" t="s">
        <v>26</v>
      </c>
      <c r="B297" s="2" t="s">
        <v>549</v>
      </c>
      <c r="C297" s="2">
        <v>200</v>
      </c>
      <c r="D297" s="5"/>
      <c r="E297" s="5"/>
      <c r="F297" s="5">
        <f t="shared" si="42"/>
        <v>0</v>
      </c>
      <c r="G297" s="5"/>
      <c r="H297" s="5">
        <f t="shared" si="48"/>
        <v>0</v>
      </c>
      <c r="I297" s="5">
        <v>27997.97968</v>
      </c>
      <c r="J297" s="5">
        <f t="shared" si="49"/>
        <v>27997.97968</v>
      </c>
      <c r="K297" s="5"/>
      <c r="L297" s="5">
        <f t="shared" si="50"/>
        <v>27997.97968</v>
      </c>
      <c r="M297" s="5"/>
      <c r="N297" s="5">
        <f t="shared" si="51"/>
        <v>27997.97968</v>
      </c>
      <c r="O297" s="5"/>
      <c r="P297" s="5">
        <f t="shared" si="47"/>
        <v>27997.97968</v>
      </c>
      <c r="Q297" s="5"/>
      <c r="R297" s="5">
        <f t="shared" si="44"/>
        <v>27997.97968</v>
      </c>
      <c r="S297" s="5"/>
      <c r="T297" s="5">
        <f t="shared" si="45"/>
        <v>27997.97968</v>
      </c>
      <c r="U297" s="5">
        <v>637.96749999999997</v>
      </c>
      <c r="V297" s="5">
        <f t="shared" si="46"/>
        <v>28635.947179999999</v>
      </c>
    </row>
    <row r="298" spans="1:22" ht="38.25">
      <c r="A298" s="4" t="s">
        <v>37</v>
      </c>
      <c r="B298" s="2" t="s">
        <v>549</v>
      </c>
      <c r="C298" s="2">
        <v>600</v>
      </c>
      <c r="D298" s="5">
        <v>0</v>
      </c>
      <c r="E298" s="5">
        <f>914.88338+485.01562</f>
        <v>1399.8989999999999</v>
      </c>
      <c r="F298" s="5">
        <f t="shared" si="42"/>
        <v>1399.8989999999999</v>
      </c>
      <c r="G298" s="5"/>
      <c r="H298" s="5">
        <f t="shared" si="48"/>
        <v>1399.8989999999999</v>
      </c>
      <c r="I298" s="5">
        <v>-1399.8989999999999</v>
      </c>
      <c r="J298" s="5">
        <f t="shared" si="49"/>
        <v>0</v>
      </c>
      <c r="K298" s="5"/>
      <c r="L298" s="5">
        <f t="shared" si="50"/>
        <v>0</v>
      </c>
      <c r="M298" s="5"/>
      <c r="N298" s="5">
        <f t="shared" si="51"/>
        <v>0</v>
      </c>
      <c r="O298" s="5"/>
      <c r="P298" s="5">
        <f t="shared" si="47"/>
        <v>0</v>
      </c>
      <c r="Q298" s="5"/>
      <c r="R298" s="5">
        <f t="shared" si="44"/>
        <v>0</v>
      </c>
      <c r="S298" s="5"/>
      <c r="T298" s="5">
        <f t="shared" si="45"/>
        <v>0</v>
      </c>
      <c r="U298" s="5"/>
      <c r="V298" s="5">
        <f t="shared" si="46"/>
        <v>0</v>
      </c>
    </row>
    <row r="299" spans="1:22" ht="25.5">
      <c r="A299" s="9" t="s">
        <v>38</v>
      </c>
      <c r="B299" s="12" t="s">
        <v>430</v>
      </c>
      <c r="C299" s="2"/>
      <c r="D299" s="5">
        <v>99.9512</v>
      </c>
      <c r="E299" s="5">
        <f t="shared" ref="E299:U301" si="52">E300</f>
        <v>0</v>
      </c>
      <c r="F299" s="5">
        <f t="shared" si="42"/>
        <v>99.9512</v>
      </c>
      <c r="G299" s="5">
        <f t="shared" si="52"/>
        <v>0</v>
      </c>
      <c r="H299" s="5">
        <f t="shared" si="48"/>
        <v>99.9512</v>
      </c>
      <c r="I299" s="5">
        <f t="shared" si="52"/>
        <v>0</v>
      </c>
      <c r="J299" s="5">
        <f t="shared" si="49"/>
        <v>99.9512</v>
      </c>
      <c r="K299" s="5">
        <f t="shared" si="52"/>
        <v>0</v>
      </c>
      <c r="L299" s="5">
        <f t="shared" si="50"/>
        <v>99.9512</v>
      </c>
      <c r="M299" s="5">
        <f t="shared" si="52"/>
        <v>0</v>
      </c>
      <c r="N299" s="5">
        <f t="shared" si="51"/>
        <v>99.9512</v>
      </c>
      <c r="O299" s="5">
        <f t="shared" si="52"/>
        <v>0</v>
      </c>
      <c r="P299" s="5">
        <f t="shared" si="47"/>
        <v>99.9512</v>
      </c>
      <c r="Q299" s="5">
        <f t="shared" si="52"/>
        <v>0</v>
      </c>
      <c r="R299" s="5">
        <f t="shared" si="44"/>
        <v>99.9512</v>
      </c>
      <c r="S299" s="5">
        <f t="shared" si="52"/>
        <v>0</v>
      </c>
      <c r="T299" s="5">
        <f t="shared" si="45"/>
        <v>99.9512</v>
      </c>
      <c r="U299" s="5">
        <f t="shared" si="52"/>
        <v>-99.9512</v>
      </c>
      <c r="V299" s="5">
        <f t="shared" si="46"/>
        <v>0</v>
      </c>
    </row>
    <row r="300" spans="1:22" ht="25.5">
      <c r="A300" s="4" t="s">
        <v>39</v>
      </c>
      <c r="B300" s="2" t="s">
        <v>431</v>
      </c>
      <c r="C300" s="2"/>
      <c r="D300" s="5">
        <v>99.9512</v>
      </c>
      <c r="E300" s="5">
        <f t="shared" si="52"/>
        <v>0</v>
      </c>
      <c r="F300" s="5">
        <f t="shared" si="42"/>
        <v>99.9512</v>
      </c>
      <c r="G300" s="5">
        <f t="shared" si="52"/>
        <v>0</v>
      </c>
      <c r="H300" s="5">
        <f t="shared" si="48"/>
        <v>99.9512</v>
      </c>
      <c r="I300" s="5">
        <f t="shared" si="52"/>
        <v>0</v>
      </c>
      <c r="J300" s="5">
        <f t="shared" si="49"/>
        <v>99.9512</v>
      </c>
      <c r="K300" s="5">
        <f t="shared" si="52"/>
        <v>0</v>
      </c>
      <c r="L300" s="5">
        <f t="shared" si="50"/>
        <v>99.9512</v>
      </c>
      <c r="M300" s="5">
        <f t="shared" si="52"/>
        <v>0</v>
      </c>
      <c r="N300" s="5">
        <f t="shared" si="51"/>
        <v>99.9512</v>
      </c>
      <c r="O300" s="5">
        <f t="shared" si="52"/>
        <v>0</v>
      </c>
      <c r="P300" s="5">
        <f t="shared" si="47"/>
        <v>99.9512</v>
      </c>
      <c r="Q300" s="5">
        <f t="shared" si="52"/>
        <v>0</v>
      </c>
      <c r="R300" s="5">
        <f t="shared" si="44"/>
        <v>99.9512</v>
      </c>
      <c r="S300" s="5">
        <f t="shared" si="52"/>
        <v>0</v>
      </c>
      <c r="T300" s="5">
        <f t="shared" si="45"/>
        <v>99.9512</v>
      </c>
      <c r="U300" s="5">
        <f t="shared" si="52"/>
        <v>-99.9512</v>
      </c>
      <c r="V300" s="5">
        <f t="shared" si="46"/>
        <v>0</v>
      </c>
    </row>
    <row r="301" spans="1:22" ht="38.25">
      <c r="A301" s="4" t="s">
        <v>385</v>
      </c>
      <c r="B301" s="2" t="s">
        <v>432</v>
      </c>
      <c r="C301" s="2"/>
      <c r="D301" s="5">
        <v>99.9512</v>
      </c>
      <c r="E301" s="5">
        <f t="shared" si="52"/>
        <v>0</v>
      </c>
      <c r="F301" s="5">
        <f t="shared" si="42"/>
        <v>99.9512</v>
      </c>
      <c r="G301" s="5">
        <f t="shared" si="52"/>
        <v>0</v>
      </c>
      <c r="H301" s="5">
        <f t="shared" si="48"/>
        <v>99.9512</v>
      </c>
      <c r="I301" s="5">
        <f t="shared" si="52"/>
        <v>0</v>
      </c>
      <c r="J301" s="5">
        <f t="shared" si="49"/>
        <v>99.9512</v>
      </c>
      <c r="K301" s="5">
        <f t="shared" si="52"/>
        <v>0</v>
      </c>
      <c r="L301" s="5">
        <f t="shared" si="50"/>
        <v>99.9512</v>
      </c>
      <c r="M301" s="5">
        <f t="shared" si="52"/>
        <v>0</v>
      </c>
      <c r="N301" s="5">
        <f t="shared" si="51"/>
        <v>99.9512</v>
      </c>
      <c r="O301" s="5">
        <f t="shared" si="52"/>
        <v>0</v>
      </c>
      <c r="P301" s="5">
        <f t="shared" si="47"/>
        <v>99.9512</v>
      </c>
      <c r="Q301" s="5">
        <f t="shared" si="52"/>
        <v>0</v>
      </c>
      <c r="R301" s="5">
        <f t="shared" si="44"/>
        <v>99.9512</v>
      </c>
      <c r="S301" s="5">
        <f t="shared" si="52"/>
        <v>0</v>
      </c>
      <c r="T301" s="5">
        <f t="shared" si="45"/>
        <v>99.9512</v>
      </c>
      <c r="U301" s="5">
        <f t="shared" si="52"/>
        <v>-99.9512</v>
      </c>
      <c r="V301" s="5">
        <f t="shared" si="46"/>
        <v>0</v>
      </c>
    </row>
    <row r="302" spans="1:22" ht="25.5">
      <c r="A302" s="4" t="s">
        <v>189</v>
      </c>
      <c r="B302" s="2" t="s">
        <v>432</v>
      </c>
      <c r="C302" s="2">
        <v>300</v>
      </c>
      <c r="D302" s="5">
        <v>99.9512</v>
      </c>
      <c r="E302" s="5">
        <v>0</v>
      </c>
      <c r="F302" s="5">
        <f t="shared" si="42"/>
        <v>99.9512</v>
      </c>
      <c r="G302" s="5"/>
      <c r="H302" s="5">
        <f t="shared" si="48"/>
        <v>99.9512</v>
      </c>
      <c r="I302" s="5"/>
      <c r="J302" s="5">
        <f t="shared" si="49"/>
        <v>99.9512</v>
      </c>
      <c r="K302" s="5"/>
      <c r="L302" s="5">
        <f t="shared" si="50"/>
        <v>99.9512</v>
      </c>
      <c r="M302" s="5"/>
      <c r="N302" s="5">
        <f t="shared" si="51"/>
        <v>99.9512</v>
      </c>
      <c r="O302" s="5"/>
      <c r="P302" s="5">
        <f t="shared" si="47"/>
        <v>99.9512</v>
      </c>
      <c r="Q302" s="5"/>
      <c r="R302" s="5">
        <f t="shared" si="44"/>
        <v>99.9512</v>
      </c>
      <c r="S302" s="5"/>
      <c r="T302" s="5">
        <f t="shared" si="45"/>
        <v>99.9512</v>
      </c>
      <c r="U302" s="5">
        <v>-99.9512</v>
      </c>
      <c r="V302" s="5">
        <f t="shared" si="46"/>
        <v>0</v>
      </c>
    </row>
    <row r="303" spans="1:22" ht="102">
      <c r="A303" s="9" t="s">
        <v>320</v>
      </c>
      <c r="B303" s="8" t="s">
        <v>123</v>
      </c>
      <c r="C303" s="2"/>
      <c r="D303" s="5">
        <v>25712.572910000003</v>
      </c>
      <c r="E303" s="5">
        <f>E304+E313+E316</f>
        <v>72.207269999999994</v>
      </c>
      <c r="F303" s="5">
        <f t="shared" si="42"/>
        <v>25784.780180000002</v>
      </c>
      <c r="G303" s="5">
        <f>G304+G313+G316</f>
        <v>0</v>
      </c>
      <c r="H303" s="5">
        <f t="shared" si="48"/>
        <v>25784.780180000002</v>
      </c>
      <c r="I303" s="5">
        <f>I304+I313+I316</f>
        <v>3441.2807299999999</v>
      </c>
      <c r="J303" s="5">
        <f t="shared" si="49"/>
        <v>29226.06091</v>
      </c>
      <c r="K303" s="5">
        <f>K304+K313+K316</f>
        <v>0</v>
      </c>
      <c r="L303" s="5">
        <f t="shared" si="50"/>
        <v>29226.06091</v>
      </c>
      <c r="M303" s="5">
        <f>M304+M313+M316</f>
        <v>0</v>
      </c>
      <c r="N303" s="5">
        <f t="shared" si="51"/>
        <v>29226.06091</v>
      </c>
      <c r="O303" s="5">
        <f>O304+O313+O316</f>
        <v>479.82858999999996</v>
      </c>
      <c r="P303" s="5">
        <f t="shared" si="47"/>
        <v>29705.889500000001</v>
      </c>
      <c r="Q303" s="5">
        <f>Q304+Q313+Q316</f>
        <v>0</v>
      </c>
      <c r="R303" s="5">
        <f t="shared" si="44"/>
        <v>29705.889500000001</v>
      </c>
      <c r="S303" s="5">
        <f>S304+S313+S316</f>
        <v>537.05165999999997</v>
      </c>
      <c r="T303" s="5">
        <f t="shared" si="45"/>
        <v>30242.941160000002</v>
      </c>
      <c r="U303" s="5">
        <f>U304+U313+U316</f>
        <v>1008.80476</v>
      </c>
      <c r="V303" s="5">
        <f t="shared" si="46"/>
        <v>31251.745920000001</v>
      </c>
    </row>
    <row r="304" spans="1:22" ht="38.25">
      <c r="A304" s="4" t="s">
        <v>387</v>
      </c>
      <c r="B304" s="2" t="s">
        <v>124</v>
      </c>
      <c r="C304" s="2"/>
      <c r="D304" s="5">
        <v>25502.087029999999</v>
      </c>
      <c r="E304" s="5">
        <f>E305+E309+E307</f>
        <v>0</v>
      </c>
      <c r="F304" s="5">
        <f t="shared" ref="F304:F390" si="53">D304+E304</f>
        <v>25502.087029999999</v>
      </c>
      <c r="G304" s="5">
        <f>G305+G309+G307</f>
        <v>0</v>
      </c>
      <c r="H304" s="5">
        <f t="shared" si="48"/>
        <v>25502.087029999999</v>
      </c>
      <c r="I304" s="5">
        <f>I305+I309+I307</f>
        <v>0</v>
      </c>
      <c r="J304" s="5">
        <f t="shared" si="49"/>
        <v>25502.087029999999</v>
      </c>
      <c r="K304" s="5">
        <f>K305+K309+K307</f>
        <v>0</v>
      </c>
      <c r="L304" s="5">
        <f t="shared" si="50"/>
        <v>25502.087029999999</v>
      </c>
      <c r="M304" s="5">
        <f>M305+M309+M307</f>
        <v>0</v>
      </c>
      <c r="N304" s="5">
        <f t="shared" si="51"/>
        <v>25502.087029999999</v>
      </c>
      <c r="O304" s="5">
        <f>O305+O309+O307+O311</f>
        <v>474.59778999999997</v>
      </c>
      <c r="P304" s="5">
        <f t="shared" si="47"/>
        <v>25976.684819999999</v>
      </c>
      <c r="Q304" s="5">
        <f>Q305+Q309+Q307+Q311</f>
        <v>0</v>
      </c>
      <c r="R304" s="5">
        <f t="shared" si="44"/>
        <v>25976.684819999999</v>
      </c>
      <c r="S304" s="5">
        <f>S305+S309+S307+S311</f>
        <v>538.88699999999994</v>
      </c>
      <c r="T304" s="5">
        <f t="shared" si="45"/>
        <v>26515.571819999997</v>
      </c>
      <c r="U304" s="5">
        <f>U305+U309+U307+U311</f>
        <v>1008.80476</v>
      </c>
      <c r="V304" s="5">
        <f t="shared" si="46"/>
        <v>27524.376579999996</v>
      </c>
    </row>
    <row r="305" spans="1:22" ht="51">
      <c r="A305" s="4" t="s">
        <v>175</v>
      </c>
      <c r="B305" s="6" t="s">
        <v>433</v>
      </c>
      <c r="C305" s="2"/>
      <c r="D305" s="5">
        <v>2618.3780000000002</v>
      </c>
      <c r="E305" s="5">
        <f>E306</f>
        <v>0</v>
      </c>
      <c r="F305" s="5">
        <f t="shared" si="53"/>
        <v>2618.3780000000002</v>
      </c>
      <c r="G305" s="5">
        <f>G306</f>
        <v>0</v>
      </c>
      <c r="H305" s="5">
        <f t="shared" si="48"/>
        <v>2618.3780000000002</v>
      </c>
      <c r="I305" s="5">
        <f>I306</f>
        <v>0</v>
      </c>
      <c r="J305" s="5">
        <f t="shared" si="49"/>
        <v>2618.3780000000002</v>
      </c>
      <c r="K305" s="5">
        <f>K306</f>
        <v>0</v>
      </c>
      <c r="L305" s="5">
        <f t="shared" si="50"/>
        <v>2618.3780000000002</v>
      </c>
      <c r="M305" s="5">
        <f>M306</f>
        <v>0</v>
      </c>
      <c r="N305" s="5">
        <f t="shared" si="51"/>
        <v>2618.3780000000002</v>
      </c>
      <c r="O305" s="5">
        <f>O306</f>
        <v>0</v>
      </c>
      <c r="P305" s="5">
        <f t="shared" si="47"/>
        <v>2618.3780000000002</v>
      </c>
      <c r="Q305" s="5">
        <f>Q306</f>
        <v>0</v>
      </c>
      <c r="R305" s="5">
        <f t="shared" si="44"/>
        <v>2618.3780000000002</v>
      </c>
      <c r="S305" s="5">
        <f>S306</f>
        <v>0</v>
      </c>
      <c r="T305" s="5">
        <f t="shared" si="45"/>
        <v>2618.3780000000002</v>
      </c>
      <c r="U305" s="5">
        <f>U306</f>
        <v>0</v>
      </c>
      <c r="V305" s="5">
        <f t="shared" si="46"/>
        <v>2618.3780000000002</v>
      </c>
    </row>
    <row r="306" spans="1:22" ht="15.75">
      <c r="A306" s="13" t="s">
        <v>116</v>
      </c>
      <c r="B306" s="6" t="s">
        <v>433</v>
      </c>
      <c r="C306" s="2">
        <v>800</v>
      </c>
      <c r="D306" s="5">
        <v>2618.3780000000002</v>
      </c>
      <c r="E306" s="5">
        <v>0</v>
      </c>
      <c r="F306" s="5">
        <f t="shared" si="53"/>
        <v>2618.3780000000002</v>
      </c>
      <c r="G306" s="5"/>
      <c r="H306" s="5">
        <f t="shared" si="48"/>
        <v>2618.3780000000002</v>
      </c>
      <c r="I306" s="5"/>
      <c r="J306" s="5">
        <f t="shared" si="49"/>
        <v>2618.3780000000002</v>
      </c>
      <c r="K306" s="5"/>
      <c r="L306" s="5">
        <f t="shared" si="50"/>
        <v>2618.3780000000002</v>
      </c>
      <c r="M306" s="5"/>
      <c r="N306" s="5">
        <f t="shared" si="51"/>
        <v>2618.3780000000002</v>
      </c>
      <c r="O306" s="5"/>
      <c r="P306" s="5">
        <f t="shared" si="47"/>
        <v>2618.3780000000002</v>
      </c>
      <c r="Q306" s="5"/>
      <c r="R306" s="5">
        <f t="shared" si="44"/>
        <v>2618.3780000000002</v>
      </c>
      <c r="S306" s="5"/>
      <c r="T306" s="5">
        <f t="shared" si="45"/>
        <v>2618.3780000000002</v>
      </c>
      <c r="U306" s="5"/>
      <c r="V306" s="5">
        <f t="shared" si="46"/>
        <v>2618.3780000000002</v>
      </c>
    </row>
    <row r="307" spans="1:22" ht="15.75">
      <c r="A307" s="4" t="s">
        <v>517</v>
      </c>
      <c r="B307" s="6" t="s">
        <v>494</v>
      </c>
      <c r="C307" s="2"/>
      <c r="D307" s="5">
        <v>20846.866190000001</v>
      </c>
      <c r="E307" s="5">
        <f>E308</f>
        <v>0</v>
      </c>
      <c r="F307" s="5">
        <f t="shared" si="53"/>
        <v>20846.866190000001</v>
      </c>
      <c r="G307" s="5">
        <f>G308</f>
        <v>0</v>
      </c>
      <c r="H307" s="5">
        <f t="shared" si="48"/>
        <v>20846.866190000001</v>
      </c>
      <c r="I307" s="5">
        <f>I308</f>
        <v>0</v>
      </c>
      <c r="J307" s="5">
        <f t="shared" si="49"/>
        <v>20846.866190000001</v>
      </c>
      <c r="K307" s="5">
        <f>K308</f>
        <v>0</v>
      </c>
      <c r="L307" s="5">
        <f t="shared" si="50"/>
        <v>20846.866190000001</v>
      </c>
      <c r="M307" s="5">
        <f>M308</f>
        <v>0</v>
      </c>
      <c r="N307" s="5">
        <f t="shared" si="51"/>
        <v>20846.866190000001</v>
      </c>
      <c r="O307" s="5">
        <f>O308</f>
        <v>0</v>
      </c>
      <c r="P307" s="5">
        <f t="shared" si="47"/>
        <v>20846.866190000001</v>
      </c>
      <c r="Q307" s="5">
        <f>Q308</f>
        <v>0</v>
      </c>
      <c r="R307" s="5">
        <f t="shared" si="44"/>
        <v>20846.866190000001</v>
      </c>
      <c r="S307" s="5">
        <f>S308</f>
        <v>538.88699999999994</v>
      </c>
      <c r="T307" s="5">
        <f t="shared" si="45"/>
        <v>21385.753189999999</v>
      </c>
      <c r="U307" s="5">
        <f>U308</f>
        <v>1008.80476</v>
      </c>
      <c r="V307" s="5">
        <f t="shared" si="46"/>
        <v>22394.557949999999</v>
      </c>
    </row>
    <row r="308" spans="1:22" ht="38.25">
      <c r="A308" s="4" t="s">
        <v>37</v>
      </c>
      <c r="B308" s="6" t="s">
        <v>494</v>
      </c>
      <c r="C308" s="2">
        <v>600</v>
      </c>
      <c r="D308" s="5">
        <v>20846.866190000001</v>
      </c>
      <c r="E308" s="5">
        <v>0</v>
      </c>
      <c r="F308" s="5">
        <f t="shared" si="53"/>
        <v>20846.866190000001</v>
      </c>
      <c r="G308" s="5"/>
      <c r="H308" s="5">
        <f t="shared" si="48"/>
        <v>20846.866190000001</v>
      </c>
      <c r="I308" s="5"/>
      <c r="J308" s="5">
        <f t="shared" si="49"/>
        <v>20846.866190000001</v>
      </c>
      <c r="K308" s="5"/>
      <c r="L308" s="5">
        <f t="shared" si="50"/>
        <v>20846.866190000001</v>
      </c>
      <c r="M308" s="5"/>
      <c r="N308" s="5">
        <f t="shared" si="51"/>
        <v>20846.866190000001</v>
      </c>
      <c r="O308" s="5"/>
      <c r="P308" s="5">
        <f t="shared" si="47"/>
        <v>20846.866190000001</v>
      </c>
      <c r="Q308" s="5"/>
      <c r="R308" s="5">
        <f t="shared" si="44"/>
        <v>20846.866190000001</v>
      </c>
      <c r="S308" s="5">
        <v>538.88699999999994</v>
      </c>
      <c r="T308" s="5">
        <f t="shared" si="45"/>
        <v>21385.753189999999</v>
      </c>
      <c r="U308" s="5">
        <f>2954.12097-2000+54.68379</f>
        <v>1008.80476</v>
      </c>
      <c r="V308" s="5">
        <f t="shared" si="46"/>
        <v>22394.557949999999</v>
      </c>
    </row>
    <row r="309" spans="1:22" ht="15.75">
      <c r="A309" s="4" t="s">
        <v>297</v>
      </c>
      <c r="B309" s="6" t="s">
        <v>434</v>
      </c>
      <c r="C309" s="2"/>
      <c r="D309" s="5">
        <v>2036.84284</v>
      </c>
      <c r="E309" s="5">
        <f>E310</f>
        <v>0</v>
      </c>
      <c r="F309" s="5">
        <f t="shared" si="53"/>
        <v>2036.84284</v>
      </c>
      <c r="G309" s="5">
        <f>G310</f>
        <v>0</v>
      </c>
      <c r="H309" s="5">
        <f t="shared" si="48"/>
        <v>2036.84284</v>
      </c>
      <c r="I309" s="5">
        <f>I310</f>
        <v>0</v>
      </c>
      <c r="J309" s="5">
        <f t="shared" si="49"/>
        <v>2036.84284</v>
      </c>
      <c r="K309" s="5">
        <f>K310</f>
        <v>0</v>
      </c>
      <c r="L309" s="5">
        <f t="shared" si="50"/>
        <v>2036.84284</v>
      </c>
      <c r="M309" s="5">
        <f>M310</f>
        <v>0</v>
      </c>
      <c r="N309" s="5">
        <f t="shared" si="51"/>
        <v>2036.84284</v>
      </c>
      <c r="O309" s="5">
        <f>O310</f>
        <v>0</v>
      </c>
      <c r="P309" s="5">
        <f t="shared" si="47"/>
        <v>2036.84284</v>
      </c>
      <c r="Q309" s="5">
        <f>Q310</f>
        <v>0</v>
      </c>
      <c r="R309" s="5">
        <f t="shared" si="44"/>
        <v>2036.84284</v>
      </c>
      <c r="S309" s="5">
        <f>S310</f>
        <v>0</v>
      </c>
      <c r="T309" s="5">
        <f t="shared" si="45"/>
        <v>2036.84284</v>
      </c>
      <c r="U309" s="5">
        <f>U310</f>
        <v>0</v>
      </c>
      <c r="V309" s="5">
        <f t="shared" si="46"/>
        <v>2036.84284</v>
      </c>
    </row>
    <row r="310" spans="1:22" ht="38.25">
      <c r="A310" s="4" t="s">
        <v>26</v>
      </c>
      <c r="B310" s="6" t="s">
        <v>434</v>
      </c>
      <c r="C310" s="2">
        <v>200</v>
      </c>
      <c r="D310" s="5">
        <v>2036.84284</v>
      </c>
      <c r="E310" s="5">
        <v>0</v>
      </c>
      <c r="F310" s="5">
        <f t="shared" si="53"/>
        <v>2036.84284</v>
      </c>
      <c r="G310" s="5"/>
      <c r="H310" s="5">
        <f t="shared" si="48"/>
        <v>2036.84284</v>
      </c>
      <c r="I310" s="5"/>
      <c r="J310" s="5">
        <f t="shared" si="49"/>
        <v>2036.84284</v>
      </c>
      <c r="K310" s="5"/>
      <c r="L310" s="5">
        <f t="shared" si="50"/>
        <v>2036.84284</v>
      </c>
      <c r="M310" s="5"/>
      <c r="N310" s="5">
        <f t="shared" si="51"/>
        <v>2036.84284</v>
      </c>
      <c r="O310" s="5"/>
      <c r="P310" s="5">
        <f t="shared" si="47"/>
        <v>2036.84284</v>
      </c>
      <c r="Q310" s="5"/>
      <c r="R310" s="5">
        <f t="shared" si="44"/>
        <v>2036.84284</v>
      </c>
      <c r="S310" s="5"/>
      <c r="T310" s="5">
        <f t="shared" si="45"/>
        <v>2036.84284</v>
      </c>
      <c r="U310" s="5"/>
      <c r="V310" s="5">
        <f t="shared" si="46"/>
        <v>2036.84284</v>
      </c>
    </row>
    <row r="311" spans="1:22" ht="38.25">
      <c r="A311" s="4" t="s">
        <v>599</v>
      </c>
      <c r="B311" s="6" t="s">
        <v>600</v>
      </c>
      <c r="C311" s="2"/>
      <c r="D311" s="5"/>
      <c r="E311" s="5"/>
      <c r="F311" s="5"/>
      <c r="G311" s="5"/>
      <c r="H311" s="5"/>
      <c r="I311" s="5"/>
      <c r="J311" s="5"/>
      <c r="K311" s="5"/>
      <c r="L311" s="5"/>
      <c r="M311" s="5"/>
      <c r="N311" s="5">
        <f t="shared" si="51"/>
        <v>0</v>
      </c>
      <c r="O311" s="5">
        <f>O312</f>
        <v>474.59778999999997</v>
      </c>
      <c r="P311" s="5">
        <f t="shared" si="47"/>
        <v>474.59778999999997</v>
      </c>
      <c r="Q311" s="5">
        <f>Q312</f>
        <v>0</v>
      </c>
      <c r="R311" s="5">
        <f t="shared" si="44"/>
        <v>474.59778999999997</v>
      </c>
      <c r="S311" s="5">
        <f>S312</f>
        <v>0</v>
      </c>
      <c r="T311" s="5">
        <f t="shared" si="45"/>
        <v>474.59778999999997</v>
      </c>
      <c r="U311" s="5">
        <f>U312</f>
        <v>0</v>
      </c>
      <c r="V311" s="5">
        <f t="shared" si="46"/>
        <v>474.59778999999997</v>
      </c>
    </row>
    <row r="312" spans="1:22" ht="38.25">
      <c r="A312" s="4" t="s">
        <v>26</v>
      </c>
      <c r="B312" s="6" t="s">
        <v>600</v>
      </c>
      <c r="C312" s="2">
        <v>200</v>
      </c>
      <c r="D312" s="5"/>
      <c r="E312" s="5"/>
      <c r="F312" s="5"/>
      <c r="G312" s="5"/>
      <c r="H312" s="5"/>
      <c r="I312" s="5"/>
      <c r="J312" s="5"/>
      <c r="K312" s="5"/>
      <c r="L312" s="5"/>
      <c r="M312" s="5"/>
      <c r="N312" s="5">
        <f t="shared" si="51"/>
        <v>0</v>
      </c>
      <c r="O312" s="5">
        <v>474.59778999999997</v>
      </c>
      <c r="P312" s="5">
        <f t="shared" si="47"/>
        <v>474.59778999999997</v>
      </c>
      <c r="Q312" s="5"/>
      <c r="R312" s="5">
        <f t="shared" si="44"/>
        <v>474.59778999999997</v>
      </c>
      <c r="S312" s="5"/>
      <c r="T312" s="5">
        <f t="shared" si="45"/>
        <v>474.59778999999997</v>
      </c>
      <c r="U312" s="5"/>
      <c r="V312" s="5">
        <f t="shared" si="46"/>
        <v>474.59778999999997</v>
      </c>
    </row>
    <row r="313" spans="1:22" ht="76.5">
      <c r="A313" s="4" t="s">
        <v>390</v>
      </c>
      <c r="B313" s="2" t="s">
        <v>435</v>
      </c>
      <c r="C313" s="2"/>
      <c r="D313" s="5">
        <v>210.48588000000001</v>
      </c>
      <c r="E313" s="5">
        <f>E314</f>
        <v>0</v>
      </c>
      <c r="F313" s="5">
        <f t="shared" si="53"/>
        <v>210.48588000000001</v>
      </c>
      <c r="G313" s="5">
        <f>G314</f>
        <v>0</v>
      </c>
      <c r="H313" s="5">
        <f t="shared" si="48"/>
        <v>210.48588000000001</v>
      </c>
      <c r="I313" s="5">
        <f>I314</f>
        <v>0</v>
      </c>
      <c r="J313" s="5">
        <f t="shared" si="49"/>
        <v>210.48588000000001</v>
      </c>
      <c r="K313" s="5">
        <f>K314</f>
        <v>0</v>
      </c>
      <c r="L313" s="5">
        <f t="shared" si="50"/>
        <v>210.48588000000001</v>
      </c>
      <c r="M313" s="5">
        <f>M314</f>
        <v>0</v>
      </c>
      <c r="N313" s="5">
        <f t="shared" si="51"/>
        <v>210.48588000000001</v>
      </c>
      <c r="O313" s="5">
        <f>O314</f>
        <v>0</v>
      </c>
      <c r="P313" s="5">
        <f t="shared" si="47"/>
        <v>210.48588000000001</v>
      </c>
      <c r="Q313" s="5">
        <f>Q314</f>
        <v>0</v>
      </c>
      <c r="R313" s="5">
        <f t="shared" si="44"/>
        <v>210.48588000000001</v>
      </c>
      <c r="S313" s="5">
        <f>S314</f>
        <v>0</v>
      </c>
      <c r="T313" s="5">
        <f t="shared" si="45"/>
        <v>210.48588000000001</v>
      </c>
      <c r="U313" s="5">
        <f>U314</f>
        <v>0</v>
      </c>
      <c r="V313" s="5">
        <f t="shared" si="46"/>
        <v>210.48588000000001</v>
      </c>
    </row>
    <row r="314" spans="1:22" ht="63.75">
      <c r="A314" s="4" t="s">
        <v>389</v>
      </c>
      <c r="B314" s="2" t="s">
        <v>436</v>
      </c>
      <c r="C314" s="2"/>
      <c r="D314" s="5">
        <v>210.48588000000001</v>
      </c>
      <c r="E314" s="5">
        <f>E315</f>
        <v>0</v>
      </c>
      <c r="F314" s="5">
        <f t="shared" si="53"/>
        <v>210.48588000000001</v>
      </c>
      <c r="G314" s="5">
        <f>G315</f>
        <v>0</v>
      </c>
      <c r="H314" s="5">
        <f t="shared" si="48"/>
        <v>210.48588000000001</v>
      </c>
      <c r="I314" s="5">
        <f>I315</f>
        <v>0</v>
      </c>
      <c r="J314" s="5">
        <f t="shared" si="49"/>
        <v>210.48588000000001</v>
      </c>
      <c r="K314" s="5">
        <f>K315</f>
        <v>0</v>
      </c>
      <c r="L314" s="5">
        <f t="shared" si="50"/>
        <v>210.48588000000001</v>
      </c>
      <c r="M314" s="5">
        <f>M315</f>
        <v>0</v>
      </c>
      <c r="N314" s="5">
        <f t="shared" si="51"/>
        <v>210.48588000000001</v>
      </c>
      <c r="O314" s="5">
        <f>O315</f>
        <v>0</v>
      </c>
      <c r="P314" s="5">
        <f t="shared" si="47"/>
        <v>210.48588000000001</v>
      </c>
      <c r="Q314" s="5">
        <f>Q315</f>
        <v>0</v>
      </c>
      <c r="R314" s="5">
        <f t="shared" si="44"/>
        <v>210.48588000000001</v>
      </c>
      <c r="S314" s="5">
        <f>S315</f>
        <v>0</v>
      </c>
      <c r="T314" s="5">
        <f t="shared" si="45"/>
        <v>210.48588000000001</v>
      </c>
      <c r="U314" s="5">
        <f>U315</f>
        <v>0</v>
      </c>
      <c r="V314" s="5">
        <f t="shared" si="46"/>
        <v>210.48588000000001</v>
      </c>
    </row>
    <row r="315" spans="1:22" ht="38.25">
      <c r="A315" s="4" t="s">
        <v>37</v>
      </c>
      <c r="B315" s="2" t="s">
        <v>436</v>
      </c>
      <c r="C315" s="2">
        <v>600</v>
      </c>
      <c r="D315" s="5">
        <v>210.48588000000001</v>
      </c>
      <c r="E315" s="5">
        <v>0</v>
      </c>
      <c r="F315" s="5">
        <f t="shared" si="53"/>
        <v>210.48588000000001</v>
      </c>
      <c r="G315" s="5"/>
      <c r="H315" s="5">
        <f t="shared" si="48"/>
        <v>210.48588000000001</v>
      </c>
      <c r="I315" s="5"/>
      <c r="J315" s="5">
        <f t="shared" si="49"/>
        <v>210.48588000000001</v>
      </c>
      <c r="K315" s="5"/>
      <c r="L315" s="5">
        <f t="shared" si="50"/>
        <v>210.48588000000001</v>
      </c>
      <c r="M315" s="5"/>
      <c r="N315" s="5">
        <f t="shared" si="51"/>
        <v>210.48588000000001</v>
      </c>
      <c r="O315" s="5"/>
      <c r="P315" s="5">
        <f t="shared" si="47"/>
        <v>210.48588000000001</v>
      </c>
      <c r="Q315" s="5"/>
      <c r="R315" s="5">
        <f t="shared" si="44"/>
        <v>210.48588000000001</v>
      </c>
      <c r="S315" s="5"/>
      <c r="T315" s="5">
        <f t="shared" si="45"/>
        <v>210.48588000000001</v>
      </c>
      <c r="U315" s="5"/>
      <c r="V315" s="5">
        <f t="shared" si="46"/>
        <v>210.48588000000001</v>
      </c>
    </row>
    <row r="316" spans="1:22" ht="57.75" customHeight="1">
      <c r="A316" s="4" t="s">
        <v>540</v>
      </c>
      <c r="B316" s="2" t="s">
        <v>537</v>
      </c>
      <c r="C316" s="2"/>
      <c r="D316" s="5">
        <v>0</v>
      </c>
      <c r="E316" s="5">
        <f>E317+E319</f>
        <v>72.207269999999994</v>
      </c>
      <c r="F316" s="5">
        <f t="shared" si="53"/>
        <v>72.207269999999994</v>
      </c>
      <c r="G316" s="5">
        <f>G317+G319</f>
        <v>0</v>
      </c>
      <c r="H316" s="5">
        <f t="shared" si="48"/>
        <v>72.207269999999994</v>
      </c>
      <c r="I316" s="5">
        <f>I317+I319</f>
        <v>3441.2807299999999</v>
      </c>
      <c r="J316" s="5">
        <f t="shared" si="49"/>
        <v>3513.4879999999998</v>
      </c>
      <c r="K316" s="5">
        <f>K317+K319</f>
        <v>0</v>
      </c>
      <c r="L316" s="5">
        <f t="shared" si="50"/>
        <v>3513.4879999999998</v>
      </c>
      <c r="M316" s="5">
        <f>M317+M319</f>
        <v>0</v>
      </c>
      <c r="N316" s="5">
        <f t="shared" si="51"/>
        <v>3513.4879999999998</v>
      </c>
      <c r="O316" s="5">
        <f>O317+O319</f>
        <v>5.2308000000000003</v>
      </c>
      <c r="P316" s="5">
        <f t="shared" si="47"/>
        <v>3518.7187999999996</v>
      </c>
      <c r="Q316" s="5">
        <f>Q317+Q319</f>
        <v>0</v>
      </c>
      <c r="R316" s="5">
        <f t="shared" si="44"/>
        <v>3518.7187999999996</v>
      </c>
      <c r="S316" s="5">
        <f>S317+S319</f>
        <v>-1.83534</v>
      </c>
      <c r="T316" s="5">
        <f t="shared" si="45"/>
        <v>3516.8834599999996</v>
      </c>
      <c r="U316" s="5">
        <f>U317+U319</f>
        <v>0</v>
      </c>
      <c r="V316" s="5">
        <f t="shared" si="46"/>
        <v>3516.8834599999996</v>
      </c>
    </row>
    <row r="317" spans="1:22" ht="43.5" customHeight="1">
      <c r="A317" s="4" t="s">
        <v>539</v>
      </c>
      <c r="B317" s="2" t="s">
        <v>538</v>
      </c>
      <c r="C317" s="2"/>
      <c r="D317" s="5">
        <v>0</v>
      </c>
      <c r="E317" s="5">
        <f>E318</f>
        <v>12.207269999999999</v>
      </c>
      <c r="F317" s="5">
        <f t="shared" si="53"/>
        <v>12.207269999999999</v>
      </c>
      <c r="G317" s="5">
        <f>G318</f>
        <v>0</v>
      </c>
      <c r="H317" s="5">
        <f t="shared" si="48"/>
        <v>12.207269999999999</v>
      </c>
      <c r="I317" s="5">
        <f>I318</f>
        <v>3487.7927300000001</v>
      </c>
      <c r="J317" s="5">
        <f t="shared" si="49"/>
        <v>3500</v>
      </c>
      <c r="K317" s="5">
        <f>K318</f>
        <v>0</v>
      </c>
      <c r="L317" s="5">
        <f t="shared" si="50"/>
        <v>3500</v>
      </c>
      <c r="M317" s="5">
        <f>M318</f>
        <v>0</v>
      </c>
      <c r="N317" s="5">
        <f t="shared" si="51"/>
        <v>3500</v>
      </c>
      <c r="O317" s="5">
        <f>O318</f>
        <v>0</v>
      </c>
      <c r="P317" s="5">
        <f t="shared" si="47"/>
        <v>3500</v>
      </c>
      <c r="Q317" s="5">
        <f>Q318</f>
        <v>0</v>
      </c>
      <c r="R317" s="5">
        <f t="shared" si="44"/>
        <v>3500</v>
      </c>
      <c r="S317" s="5">
        <f>S318</f>
        <v>-1.83534</v>
      </c>
      <c r="T317" s="5">
        <f t="shared" si="45"/>
        <v>3498.1646599999999</v>
      </c>
      <c r="U317" s="5">
        <f>U318</f>
        <v>0</v>
      </c>
      <c r="V317" s="5">
        <f t="shared" si="46"/>
        <v>3498.1646599999999</v>
      </c>
    </row>
    <row r="318" spans="1:22" ht="38.25">
      <c r="A318" s="4" t="s">
        <v>26</v>
      </c>
      <c r="B318" s="2" t="s">
        <v>538</v>
      </c>
      <c r="C318" s="2">
        <v>200</v>
      </c>
      <c r="D318" s="5">
        <v>0</v>
      </c>
      <c r="E318" s="5">
        <v>12.207269999999999</v>
      </c>
      <c r="F318" s="5">
        <f t="shared" si="53"/>
        <v>12.207269999999999</v>
      </c>
      <c r="G318" s="5"/>
      <c r="H318" s="5">
        <f t="shared" si="48"/>
        <v>12.207269999999999</v>
      </c>
      <c r="I318" s="5">
        <f>0.64013+3487.1526</f>
        <v>3487.7927300000001</v>
      </c>
      <c r="J318" s="5">
        <f t="shared" si="49"/>
        <v>3500</v>
      </c>
      <c r="K318" s="5"/>
      <c r="L318" s="5">
        <f t="shared" si="50"/>
        <v>3500</v>
      </c>
      <c r="M318" s="5"/>
      <c r="N318" s="5">
        <f t="shared" si="51"/>
        <v>3500</v>
      </c>
      <c r="O318" s="5"/>
      <c r="P318" s="5">
        <f t="shared" si="47"/>
        <v>3500</v>
      </c>
      <c r="Q318" s="5"/>
      <c r="R318" s="5">
        <f t="shared" si="44"/>
        <v>3500</v>
      </c>
      <c r="S318" s="5">
        <v>-1.83534</v>
      </c>
      <c r="T318" s="5">
        <f t="shared" si="45"/>
        <v>3498.1646599999999</v>
      </c>
      <c r="U318" s="5"/>
      <c r="V318" s="5">
        <f t="shared" si="46"/>
        <v>3498.1646599999999</v>
      </c>
    </row>
    <row r="319" spans="1:22" ht="63.75">
      <c r="A319" s="4" t="s">
        <v>542</v>
      </c>
      <c r="B319" s="2" t="s">
        <v>541</v>
      </c>
      <c r="C319" s="2"/>
      <c r="D319" s="5">
        <v>0</v>
      </c>
      <c r="E319" s="5">
        <f>E320</f>
        <v>60</v>
      </c>
      <c r="F319" s="5">
        <f t="shared" si="53"/>
        <v>60</v>
      </c>
      <c r="G319" s="5">
        <f>G320</f>
        <v>0</v>
      </c>
      <c r="H319" s="5">
        <f t="shared" si="48"/>
        <v>60</v>
      </c>
      <c r="I319" s="5">
        <f>I320</f>
        <v>-46.512</v>
      </c>
      <c r="J319" s="5">
        <f t="shared" si="49"/>
        <v>13.488</v>
      </c>
      <c r="K319" s="5">
        <f>K320</f>
        <v>0</v>
      </c>
      <c r="L319" s="5">
        <f t="shared" si="50"/>
        <v>13.488</v>
      </c>
      <c r="M319" s="5">
        <f>M320</f>
        <v>0</v>
      </c>
      <c r="N319" s="5">
        <f t="shared" si="51"/>
        <v>13.488</v>
      </c>
      <c r="O319" s="5">
        <f>O320</f>
        <v>5.2308000000000003</v>
      </c>
      <c r="P319" s="5">
        <f t="shared" si="47"/>
        <v>18.718800000000002</v>
      </c>
      <c r="Q319" s="5">
        <f>Q320</f>
        <v>0</v>
      </c>
      <c r="R319" s="5">
        <f t="shared" si="44"/>
        <v>18.718800000000002</v>
      </c>
      <c r="S319" s="5">
        <f>S320</f>
        <v>0</v>
      </c>
      <c r="T319" s="5">
        <f t="shared" si="45"/>
        <v>18.718800000000002</v>
      </c>
      <c r="U319" s="5">
        <f>U320</f>
        <v>0</v>
      </c>
      <c r="V319" s="5">
        <f t="shared" si="46"/>
        <v>18.718800000000002</v>
      </c>
    </row>
    <row r="320" spans="1:22" ht="38.25">
      <c r="A320" s="4" t="s">
        <v>26</v>
      </c>
      <c r="B320" s="2" t="s">
        <v>541</v>
      </c>
      <c r="C320" s="2">
        <v>200</v>
      </c>
      <c r="D320" s="5">
        <v>0</v>
      </c>
      <c r="E320" s="5">
        <v>60</v>
      </c>
      <c r="F320" s="5">
        <f t="shared" si="53"/>
        <v>60</v>
      </c>
      <c r="G320" s="5"/>
      <c r="H320" s="5">
        <f t="shared" si="48"/>
        <v>60</v>
      </c>
      <c r="I320" s="5">
        <v>-46.512</v>
      </c>
      <c r="J320" s="5">
        <f t="shared" si="49"/>
        <v>13.488</v>
      </c>
      <c r="K320" s="5"/>
      <c r="L320" s="5">
        <f t="shared" si="50"/>
        <v>13.488</v>
      </c>
      <c r="M320" s="5"/>
      <c r="N320" s="5">
        <f t="shared" si="51"/>
        <v>13.488</v>
      </c>
      <c r="O320" s="5">
        <v>5.2308000000000003</v>
      </c>
      <c r="P320" s="5">
        <f t="shared" si="47"/>
        <v>18.718800000000002</v>
      </c>
      <c r="Q320" s="5"/>
      <c r="R320" s="5">
        <f t="shared" si="44"/>
        <v>18.718800000000002</v>
      </c>
      <c r="S320" s="5"/>
      <c r="T320" s="5">
        <f t="shared" si="45"/>
        <v>18.718800000000002</v>
      </c>
      <c r="U320" s="5"/>
      <c r="V320" s="5">
        <f t="shared" si="46"/>
        <v>18.718800000000002</v>
      </c>
    </row>
    <row r="321" spans="1:22" ht="63.75">
      <c r="A321" s="9" t="s">
        <v>32</v>
      </c>
      <c r="B321" s="8" t="s">
        <v>386</v>
      </c>
      <c r="C321" s="2"/>
      <c r="D321" s="5">
        <v>6025.5518399999992</v>
      </c>
      <c r="E321" s="5">
        <f t="shared" ref="E321:U323" si="54">E322</f>
        <v>0</v>
      </c>
      <c r="F321" s="5">
        <f t="shared" si="53"/>
        <v>6025.5518399999992</v>
      </c>
      <c r="G321" s="5">
        <f t="shared" si="54"/>
        <v>0</v>
      </c>
      <c r="H321" s="5">
        <f t="shared" si="48"/>
        <v>6025.5518399999992</v>
      </c>
      <c r="I321" s="5">
        <f t="shared" si="54"/>
        <v>0</v>
      </c>
      <c r="J321" s="5">
        <f t="shared" si="49"/>
        <v>6025.5518399999992</v>
      </c>
      <c r="K321" s="5">
        <f t="shared" si="54"/>
        <v>0</v>
      </c>
      <c r="L321" s="5">
        <f t="shared" si="50"/>
        <v>6025.5518399999992</v>
      </c>
      <c r="M321" s="5">
        <f t="shared" si="54"/>
        <v>388.64888999999999</v>
      </c>
      <c r="N321" s="5">
        <f t="shared" si="51"/>
        <v>6414.2007299999996</v>
      </c>
      <c r="O321" s="5">
        <f t="shared" si="54"/>
        <v>0</v>
      </c>
      <c r="P321" s="5">
        <f t="shared" si="47"/>
        <v>6414.2007299999996</v>
      </c>
      <c r="Q321" s="5">
        <f t="shared" si="54"/>
        <v>0</v>
      </c>
      <c r="R321" s="5">
        <f t="shared" si="44"/>
        <v>6414.2007299999996</v>
      </c>
      <c r="S321" s="5">
        <f t="shared" si="54"/>
        <v>822.20480999999995</v>
      </c>
      <c r="T321" s="5">
        <f t="shared" si="45"/>
        <v>7236.4055399999997</v>
      </c>
      <c r="U321" s="5">
        <f t="shared" si="54"/>
        <v>30.14648</v>
      </c>
      <c r="V321" s="5">
        <f t="shared" si="46"/>
        <v>7266.5520200000001</v>
      </c>
    </row>
    <row r="322" spans="1:22" ht="63.75">
      <c r="A322" s="4" t="s">
        <v>33</v>
      </c>
      <c r="B322" s="2" t="s">
        <v>388</v>
      </c>
      <c r="C322" s="2"/>
      <c r="D322" s="5">
        <v>6025.5518399999992</v>
      </c>
      <c r="E322" s="5">
        <f t="shared" si="54"/>
        <v>0</v>
      </c>
      <c r="F322" s="5">
        <f t="shared" si="53"/>
        <v>6025.5518399999992</v>
      </c>
      <c r="G322" s="5">
        <f t="shared" si="54"/>
        <v>0</v>
      </c>
      <c r="H322" s="5">
        <f t="shared" si="48"/>
        <v>6025.5518399999992</v>
      </c>
      <c r="I322" s="5">
        <f t="shared" si="54"/>
        <v>0</v>
      </c>
      <c r="J322" s="5">
        <f t="shared" si="49"/>
        <v>6025.5518399999992</v>
      </c>
      <c r="K322" s="5">
        <f t="shared" si="54"/>
        <v>0</v>
      </c>
      <c r="L322" s="5">
        <f t="shared" si="50"/>
        <v>6025.5518399999992</v>
      </c>
      <c r="M322" s="5">
        <f>M323+M325</f>
        <v>388.64888999999999</v>
      </c>
      <c r="N322" s="5">
        <f t="shared" si="51"/>
        <v>6414.2007299999996</v>
      </c>
      <c r="O322" s="5">
        <f>O323+O325</f>
        <v>0</v>
      </c>
      <c r="P322" s="5">
        <f t="shared" si="47"/>
        <v>6414.2007299999996</v>
      </c>
      <c r="Q322" s="5">
        <f>Q323+Q325</f>
        <v>0</v>
      </c>
      <c r="R322" s="5">
        <f t="shared" si="44"/>
        <v>6414.2007299999996</v>
      </c>
      <c r="S322" s="5">
        <f>S323+S325</f>
        <v>822.20480999999995</v>
      </c>
      <c r="T322" s="5">
        <f t="shared" si="45"/>
        <v>7236.4055399999997</v>
      </c>
      <c r="U322" s="5">
        <f>U323+U325</f>
        <v>30.14648</v>
      </c>
      <c r="V322" s="5">
        <f t="shared" si="46"/>
        <v>7266.5520200000001</v>
      </c>
    </row>
    <row r="323" spans="1:22" ht="55.5" customHeight="1">
      <c r="A323" s="4" t="s">
        <v>34</v>
      </c>
      <c r="B323" s="6" t="s">
        <v>437</v>
      </c>
      <c r="C323" s="2"/>
      <c r="D323" s="5">
        <v>6025.5518399999992</v>
      </c>
      <c r="E323" s="5">
        <f t="shared" si="54"/>
        <v>0</v>
      </c>
      <c r="F323" s="5">
        <f t="shared" si="53"/>
        <v>6025.5518399999992</v>
      </c>
      <c r="G323" s="5">
        <f t="shared" si="54"/>
        <v>0</v>
      </c>
      <c r="H323" s="5">
        <f t="shared" si="48"/>
        <v>6025.5518399999992</v>
      </c>
      <c r="I323" s="5">
        <f t="shared" si="54"/>
        <v>0</v>
      </c>
      <c r="J323" s="5">
        <f t="shared" si="49"/>
        <v>6025.5518399999992</v>
      </c>
      <c r="K323" s="5">
        <f t="shared" si="54"/>
        <v>0</v>
      </c>
      <c r="L323" s="5">
        <f t="shared" si="50"/>
        <v>6025.5518399999992</v>
      </c>
      <c r="M323" s="5">
        <f t="shared" si="54"/>
        <v>0</v>
      </c>
      <c r="N323" s="5">
        <f t="shared" si="51"/>
        <v>6025.5518399999992</v>
      </c>
      <c r="O323" s="5">
        <f t="shared" si="54"/>
        <v>0</v>
      </c>
      <c r="P323" s="5">
        <f t="shared" si="47"/>
        <v>6025.5518399999992</v>
      </c>
      <c r="Q323" s="5">
        <f t="shared" si="54"/>
        <v>0</v>
      </c>
      <c r="R323" s="5">
        <f t="shared" si="44"/>
        <v>6025.5518399999992</v>
      </c>
      <c r="S323" s="5">
        <f t="shared" si="54"/>
        <v>822.20480999999995</v>
      </c>
      <c r="T323" s="5">
        <f t="shared" si="45"/>
        <v>6847.7566499999994</v>
      </c>
      <c r="U323" s="5">
        <f t="shared" si="54"/>
        <v>0</v>
      </c>
      <c r="V323" s="5">
        <f t="shared" si="46"/>
        <v>6847.7566499999994</v>
      </c>
    </row>
    <row r="324" spans="1:22" ht="38.25">
      <c r="A324" s="4" t="s">
        <v>176</v>
      </c>
      <c r="B324" s="6" t="s">
        <v>437</v>
      </c>
      <c r="C324" s="2">
        <v>400</v>
      </c>
      <c r="D324" s="5">
        <v>6025.5518399999992</v>
      </c>
      <c r="E324" s="5">
        <v>0</v>
      </c>
      <c r="F324" s="5">
        <f t="shared" si="53"/>
        <v>6025.5518399999992</v>
      </c>
      <c r="G324" s="5"/>
      <c r="H324" s="5">
        <f t="shared" si="48"/>
        <v>6025.5518399999992</v>
      </c>
      <c r="I324" s="5"/>
      <c r="J324" s="5">
        <f t="shared" si="49"/>
        <v>6025.5518399999992</v>
      </c>
      <c r="K324" s="5"/>
      <c r="L324" s="5">
        <f t="shared" si="50"/>
        <v>6025.5518399999992</v>
      </c>
      <c r="M324" s="5"/>
      <c r="N324" s="5">
        <f t="shared" si="51"/>
        <v>6025.5518399999992</v>
      </c>
      <c r="O324" s="5"/>
      <c r="P324" s="5">
        <f t="shared" si="47"/>
        <v>6025.5518399999992</v>
      </c>
      <c r="Q324" s="5"/>
      <c r="R324" s="5">
        <f t="shared" si="44"/>
        <v>6025.5518399999992</v>
      </c>
      <c r="S324" s="5">
        <v>822.20480999999995</v>
      </c>
      <c r="T324" s="5">
        <f t="shared" si="45"/>
        <v>6847.7566499999994</v>
      </c>
      <c r="U324" s="5"/>
      <c r="V324" s="5">
        <f t="shared" si="46"/>
        <v>6847.7566499999994</v>
      </c>
    </row>
    <row r="325" spans="1:22" ht="84" customHeight="1">
      <c r="A325" s="4" t="s">
        <v>587</v>
      </c>
      <c r="B325" s="6" t="s">
        <v>588</v>
      </c>
      <c r="C325" s="2"/>
      <c r="D325" s="5"/>
      <c r="E325" s="5"/>
      <c r="F325" s="5"/>
      <c r="G325" s="5"/>
      <c r="H325" s="5"/>
      <c r="I325" s="5"/>
      <c r="J325" s="5"/>
      <c r="K325" s="5"/>
      <c r="L325" s="5">
        <f t="shared" si="50"/>
        <v>0</v>
      </c>
      <c r="M325" s="5">
        <f>M326</f>
        <v>388.64888999999999</v>
      </c>
      <c r="N325" s="5">
        <f t="shared" si="51"/>
        <v>388.64888999999999</v>
      </c>
      <c r="O325" s="5">
        <f>O326</f>
        <v>0</v>
      </c>
      <c r="P325" s="5">
        <f t="shared" si="47"/>
        <v>388.64888999999999</v>
      </c>
      <c r="Q325" s="5">
        <f>Q326</f>
        <v>0</v>
      </c>
      <c r="R325" s="5">
        <f t="shared" si="44"/>
        <v>388.64888999999999</v>
      </c>
      <c r="S325" s="5">
        <f>S326</f>
        <v>0</v>
      </c>
      <c r="T325" s="5">
        <f t="shared" si="45"/>
        <v>388.64888999999999</v>
      </c>
      <c r="U325" s="5">
        <f>U326</f>
        <v>30.14648</v>
      </c>
      <c r="V325" s="5">
        <f t="shared" si="46"/>
        <v>418.79536999999999</v>
      </c>
    </row>
    <row r="326" spans="1:22" ht="38.25">
      <c r="A326" s="4" t="s">
        <v>176</v>
      </c>
      <c r="B326" s="6" t="s">
        <v>588</v>
      </c>
      <c r="C326" s="2">
        <v>400</v>
      </c>
      <c r="D326" s="5"/>
      <c r="E326" s="5"/>
      <c r="F326" s="5"/>
      <c r="G326" s="5"/>
      <c r="H326" s="5"/>
      <c r="I326" s="5"/>
      <c r="J326" s="5"/>
      <c r="K326" s="5"/>
      <c r="L326" s="5">
        <f t="shared" si="50"/>
        <v>0</v>
      </c>
      <c r="M326" s="5">
        <v>388.64888999999999</v>
      </c>
      <c r="N326" s="5">
        <f t="shared" si="51"/>
        <v>388.64888999999999</v>
      </c>
      <c r="O326" s="5"/>
      <c r="P326" s="5">
        <f t="shared" si="47"/>
        <v>388.64888999999999</v>
      </c>
      <c r="Q326" s="5"/>
      <c r="R326" s="5">
        <f t="shared" si="44"/>
        <v>388.64888999999999</v>
      </c>
      <c r="S326" s="5"/>
      <c r="T326" s="5">
        <f t="shared" si="45"/>
        <v>388.64888999999999</v>
      </c>
      <c r="U326" s="5">
        <v>30.14648</v>
      </c>
      <c r="V326" s="5">
        <f t="shared" si="46"/>
        <v>418.79536999999999</v>
      </c>
    </row>
    <row r="327" spans="1:22" ht="89.25">
      <c r="A327" s="9" t="s">
        <v>321</v>
      </c>
      <c r="B327" s="8" t="s">
        <v>173</v>
      </c>
      <c r="C327" s="2"/>
      <c r="D327" s="5">
        <v>0</v>
      </c>
      <c r="E327" s="5">
        <f t="shared" ref="E327:U329" si="55">E328</f>
        <v>0</v>
      </c>
      <c r="F327" s="5">
        <f t="shared" si="53"/>
        <v>0</v>
      </c>
      <c r="G327" s="5">
        <f t="shared" si="55"/>
        <v>0</v>
      </c>
      <c r="H327" s="5">
        <f t="shared" si="48"/>
        <v>0</v>
      </c>
      <c r="I327" s="5">
        <f t="shared" si="55"/>
        <v>0</v>
      </c>
      <c r="J327" s="5">
        <f t="shared" si="49"/>
        <v>0</v>
      </c>
      <c r="K327" s="5">
        <f t="shared" si="55"/>
        <v>0</v>
      </c>
      <c r="L327" s="5">
        <f t="shared" si="50"/>
        <v>0</v>
      </c>
      <c r="M327" s="5">
        <f t="shared" si="55"/>
        <v>0</v>
      </c>
      <c r="N327" s="5">
        <f t="shared" si="51"/>
        <v>0</v>
      </c>
      <c r="O327" s="5">
        <f t="shared" si="55"/>
        <v>0</v>
      </c>
      <c r="P327" s="5">
        <f t="shared" si="47"/>
        <v>0</v>
      </c>
      <c r="Q327" s="5">
        <f t="shared" si="55"/>
        <v>0</v>
      </c>
      <c r="R327" s="5">
        <f t="shared" si="44"/>
        <v>0</v>
      </c>
      <c r="S327" s="5">
        <f t="shared" si="55"/>
        <v>0</v>
      </c>
      <c r="T327" s="5">
        <f t="shared" si="45"/>
        <v>0</v>
      </c>
      <c r="U327" s="5">
        <f t="shared" si="55"/>
        <v>0</v>
      </c>
      <c r="V327" s="5">
        <f t="shared" si="46"/>
        <v>0</v>
      </c>
    </row>
    <row r="328" spans="1:22" ht="89.25">
      <c r="A328" s="4" t="s">
        <v>392</v>
      </c>
      <c r="B328" s="2" t="s">
        <v>174</v>
      </c>
      <c r="C328" s="2"/>
      <c r="D328" s="5">
        <v>0</v>
      </c>
      <c r="E328" s="5">
        <f t="shared" si="55"/>
        <v>0</v>
      </c>
      <c r="F328" s="5">
        <f t="shared" si="53"/>
        <v>0</v>
      </c>
      <c r="G328" s="5">
        <f t="shared" si="55"/>
        <v>0</v>
      </c>
      <c r="H328" s="5">
        <f t="shared" si="48"/>
        <v>0</v>
      </c>
      <c r="I328" s="5">
        <f t="shared" si="55"/>
        <v>0</v>
      </c>
      <c r="J328" s="5">
        <f t="shared" si="49"/>
        <v>0</v>
      </c>
      <c r="K328" s="5">
        <f t="shared" si="55"/>
        <v>0</v>
      </c>
      <c r="L328" s="5">
        <f t="shared" si="50"/>
        <v>0</v>
      </c>
      <c r="M328" s="5">
        <f t="shared" si="55"/>
        <v>0</v>
      </c>
      <c r="N328" s="5">
        <f t="shared" si="51"/>
        <v>0</v>
      </c>
      <c r="O328" s="5">
        <f t="shared" si="55"/>
        <v>0</v>
      </c>
      <c r="P328" s="5">
        <f t="shared" si="47"/>
        <v>0</v>
      </c>
      <c r="Q328" s="5">
        <f t="shared" si="55"/>
        <v>0</v>
      </c>
      <c r="R328" s="5">
        <f t="shared" si="44"/>
        <v>0</v>
      </c>
      <c r="S328" s="5">
        <f t="shared" si="55"/>
        <v>0</v>
      </c>
      <c r="T328" s="5">
        <f t="shared" si="45"/>
        <v>0</v>
      </c>
      <c r="U328" s="5">
        <f t="shared" si="55"/>
        <v>0</v>
      </c>
      <c r="V328" s="5">
        <f t="shared" si="46"/>
        <v>0</v>
      </c>
    </row>
    <row r="329" spans="1:22" ht="76.5">
      <c r="A329" s="4" t="s">
        <v>393</v>
      </c>
      <c r="B329" s="2" t="s">
        <v>438</v>
      </c>
      <c r="C329" s="2"/>
      <c r="D329" s="5">
        <v>0</v>
      </c>
      <c r="E329" s="5">
        <f t="shared" si="55"/>
        <v>0</v>
      </c>
      <c r="F329" s="5">
        <f t="shared" si="53"/>
        <v>0</v>
      </c>
      <c r="G329" s="5">
        <f t="shared" si="55"/>
        <v>0</v>
      </c>
      <c r="H329" s="5">
        <f t="shared" si="48"/>
        <v>0</v>
      </c>
      <c r="I329" s="5">
        <f t="shared" si="55"/>
        <v>0</v>
      </c>
      <c r="J329" s="5">
        <f t="shared" si="49"/>
        <v>0</v>
      </c>
      <c r="K329" s="5">
        <f t="shared" si="55"/>
        <v>0</v>
      </c>
      <c r="L329" s="5">
        <f t="shared" si="50"/>
        <v>0</v>
      </c>
      <c r="M329" s="5">
        <f t="shared" si="55"/>
        <v>0</v>
      </c>
      <c r="N329" s="5">
        <f t="shared" si="51"/>
        <v>0</v>
      </c>
      <c r="O329" s="5">
        <f t="shared" si="55"/>
        <v>0</v>
      </c>
      <c r="P329" s="5">
        <f t="shared" si="47"/>
        <v>0</v>
      </c>
      <c r="Q329" s="5">
        <f t="shared" si="55"/>
        <v>0</v>
      </c>
      <c r="R329" s="5">
        <f t="shared" si="44"/>
        <v>0</v>
      </c>
      <c r="S329" s="5">
        <f t="shared" si="55"/>
        <v>0</v>
      </c>
      <c r="T329" s="5">
        <f t="shared" si="45"/>
        <v>0</v>
      </c>
      <c r="U329" s="5">
        <f t="shared" si="55"/>
        <v>0</v>
      </c>
      <c r="V329" s="5">
        <f t="shared" si="46"/>
        <v>0</v>
      </c>
    </row>
    <row r="330" spans="1:22" ht="38.25">
      <c r="A330" s="4" t="s">
        <v>26</v>
      </c>
      <c r="B330" s="2" t="s">
        <v>438</v>
      </c>
      <c r="C330" s="2">
        <v>200</v>
      </c>
      <c r="D330" s="5">
        <v>0</v>
      </c>
      <c r="E330" s="5">
        <v>0</v>
      </c>
      <c r="F330" s="5">
        <f t="shared" si="53"/>
        <v>0</v>
      </c>
      <c r="G330" s="5"/>
      <c r="H330" s="5">
        <f t="shared" si="48"/>
        <v>0</v>
      </c>
      <c r="I330" s="5"/>
      <c r="J330" s="5">
        <f t="shared" si="49"/>
        <v>0</v>
      </c>
      <c r="K330" s="5"/>
      <c r="L330" s="5">
        <f t="shared" si="50"/>
        <v>0</v>
      </c>
      <c r="M330" s="5"/>
      <c r="N330" s="5">
        <f t="shared" si="51"/>
        <v>0</v>
      </c>
      <c r="O330" s="5"/>
      <c r="P330" s="5">
        <f t="shared" si="47"/>
        <v>0</v>
      </c>
      <c r="Q330" s="5"/>
      <c r="R330" s="5">
        <f t="shared" si="44"/>
        <v>0</v>
      </c>
      <c r="S330" s="5"/>
      <c r="T330" s="5">
        <f t="shared" si="45"/>
        <v>0</v>
      </c>
      <c r="U330" s="5"/>
      <c r="V330" s="5">
        <f t="shared" si="46"/>
        <v>0</v>
      </c>
    </row>
    <row r="331" spans="1:22" ht="89.25">
      <c r="A331" s="9" t="s">
        <v>479</v>
      </c>
      <c r="B331" s="8" t="s">
        <v>391</v>
      </c>
      <c r="C331" s="2"/>
      <c r="D331" s="5">
        <v>0</v>
      </c>
      <c r="E331" s="5">
        <f t="shared" ref="E331:U333" si="56">E332</f>
        <v>0</v>
      </c>
      <c r="F331" s="5">
        <f t="shared" si="53"/>
        <v>0</v>
      </c>
      <c r="G331" s="5">
        <f t="shared" si="56"/>
        <v>0</v>
      </c>
      <c r="H331" s="5">
        <f t="shared" si="48"/>
        <v>0</v>
      </c>
      <c r="I331" s="5">
        <f t="shared" si="56"/>
        <v>0</v>
      </c>
      <c r="J331" s="5">
        <f t="shared" si="49"/>
        <v>0</v>
      </c>
      <c r="K331" s="5">
        <f t="shared" si="56"/>
        <v>0</v>
      </c>
      <c r="L331" s="5">
        <f t="shared" si="50"/>
        <v>0</v>
      </c>
      <c r="M331" s="5">
        <f t="shared" si="56"/>
        <v>0</v>
      </c>
      <c r="N331" s="5">
        <f t="shared" si="51"/>
        <v>0</v>
      </c>
      <c r="O331" s="5">
        <f t="shared" si="56"/>
        <v>0</v>
      </c>
      <c r="P331" s="5">
        <f t="shared" si="47"/>
        <v>0</v>
      </c>
      <c r="Q331" s="5">
        <f t="shared" si="56"/>
        <v>0</v>
      </c>
      <c r="R331" s="5">
        <f t="shared" si="44"/>
        <v>0</v>
      </c>
      <c r="S331" s="5">
        <f t="shared" si="56"/>
        <v>0</v>
      </c>
      <c r="T331" s="5">
        <f t="shared" si="45"/>
        <v>0</v>
      </c>
      <c r="U331" s="5">
        <f t="shared" si="56"/>
        <v>0</v>
      </c>
      <c r="V331" s="5">
        <f t="shared" si="46"/>
        <v>0</v>
      </c>
    </row>
    <row r="332" spans="1:22" ht="89.25">
      <c r="A332" s="4" t="s">
        <v>480</v>
      </c>
      <c r="B332" s="2" t="s">
        <v>394</v>
      </c>
      <c r="C332" s="2"/>
      <c r="D332" s="5">
        <v>0</v>
      </c>
      <c r="E332" s="5">
        <f t="shared" si="56"/>
        <v>0</v>
      </c>
      <c r="F332" s="5">
        <f t="shared" si="53"/>
        <v>0</v>
      </c>
      <c r="G332" s="5">
        <f t="shared" si="56"/>
        <v>0</v>
      </c>
      <c r="H332" s="5">
        <f t="shared" si="48"/>
        <v>0</v>
      </c>
      <c r="I332" s="5">
        <f t="shared" si="56"/>
        <v>0</v>
      </c>
      <c r="J332" s="5">
        <f t="shared" si="49"/>
        <v>0</v>
      </c>
      <c r="K332" s="5">
        <f t="shared" si="56"/>
        <v>0</v>
      </c>
      <c r="L332" s="5">
        <f t="shared" si="50"/>
        <v>0</v>
      </c>
      <c r="M332" s="5">
        <f t="shared" si="56"/>
        <v>0</v>
      </c>
      <c r="N332" s="5">
        <f t="shared" si="51"/>
        <v>0</v>
      </c>
      <c r="O332" s="5">
        <f t="shared" si="56"/>
        <v>0</v>
      </c>
      <c r="P332" s="5">
        <f t="shared" si="47"/>
        <v>0</v>
      </c>
      <c r="Q332" s="5">
        <f t="shared" si="56"/>
        <v>0</v>
      </c>
      <c r="R332" s="5">
        <f t="shared" si="44"/>
        <v>0</v>
      </c>
      <c r="S332" s="5">
        <f t="shared" si="56"/>
        <v>0</v>
      </c>
      <c r="T332" s="5">
        <f t="shared" si="45"/>
        <v>0</v>
      </c>
      <c r="U332" s="5">
        <f t="shared" si="56"/>
        <v>0</v>
      </c>
      <c r="V332" s="5">
        <f t="shared" si="46"/>
        <v>0</v>
      </c>
    </row>
    <row r="333" spans="1:22" ht="89.25">
      <c r="A333" s="4" t="s">
        <v>481</v>
      </c>
      <c r="B333" s="2" t="s">
        <v>439</v>
      </c>
      <c r="C333" s="2"/>
      <c r="D333" s="5">
        <v>0</v>
      </c>
      <c r="E333" s="5">
        <f t="shared" si="56"/>
        <v>0</v>
      </c>
      <c r="F333" s="5">
        <f t="shared" si="53"/>
        <v>0</v>
      </c>
      <c r="G333" s="5">
        <f t="shared" si="56"/>
        <v>0</v>
      </c>
      <c r="H333" s="5">
        <f t="shared" si="48"/>
        <v>0</v>
      </c>
      <c r="I333" s="5">
        <f t="shared" si="56"/>
        <v>0</v>
      </c>
      <c r="J333" s="5">
        <f t="shared" si="49"/>
        <v>0</v>
      </c>
      <c r="K333" s="5">
        <f t="shared" si="56"/>
        <v>0</v>
      </c>
      <c r="L333" s="5">
        <f t="shared" si="50"/>
        <v>0</v>
      </c>
      <c r="M333" s="5">
        <f t="shared" si="56"/>
        <v>0</v>
      </c>
      <c r="N333" s="5">
        <f t="shared" si="51"/>
        <v>0</v>
      </c>
      <c r="O333" s="5">
        <f t="shared" si="56"/>
        <v>0</v>
      </c>
      <c r="P333" s="5">
        <f t="shared" si="47"/>
        <v>0</v>
      </c>
      <c r="Q333" s="5">
        <f t="shared" si="56"/>
        <v>0</v>
      </c>
      <c r="R333" s="5">
        <f t="shared" si="44"/>
        <v>0</v>
      </c>
      <c r="S333" s="5">
        <f t="shared" si="56"/>
        <v>0</v>
      </c>
      <c r="T333" s="5">
        <f t="shared" si="45"/>
        <v>0</v>
      </c>
      <c r="U333" s="5">
        <f t="shared" si="56"/>
        <v>0</v>
      </c>
      <c r="V333" s="5">
        <f t="shared" si="46"/>
        <v>0</v>
      </c>
    </row>
    <row r="334" spans="1:22" ht="25.5">
      <c r="A334" s="14" t="s">
        <v>189</v>
      </c>
      <c r="B334" s="2" t="s">
        <v>439</v>
      </c>
      <c r="C334" s="2">
        <v>300</v>
      </c>
      <c r="D334" s="5">
        <v>0</v>
      </c>
      <c r="E334" s="5">
        <v>0</v>
      </c>
      <c r="F334" s="5">
        <f t="shared" si="53"/>
        <v>0</v>
      </c>
      <c r="G334" s="5"/>
      <c r="H334" s="5">
        <f t="shared" si="48"/>
        <v>0</v>
      </c>
      <c r="I334" s="5"/>
      <c r="J334" s="5">
        <f t="shared" si="49"/>
        <v>0</v>
      </c>
      <c r="K334" s="5"/>
      <c r="L334" s="5">
        <f t="shared" si="50"/>
        <v>0</v>
      </c>
      <c r="M334" s="5"/>
      <c r="N334" s="5">
        <f t="shared" si="51"/>
        <v>0</v>
      </c>
      <c r="O334" s="5"/>
      <c r="P334" s="5">
        <f t="shared" si="47"/>
        <v>0</v>
      </c>
      <c r="Q334" s="5"/>
      <c r="R334" s="5">
        <f t="shared" si="44"/>
        <v>0</v>
      </c>
      <c r="S334" s="5"/>
      <c r="T334" s="5">
        <f t="shared" si="45"/>
        <v>0</v>
      </c>
      <c r="U334" s="5"/>
      <c r="V334" s="5">
        <f t="shared" si="46"/>
        <v>0</v>
      </c>
    </row>
    <row r="335" spans="1:22" ht="25.5">
      <c r="A335" s="15" t="s">
        <v>322</v>
      </c>
      <c r="B335" s="8" t="s">
        <v>395</v>
      </c>
      <c r="C335" s="2"/>
      <c r="D335" s="5">
        <v>21820.81149</v>
      </c>
      <c r="E335" s="5">
        <f>E336+E339+E345+E342</f>
        <v>6710.4297800000004</v>
      </c>
      <c r="F335" s="5">
        <f t="shared" si="53"/>
        <v>28531.241269999999</v>
      </c>
      <c r="G335" s="5">
        <f>G336+G339+G345+G342</f>
        <v>0</v>
      </c>
      <c r="H335" s="5">
        <f t="shared" si="48"/>
        <v>28531.241269999999</v>
      </c>
      <c r="I335" s="5">
        <f>I336+I339+I345+I342</f>
        <v>0</v>
      </c>
      <c r="J335" s="5">
        <f t="shared" si="49"/>
        <v>28531.241269999999</v>
      </c>
      <c r="K335" s="5">
        <f>K336+K339+K345+K342</f>
        <v>0</v>
      </c>
      <c r="L335" s="5">
        <f t="shared" si="50"/>
        <v>28531.241269999999</v>
      </c>
      <c r="M335" s="5">
        <f>M336+M339+M345+M342</f>
        <v>14970</v>
      </c>
      <c r="N335" s="5">
        <f t="shared" si="51"/>
        <v>43501.241269999999</v>
      </c>
      <c r="O335" s="5">
        <f>O336+O339+O345+O342</f>
        <v>0</v>
      </c>
      <c r="P335" s="5">
        <f t="shared" si="47"/>
        <v>43501.241269999999</v>
      </c>
      <c r="Q335" s="5">
        <f>Q336+Q339+Q345+Q342</f>
        <v>0</v>
      </c>
      <c r="R335" s="5">
        <f t="shared" si="44"/>
        <v>43501.241269999999</v>
      </c>
      <c r="S335" s="5">
        <f>S336+S339+S345+S342</f>
        <v>-1702.64762</v>
      </c>
      <c r="T335" s="5">
        <f t="shared" si="45"/>
        <v>41798.593649999995</v>
      </c>
      <c r="U335" s="5">
        <f>U336+U339+U345+U342</f>
        <v>-411.51869999999991</v>
      </c>
      <c r="V335" s="5">
        <f t="shared" si="46"/>
        <v>41387.074949999995</v>
      </c>
    </row>
    <row r="336" spans="1:22" ht="25.5">
      <c r="A336" s="4" t="s">
        <v>240</v>
      </c>
      <c r="B336" s="2" t="s">
        <v>396</v>
      </c>
      <c r="C336" s="2"/>
      <c r="D336" s="5">
        <v>10836.383</v>
      </c>
      <c r="E336" s="5">
        <f>E337</f>
        <v>0</v>
      </c>
      <c r="F336" s="5">
        <f t="shared" si="53"/>
        <v>10836.383</v>
      </c>
      <c r="G336" s="5">
        <f>G337</f>
        <v>0</v>
      </c>
      <c r="H336" s="5">
        <f t="shared" si="48"/>
        <v>10836.383</v>
      </c>
      <c r="I336" s="5">
        <f>I337</f>
        <v>0</v>
      </c>
      <c r="J336" s="5">
        <f t="shared" si="49"/>
        <v>10836.383</v>
      </c>
      <c r="K336" s="5">
        <f>K337</f>
        <v>0</v>
      </c>
      <c r="L336" s="5">
        <f t="shared" si="50"/>
        <v>10836.383</v>
      </c>
      <c r="M336" s="5">
        <f>M337</f>
        <v>0</v>
      </c>
      <c r="N336" s="5">
        <f t="shared" si="51"/>
        <v>10836.383</v>
      </c>
      <c r="O336" s="5">
        <f>O337</f>
        <v>0</v>
      </c>
      <c r="P336" s="5">
        <f t="shared" si="47"/>
        <v>10836.383</v>
      </c>
      <c r="Q336" s="5">
        <f>Q337</f>
        <v>0</v>
      </c>
      <c r="R336" s="5">
        <f t="shared" si="44"/>
        <v>10836.383</v>
      </c>
      <c r="S336" s="5">
        <f>S337</f>
        <v>71.780869999999993</v>
      </c>
      <c r="T336" s="5">
        <f t="shared" si="45"/>
        <v>10908.16387</v>
      </c>
      <c r="U336" s="5">
        <f>U337</f>
        <v>-757.67675999999994</v>
      </c>
      <c r="V336" s="5">
        <f t="shared" si="46"/>
        <v>10150.48711</v>
      </c>
    </row>
    <row r="337" spans="1:22" ht="31.5" customHeight="1">
      <c r="A337" s="4" t="s">
        <v>241</v>
      </c>
      <c r="B337" s="2" t="s">
        <v>482</v>
      </c>
      <c r="C337" s="2"/>
      <c r="D337" s="5">
        <v>10836.383</v>
      </c>
      <c r="E337" s="5">
        <f>E338</f>
        <v>0</v>
      </c>
      <c r="F337" s="5">
        <f t="shared" si="53"/>
        <v>10836.383</v>
      </c>
      <c r="G337" s="5">
        <f>G338</f>
        <v>0</v>
      </c>
      <c r="H337" s="5">
        <f t="shared" si="48"/>
        <v>10836.383</v>
      </c>
      <c r="I337" s="5">
        <f>I338</f>
        <v>0</v>
      </c>
      <c r="J337" s="5">
        <f t="shared" si="49"/>
        <v>10836.383</v>
      </c>
      <c r="K337" s="5">
        <f>K338</f>
        <v>0</v>
      </c>
      <c r="L337" s="5">
        <f t="shared" si="50"/>
        <v>10836.383</v>
      </c>
      <c r="M337" s="5">
        <f>M338</f>
        <v>0</v>
      </c>
      <c r="N337" s="5">
        <f t="shared" si="51"/>
        <v>10836.383</v>
      </c>
      <c r="O337" s="5">
        <f>O338</f>
        <v>0</v>
      </c>
      <c r="P337" s="5">
        <f t="shared" si="47"/>
        <v>10836.383</v>
      </c>
      <c r="Q337" s="5">
        <f>Q338</f>
        <v>0</v>
      </c>
      <c r="R337" s="5">
        <f t="shared" si="44"/>
        <v>10836.383</v>
      </c>
      <c r="S337" s="5">
        <f>S338</f>
        <v>71.780869999999993</v>
      </c>
      <c r="T337" s="5">
        <f t="shared" si="45"/>
        <v>10908.16387</v>
      </c>
      <c r="U337" s="5">
        <f>U338</f>
        <v>-757.67675999999994</v>
      </c>
      <c r="V337" s="5">
        <f t="shared" si="46"/>
        <v>10150.48711</v>
      </c>
    </row>
    <row r="338" spans="1:22" ht="38.25">
      <c r="A338" s="4" t="s">
        <v>26</v>
      </c>
      <c r="B338" s="2" t="s">
        <v>482</v>
      </c>
      <c r="C338" s="2">
        <v>200</v>
      </c>
      <c r="D338" s="5">
        <v>10836.383</v>
      </c>
      <c r="E338" s="5">
        <v>0</v>
      </c>
      <c r="F338" s="5">
        <f t="shared" si="53"/>
        <v>10836.383</v>
      </c>
      <c r="G338" s="5"/>
      <c r="H338" s="5">
        <f t="shared" si="48"/>
        <v>10836.383</v>
      </c>
      <c r="I338" s="5"/>
      <c r="J338" s="5">
        <f t="shared" si="49"/>
        <v>10836.383</v>
      </c>
      <c r="K338" s="5"/>
      <c r="L338" s="5">
        <f t="shared" si="50"/>
        <v>10836.383</v>
      </c>
      <c r="M338" s="5"/>
      <c r="N338" s="5">
        <f t="shared" si="51"/>
        <v>10836.383</v>
      </c>
      <c r="O338" s="5"/>
      <c r="P338" s="5">
        <f t="shared" si="47"/>
        <v>10836.383</v>
      </c>
      <c r="Q338" s="5"/>
      <c r="R338" s="5">
        <f t="shared" si="44"/>
        <v>10836.383</v>
      </c>
      <c r="S338" s="5">
        <v>71.780869999999993</v>
      </c>
      <c r="T338" s="5">
        <f t="shared" si="45"/>
        <v>10908.16387</v>
      </c>
      <c r="U338" s="5">
        <v>-757.67675999999994</v>
      </c>
      <c r="V338" s="5">
        <f t="shared" si="46"/>
        <v>10150.48711</v>
      </c>
    </row>
    <row r="339" spans="1:22" ht="63.75">
      <c r="A339" s="4" t="s">
        <v>207</v>
      </c>
      <c r="B339" s="2" t="s">
        <v>483</v>
      </c>
      <c r="C339" s="2"/>
      <c r="D339" s="5">
        <v>0</v>
      </c>
      <c r="E339" s="5">
        <f>E340</f>
        <v>0</v>
      </c>
      <c r="F339" s="5">
        <f t="shared" si="53"/>
        <v>0</v>
      </c>
      <c r="G339" s="5">
        <f>G340</f>
        <v>0</v>
      </c>
      <c r="H339" s="5">
        <f t="shared" si="48"/>
        <v>0</v>
      </c>
      <c r="I339" s="5">
        <f>I340</f>
        <v>0</v>
      </c>
      <c r="J339" s="5">
        <f t="shared" si="49"/>
        <v>0</v>
      </c>
      <c r="K339" s="5">
        <f>K340</f>
        <v>0</v>
      </c>
      <c r="L339" s="5">
        <f t="shared" si="50"/>
        <v>0</v>
      </c>
      <c r="M339" s="5">
        <f>M340</f>
        <v>0</v>
      </c>
      <c r="N339" s="5">
        <f t="shared" si="51"/>
        <v>0</v>
      </c>
      <c r="O339" s="5">
        <f>O340</f>
        <v>0</v>
      </c>
      <c r="P339" s="5">
        <f t="shared" si="47"/>
        <v>0</v>
      </c>
      <c r="Q339" s="5">
        <f>Q340</f>
        <v>0</v>
      </c>
      <c r="R339" s="5">
        <f t="shared" ref="R339:R402" si="57">P339+Q339</f>
        <v>0</v>
      </c>
      <c r="S339" s="5">
        <f>S340</f>
        <v>0</v>
      </c>
      <c r="T339" s="5">
        <f t="shared" ref="T339:T402" si="58">R339+S339</f>
        <v>0</v>
      </c>
      <c r="U339" s="5">
        <f>U340</f>
        <v>0</v>
      </c>
      <c r="V339" s="5">
        <f t="shared" ref="V339:V402" si="59">T339+U339</f>
        <v>0</v>
      </c>
    </row>
    <row r="340" spans="1:22" ht="51">
      <c r="A340" s="4" t="s">
        <v>208</v>
      </c>
      <c r="B340" s="2" t="s">
        <v>484</v>
      </c>
      <c r="C340" s="2"/>
      <c r="D340" s="5">
        <v>0</v>
      </c>
      <c r="E340" s="5">
        <f>E341</f>
        <v>0</v>
      </c>
      <c r="F340" s="5">
        <f t="shared" si="53"/>
        <v>0</v>
      </c>
      <c r="G340" s="5">
        <f>G341</f>
        <v>0</v>
      </c>
      <c r="H340" s="5">
        <f t="shared" si="48"/>
        <v>0</v>
      </c>
      <c r="I340" s="5">
        <f>I341</f>
        <v>0</v>
      </c>
      <c r="J340" s="5">
        <f t="shared" si="49"/>
        <v>0</v>
      </c>
      <c r="K340" s="5">
        <f>K341</f>
        <v>0</v>
      </c>
      <c r="L340" s="5">
        <f t="shared" si="50"/>
        <v>0</v>
      </c>
      <c r="M340" s="5">
        <f>M341</f>
        <v>0</v>
      </c>
      <c r="N340" s="5">
        <f t="shared" si="51"/>
        <v>0</v>
      </c>
      <c r="O340" s="5">
        <f>O341</f>
        <v>0</v>
      </c>
      <c r="P340" s="5">
        <f t="shared" si="47"/>
        <v>0</v>
      </c>
      <c r="Q340" s="5">
        <f>Q341</f>
        <v>0</v>
      </c>
      <c r="R340" s="5">
        <f t="shared" si="57"/>
        <v>0</v>
      </c>
      <c r="S340" s="5">
        <f>S341</f>
        <v>0</v>
      </c>
      <c r="T340" s="5">
        <f t="shared" si="58"/>
        <v>0</v>
      </c>
      <c r="U340" s="5">
        <f>U341</f>
        <v>0</v>
      </c>
      <c r="V340" s="5">
        <f t="shared" si="59"/>
        <v>0</v>
      </c>
    </row>
    <row r="341" spans="1:22" ht="38.25">
      <c r="A341" s="4" t="s">
        <v>26</v>
      </c>
      <c r="B341" s="2" t="s">
        <v>484</v>
      </c>
      <c r="C341" s="2">
        <v>200</v>
      </c>
      <c r="D341" s="5">
        <v>0</v>
      </c>
      <c r="E341" s="5">
        <v>0</v>
      </c>
      <c r="F341" s="5">
        <f t="shared" si="53"/>
        <v>0</v>
      </c>
      <c r="G341" s="5"/>
      <c r="H341" s="5">
        <f t="shared" si="48"/>
        <v>0</v>
      </c>
      <c r="I341" s="5"/>
      <c r="J341" s="5">
        <f t="shared" si="49"/>
        <v>0</v>
      </c>
      <c r="K341" s="5"/>
      <c r="L341" s="5">
        <f t="shared" si="50"/>
        <v>0</v>
      </c>
      <c r="M341" s="5"/>
      <c r="N341" s="5">
        <f t="shared" si="51"/>
        <v>0</v>
      </c>
      <c r="O341" s="5"/>
      <c r="P341" s="5">
        <f t="shared" si="47"/>
        <v>0</v>
      </c>
      <c r="Q341" s="5"/>
      <c r="R341" s="5">
        <f t="shared" si="57"/>
        <v>0</v>
      </c>
      <c r="S341" s="5"/>
      <c r="T341" s="5">
        <f t="shared" si="58"/>
        <v>0</v>
      </c>
      <c r="U341" s="5"/>
      <c r="V341" s="5">
        <f t="shared" si="59"/>
        <v>0</v>
      </c>
    </row>
    <row r="342" spans="1:22" ht="38.25">
      <c r="A342" s="16" t="s">
        <v>502</v>
      </c>
      <c r="B342" s="2" t="s">
        <v>504</v>
      </c>
      <c r="C342" s="2"/>
      <c r="D342" s="5">
        <v>210</v>
      </c>
      <c r="E342" s="5">
        <f>E343</f>
        <v>0</v>
      </c>
      <c r="F342" s="5">
        <f t="shared" si="53"/>
        <v>210</v>
      </c>
      <c r="G342" s="5">
        <f>G343</f>
        <v>0</v>
      </c>
      <c r="H342" s="5">
        <f t="shared" si="48"/>
        <v>210</v>
      </c>
      <c r="I342" s="5">
        <f>I343</f>
        <v>0</v>
      </c>
      <c r="J342" s="5">
        <f t="shared" si="49"/>
        <v>210</v>
      </c>
      <c r="K342" s="5">
        <f>K343</f>
        <v>0</v>
      </c>
      <c r="L342" s="5">
        <f t="shared" si="50"/>
        <v>210</v>
      </c>
      <c r="M342" s="5">
        <f>M343</f>
        <v>-30</v>
      </c>
      <c r="N342" s="5">
        <f t="shared" si="51"/>
        <v>180</v>
      </c>
      <c r="O342" s="5">
        <f>O343</f>
        <v>0</v>
      </c>
      <c r="P342" s="5">
        <f t="shared" si="47"/>
        <v>180</v>
      </c>
      <c r="Q342" s="5">
        <f>Q343</f>
        <v>0</v>
      </c>
      <c r="R342" s="5">
        <f t="shared" si="57"/>
        <v>180</v>
      </c>
      <c r="S342" s="5">
        <f>S343</f>
        <v>0</v>
      </c>
      <c r="T342" s="5">
        <f t="shared" si="58"/>
        <v>180</v>
      </c>
      <c r="U342" s="5">
        <f>U343</f>
        <v>0</v>
      </c>
      <c r="V342" s="5">
        <f t="shared" si="59"/>
        <v>180</v>
      </c>
    </row>
    <row r="343" spans="1:22" ht="28.5" customHeight="1">
      <c r="A343" s="16" t="s">
        <v>503</v>
      </c>
      <c r="B343" s="2" t="s">
        <v>505</v>
      </c>
      <c r="C343" s="2"/>
      <c r="D343" s="5">
        <v>210</v>
      </c>
      <c r="E343" s="5">
        <f>E344</f>
        <v>0</v>
      </c>
      <c r="F343" s="5">
        <f t="shared" si="53"/>
        <v>210</v>
      </c>
      <c r="G343" s="5">
        <f>G344</f>
        <v>0</v>
      </c>
      <c r="H343" s="5">
        <f t="shared" ref="H343:H411" si="60">F343+G343</f>
        <v>210</v>
      </c>
      <c r="I343" s="5">
        <f>I344</f>
        <v>0</v>
      </c>
      <c r="J343" s="5">
        <f t="shared" ref="J343:J411" si="61">H343+I343</f>
        <v>210</v>
      </c>
      <c r="K343" s="5">
        <f>K344</f>
        <v>0</v>
      </c>
      <c r="L343" s="5">
        <f t="shared" ref="L343:L411" si="62">J343+K343</f>
        <v>210</v>
      </c>
      <c r="M343" s="5">
        <f>M344</f>
        <v>-30</v>
      </c>
      <c r="N343" s="5">
        <f t="shared" ref="N343:N409" si="63">L343+M343</f>
        <v>180</v>
      </c>
      <c r="O343" s="5">
        <f>O344</f>
        <v>0</v>
      </c>
      <c r="P343" s="5">
        <f t="shared" ref="P343:P409" si="64">N343+O343</f>
        <v>180</v>
      </c>
      <c r="Q343" s="5">
        <f>Q344</f>
        <v>0</v>
      </c>
      <c r="R343" s="5">
        <f t="shared" si="57"/>
        <v>180</v>
      </c>
      <c r="S343" s="5">
        <f>S344</f>
        <v>0</v>
      </c>
      <c r="T343" s="5">
        <f t="shared" si="58"/>
        <v>180</v>
      </c>
      <c r="U343" s="5">
        <f>U344</f>
        <v>0</v>
      </c>
      <c r="V343" s="5">
        <f t="shared" si="59"/>
        <v>180</v>
      </c>
    </row>
    <row r="344" spans="1:22" ht="38.25">
      <c r="A344" s="4" t="s">
        <v>26</v>
      </c>
      <c r="B344" s="2" t="s">
        <v>505</v>
      </c>
      <c r="C344" s="2">
        <v>200</v>
      </c>
      <c r="D344" s="5">
        <v>210</v>
      </c>
      <c r="E344" s="5">
        <v>0</v>
      </c>
      <c r="F344" s="5">
        <f t="shared" si="53"/>
        <v>210</v>
      </c>
      <c r="G344" s="5"/>
      <c r="H344" s="5">
        <f t="shared" si="60"/>
        <v>210</v>
      </c>
      <c r="I344" s="5"/>
      <c r="J344" s="5">
        <f t="shared" si="61"/>
        <v>210</v>
      </c>
      <c r="K344" s="5"/>
      <c r="L344" s="5">
        <f t="shared" si="62"/>
        <v>210</v>
      </c>
      <c r="M344" s="5">
        <v>-30</v>
      </c>
      <c r="N344" s="5">
        <f t="shared" si="63"/>
        <v>180</v>
      </c>
      <c r="O344" s="5"/>
      <c r="P344" s="5">
        <f t="shared" si="64"/>
        <v>180</v>
      </c>
      <c r="Q344" s="5"/>
      <c r="R344" s="5">
        <f t="shared" si="57"/>
        <v>180</v>
      </c>
      <c r="S344" s="5"/>
      <c r="T344" s="5">
        <f t="shared" si="58"/>
        <v>180</v>
      </c>
      <c r="U344" s="5"/>
      <c r="V344" s="5">
        <f t="shared" si="59"/>
        <v>180</v>
      </c>
    </row>
    <row r="345" spans="1:22" ht="25.5">
      <c r="A345" s="4" t="s">
        <v>216</v>
      </c>
      <c r="B345" s="2" t="s">
        <v>485</v>
      </c>
      <c r="C345" s="2"/>
      <c r="D345" s="5">
        <v>10774.42849</v>
      </c>
      <c r="E345" s="5">
        <f>E346+E349+E351+E353+E355+E357+E359+E361+E363+E365+E367+E369</f>
        <v>6710.4297800000004</v>
      </c>
      <c r="F345" s="5">
        <f t="shared" si="53"/>
        <v>17484.858270000001</v>
      </c>
      <c r="G345" s="5">
        <f>G346+G349+G351+G353+G355+G357+G359+G361+G363+G365+G367+G369</f>
        <v>0</v>
      </c>
      <c r="H345" s="5">
        <f t="shared" si="60"/>
        <v>17484.858270000001</v>
      </c>
      <c r="I345" s="5">
        <f>I346+I349+I351+I353+I355+I357+I359+I361+I363+I365+I367+I369</f>
        <v>0</v>
      </c>
      <c r="J345" s="5">
        <f t="shared" si="61"/>
        <v>17484.858270000001</v>
      </c>
      <c r="K345" s="5">
        <f>K346+K349+K351+K353+K355+K357+K359+K361+K363+K365+K367+K369+K371</f>
        <v>0</v>
      </c>
      <c r="L345" s="5">
        <f t="shared" si="62"/>
        <v>17484.858270000001</v>
      </c>
      <c r="M345" s="5">
        <f>M346+M349+M351+M353+M355+M357+M359+M361+M363+M365+M367+M369+M371</f>
        <v>15000</v>
      </c>
      <c r="N345" s="5">
        <f t="shared" si="63"/>
        <v>32484.858270000001</v>
      </c>
      <c r="O345" s="5">
        <f>O346+O349+O351+O353+O355+O357+O359+O361+O363+O365+O367+O369+O371</f>
        <v>0</v>
      </c>
      <c r="P345" s="5">
        <f t="shared" si="64"/>
        <v>32484.858270000001</v>
      </c>
      <c r="Q345" s="5">
        <f>Q346+Q349+Q351+Q353+Q355+Q357+Q359+Q361+Q363+Q365+Q367+Q369+Q371</f>
        <v>0</v>
      </c>
      <c r="R345" s="5">
        <f t="shared" si="57"/>
        <v>32484.858270000001</v>
      </c>
      <c r="S345" s="5">
        <f>S346+S349+S351+S353+S355+S357+S359+S361+S363+S365+S367+S369+S371</f>
        <v>-1774.42849</v>
      </c>
      <c r="T345" s="5">
        <f t="shared" si="58"/>
        <v>30710.429780000002</v>
      </c>
      <c r="U345" s="5">
        <f>U346+U349+U351+U353+U355+U357+U359+U361+U363+U365+U367+U369+U371</f>
        <v>346.15806000000003</v>
      </c>
      <c r="V345" s="5">
        <f t="shared" si="59"/>
        <v>31056.587840000004</v>
      </c>
    </row>
    <row r="346" spans="1:22" ht="25.5">
      <c r="A346" s="4" t="s">
        <v>274</v>
      </c>
      <c r="B346" s="2" t="s">
        <v>486</v>
      </c>
      <c r="C346" s="2"/>
      <c r="D346" s="5">
        <v>7074.4284900000002</v>
      </c>
      <c r="E346" s="5">
        <f>E347</f>
        <v>0</v>
      </c>
      <c r="F346" s="5">
        <f t="shared" si="53"/>
        <v>7074.4284900000002</v>
      </c>
      <c r="G346" s="5">
        <f>G347</f>
        <v>0</v>
      </c>
      <c r="H346" s="5">
        <f t="shared" si="60"/>
        <v>7074.4284900000002</v>
      </c>
      <c r="I346" s="5">
        <f>I347</f>
        <v>0</v>
      </c>
      <c r="J346" s="5">
        <f t="shared" si="61"/>
        <v>7074.4284900000002</v>
      </c>
      <c r="K346" s="5">
        <f>K347</f>
        <v>0</v>
      </c>
      <c r="L346" s="5">
        <f t="shared" si="62"/>
        <v>7074.4284900000002</v>
      </c>
      <c r="M346" s="5">
        <f>M347</f>
        <v>0</v>
      </c>
      <c r="N346" s="5">
        <f t="shared" si="63"/>
        <v>7074.4284900000002</v>
      </c>
      <c r="O346" s="5">
        <f>O347</f>
        <v>0</v>
      </c>
      <c r="P346" s="5">
        <f t="shared" si="64"/>
        <v>7074.4284900000002</v>
      </c>
      <c r="Q346" s="5">
        <f>Q347</f>
        <v>0</v>
      </c>
      <c r="R346" s="5">
        <f t="shared" si="57"/>
        <v>7074.4284900000002</v>
      </c>
      <c r="S346" s="5">
        <f>S347</f>
        <v>-1774.42849</v>
      </c>
      <c r="T346" s="5">
        <f t="shared" si="58"/>
        <v>5300</v>
      </c>
      <c r="U346" s="5">
        <f>U347</f>
        <v>526.31600000000003</v>
      </c>
      <c r="V346" s="5">
        <f t="shared" si="59"/>
        <v>5826.3159999999998</v>
      </c>
    </row>
    <row r="347" spans="1:22" ht="38.25">
      <c r="A347" s="4" t="s">
        <v>26</v>
      </c>
      <c r="B347" s="2" t="s">
        <v>486</v>
      </c>
      <c r="C347" s="2">
        <v>200</v>
      </c>
      <c r="D347" s="5">
        <v>7074.4284900000002</v>
      </c>
      <c r="E347" s="5">
        <v>0</v>
      </c>
      <c r="F347" s="5">
        <f t="shared" si="53"/>
        <v>7074.4284900000002</v>
      </c>
      <c r="G347" s="5"/>
      <c r="H347" s="5">
        <f t="shared" si="60"/>
        <v>7074.4284900000002</v>
      </c>
      <c r="I347" s="5"/>
      <c r="J347" s="5">
        <f t="shared" si="61"/>
        <v>7074.4284900000002</v>
      </c>
      <c r="K347" s="5"/>
      <c r="L347" s="5">
        <f t="shared" si="62"/>
        <v>7074.4284900000002</v>
      </c>
      <c r="M347" s="5"/>
      <c r="N347" s="5">
        <f t="shared" si="63"/>
        <v>7074.4284900000002</v>
      </c>
      <c r="O347" s="5"/>
      <c r="P347" s="5">
        <f t="shared" si="64"/>
        <v>7074.4284900000002</v>
      </c>
      <c r="Q347" s="5"/>
      <c r="R347" s="5">
        <f t="shared" si="57"/>
        <v>7074.4284900000002</v>
      </c>
      <c r="S347" s="5">
        <v>-1774.42849</v>
      </c>
      <c r="T347" s="5">
        <f t="shared" si="58"/>
        <v>5300</v>
      </c>
      <c r="U347" s="5">
        <v>526.31600000000003</v>
      </c>
      <c r="V347" s="5">
        <f t="shared" si="59"/>
        <v>5826.3159999999998</v>
      </c>
    </row>
    <row r="348" spans="1:22" ht="38.25" hidden="1">
      <c r="A348" s="4" t="s">
        <v>176</v>
      </c>
      <c r="B348" s="2" t="s">
        <v>217</v>
      </c>
      <c r="C348" s="2">
        <v>400</v>
      </c>
      <c r="D348" s="5">
        <v>0</v>
      </c>
      <c r="E348" s="5">
        <v>0</v>
      </c>
      <c r="F348" s="5">
        <f t="shared" si="53"/>
        <v>0</v>
      </c>
      <c r="G348" s="5">
        <v>0</v>
      </c>
      <c r="H348" s="5">
        <f t="shared" si="60"/>
        <v>0</v>
      </c>
      <c r="I348" s="5">
        <v>0</v>
      </c>
      <c r="J348" s="5">
        <f t="shared" si="61"/>
        <v>0</v>
      </c>
      <c r="K348" s="5">
        <v>0</v>
      </c>
      <c r="L348" s="5">
        <f t="shared" si="62"/>
        <v>0</v>
      </c>
      <c r="M348" s="5">
        <v>0</v>
      </c>
      <c r="N348" s="5">
        <f t="shared" si="63"/>
        <v>0</v>
      </c>
      <c r="O348" s="5">
        <v>0</v>
      </c>
      <c r="P348" s="5">
        <f t="shared" si="64"/>
        <v>0</v>
      </c>
      <c r="Q348" s="5">
        <v>0</v>
      </c>
      <c r="R348" s="5">
        <f t="shared" si="57"/>
        <v>0</v>
      </c>
      <c r="S348" s="5">
        <v>0</v>
      </c>
      <c r="T348" s="5">
        <f t="shared" si="58"/>
        <v>0</v>
      </c>
      <c r="U348" s="5">
        <v>0</v>
      </c>
      <c r="V348" s="5">
        <f t="shared" si="59"/>
        <v>0</v>
      </c>
    </row>
    <row r="349" spans="1:22" ht="38.25">
      <c r="A349" s="14" t="s">
        <v>501</v>
      </c>
      <c r="B349" s="2" t="s">
        <v>506</v>
      </c>
      <c r="C349" s="17"/>
      <c r="D349" s="5">
        <v>3700</v>
      </c>
      <c r="E349" s="5">
        <f>E350</f>
        <v>-3700</v>
      </c>
      <c r="F349" s="5">
        <f t="shared" si="53"/>
        <v>0</v>
      </c>
      <c r="G349" s="5">
        <f>G350</f>
        <v>0</v>
      </c>
      <c r="H349" s="5">
        <f t="shared" si="60"/>
        <v>0</v>
      </c>
      <c r="I349" s="5">
        <f>I350</f>
        <v>0</v>
      </c>
      <c r="J349" s="5">
        <f t="shared" si="61"/>
        <v>0</v>
      </c>
      <c r="K349" s="5">
        <f>K350</f>
        <v>0</v>
      </c>
      <c r="L349" s="5">
        <f t="shared" si="62"/>
        <v>0</v>
      </c>
      <c r="M349" s="5">
        <f>M350</f>
        <v>0</v>
      </c>
      <c r="N349" s="5">
        <f t="shared" si="63"/>
        <v>0</v>
      </c>
      <c r="O349" s="5">
        <f>O350</f>
        <v>0</v>
      </c>
      <c r="P349" s="5">
        <f t="shared" si="64"/>
        <v>0</v>
      </c>
      <c r="Q349" s="5">
        <f>Q350</f>
        <v>0</v>
      </c>
      <c r="R349" s="5">
        <f t="shared" si="57"/>
        <v>0</v>
      </c>
      <c r="S349" s="5">
        <f>S350</f>
        <v>0</v>
      </c>
      <c r="T349" s="5">
        <f t="shared" si="58"/>
        <v>0</v>
      </c>
      <c r="U349" s="5">
        <f>U350</f>
        <v>0</v>
      </c>
      <c r="V349" s="5">
        <f t="shared" si="59"/>
        <v>0</v>
      </c>
    </row>
    <row r="350" spans="1:22" ht="38.25">
      <c r="A350" s="4" t="s">
        <v>26</v>
      </c>
      <c r="B350" s="2" t="s">
        <v>506</v>
      </c>
      <c r="C350" s="17">
        <v>200</v>
      </c>
      <c r="D350" s="5">
        <v>3700</v>
      </c>
      <c r="E350" s="5">
        <f>-1905.97848-1794.02152</f>
        <v>-3700</v>
      </c>
      <c r="F350" s="5">
        <f t="shared" si="53"/>
        <v>0</v>
      </c>
      <c r="G350" s="5"/>
      <c r="H350" s="5">
        <f t="shared" si="60"/>
        <v>0</v>
      </c>
      <c r="I350" s="5"/>
      <c r="J350" s="5">
        <f t="shared" si="61"/>
        <v>0</v>
      </c>
      <c r="K350" s="5"/>
      <c r="L350" s="5">
        <f t="shared" si="62"/>
        <v>0</v>
      </c>
      <c r="M350" s="5"/>
      <c r="N350" s="5">
        <f t="shared" si="63"/>
        <v>0</v>
      </c>
      <c r="O350" s="5"/>
      <c r="P350" s="5">
        <f t="shared" si="64"/>
        <v>0</v>
      </c>
      <c r="Q350" s="5"/>
      <c r="R350" s="5">
        <f t="shared" si="57"/>
        <v>0</v>
      </c>
      <c r="S350" s="5"/>
      <c r="T350" s="5">
        <f t="shared" si="58"/>
        <v>0</v>
      </c>
      <c r="U350" s="5"/>
      <c r="V350" s="5">
        <f t="shared" si="59"/>
        <v>0</v>
      </c>
    </row>
    <row r="351" spans="1:22" ht="102">
      <c r="A351" s="4" t="s">
        <v>562</v>
      </c>
      <c r="B351" s="2" t="s">
        <v>552</v>
      </c>
      <c r="C351" s="2"/>
      <c r="D351" s="5">
        <v>0</v>
      </c>
      <c r="E351" s="5">
        <f>E352</f>
        <v>1200.3720000000001</v>
      </c>
      <c r="F351" s="5">
        <f t="shared" si="53"/>
        <v>1200.3720000000001</v>
      </c>
      <c r="G351" s="5">
        <f>G352</f>
        <v>0</v>
      </c>
      <c r="H351" s="5">
        <f t="shared" si="60"/>
        <v>1200.3720000000001</v>
      </c>
      <c r="I351" s="5">
        <f>I352</f>
        <v>0</v>
      </c>
      <c r="J351" s="5">
        <f t="shared" si="61"/>
        <v>1200.3720000000001</v>
      </c>
      <c r="K351" s="5">
        <f>K352</f>
        <v>0</v>
      </c>
      <c r="L351" s="5">
        <f t="shared" si="62"/>
        <v>1200.3720000000001</v>
      </c>
      <c r="M351" s="5">
        <f>M352</f>
        <v>0</v>
      </c>
      <c r="N351" s="5">
        <f t="shared" si="63"/>
        <v>1200.3720000000001</v>
      </c>
      <c r="O351" s="5">
        <f>O352</f>
        <v>0</v>
      </c>
      <c r="P351" s="5">
        <f t="shared" si="64"/>
        <v>1200.3720000000001</v>
      </c>
      <c r="Q351" s="5">
        <f>Q352</f>
        <v>0</v>
      </c>
      <c r="R351" s="5">
        <f t="shared" si="57"/>
        <v>1200.3720000000001</v>
      </c>
      <c r="S351" s="5">
        <f>S352</f>
        <v>0</v>
      </c>
      <c r="T351" s="5">
        <f t="shared" si="58"/>
        <v>1200.3720000000001</v>
      </c>
      <c r="U351" s="5">
        <f>U352</f>
        <v>0</v>
      </c>
      <c r="V351" s="5">
        <f t="shared" si="59"/>
        <v>1200.3720000000001</v>
      </c>
    </row>
    <row r="352" spans="1:22" ht="38.25">
      <c r="A352" s="4" t="s">
        <v>26</v>
      </c>
      <c r="B352" s="2" t="s">
        <v>552</v>
      </c>
      <c r="C352" s="2">
        <v>200</v>
      </c>
      <c r="D352" s="5">
        <v>0</v>
      </c>
      <c r="E352" s="5">
        <f>900+300.372</f>
        <v>1200.3720000000001</v>
      </c>
      <c r="F352" s="5">
        <f t="shared" si="53"/>
        <v>1200.3720000000001</v>
      </c>
      <c r="G352" s="5"/>
      <c r="H352" s="5">
        <f t="shared" si="60"/>
        <v>1200.3720000000001</v>
      </c>
      <c r="I352" s="5"/>
      <c r="J352" s="5">
        <f t="shared" si="61"/>
        <v>1200.3720000000001</v>
      </c>
      <c r="K352" s="5"/>
      <c r="L352" s="5">
        <f t="shared" si="62"/>
        <v>1200.3720000000001</v>
      </c>
      <c r="M352" s="5"/>
      <c r="N352" s="5">
        <f t="shared" si="63"/>
        <v>1200.3720000000001</v>
      </c>
      <c r="O352" s="5"/>
      <c r="P352" s="5">
        <f t="shared" si="64"/>
        <v>1200.3720000000001</v>
      </c>
      <c r="Q352" s="5"/>
      <c r="R352" s="5">
        <f t="shared" si="57"/>
        <v>1200.3720000000001</v>
      </c>
      <c r="S352" s="5"/>
      <c r="T352" s="5">
        <f t="shared" si="58"/>
        <v>1200.3720000000001</v>
      </c>
      <c r="U352" s="5"/>
      <c r="V352" s="5">
        <f t="shared" si="59"/>
        <v>1200.3720000000001</v>
      </c>
    </row>
    <row r="353" spans="1:22" ht="95.25" customHeight="1">
      <c r="A353" s="4" t="s">
        <v>563</v>
      </c>
      <c r="B353" s="2" t="s">
        <v>553</v>
      </c>
      <c r="C353" s="2"/>
      <c r="D353" s="5">
        <v>0</v>
      </c>
      <c r="E353" s="5">
        <f>E354</f>
        <v>1051.6908000000001</v>
      </c>
      <c r="F353" s="5">
        <f t="shared" si="53"/>
        <v>1051.6908000000001</v>
      </c>
      <c r="G353" s="5">
        <f>G354</f>
        <v>0</v>
      </c>
      <c r="H353" s="5">
        <f t="shared" si="60"/>
        <v>1051.6908000000001</v>
      </c>
      <c r="I353" s="5">
        <f>I354</f>
        <v>0</v>
      </c>
      <c r="J353" s="5">
        <f t="shared" si="61"/>
        <v>1051.6908000000001</v>
      </c>
      <c r="K353" s="5">
        <f>K354</f>
        <v>0</v>
      </c>
      <c r="L353" s="5">
        <f t="shared" si="62"/>
        <v>1051.6908000000001</v>
      </c>
      <c r="M353" s="5">
        <f>M354</f>
        <v>0</v>
      </c>
      <c r="N353" s="5">
        <f t="shared" si="63"/>
        <v>1051.6908000000001</v>
      </c>
      <c r="O353" s="5">
        <f>O354</f>
        <v>0</v>
      </c>
      <c r="P353" s="5">
        <f t="shared" si="64"/>
        <v>1051.6908000000001</v>
      </c>
      <c r="Q353" s="5">
        <f>Q354</f>
        <v>0</v>
      </c>
      <c r="R353" s="5">
        <f t="shared" si="57"/>
        <v>1051.6908000000001</v>
      </c>
      <c r="S353" s="5">
        <f>S354</f>
        <v>0</v>
      </c>
      <c r="T353" s="5">
        <f t="shared" si="58"/>
        <v>1051.6908000000001</v>
      </c>
      <c r="U353" s="5">
        <f>U354</f>
        <v>0</v>
      </c>
      <c r="V353" s="5">
        <f t="shared" si="59"/>
        <v>1051.6908000000001</v>
      </c>
    </row>
    <row r="354" spans="1:22" ht="38.25">
      <c r="A354" s="4" t="s">
        <v>26</v>
      </c>
      <c r="B354" s="2" t="s">
        <v>553</v>
      </c>
      <c r="C354" s="2">
        <v>200</v>
      </c>
      <c r="D354" s="5">
        <v>0</v>
      </c>
      <c r="E354" s="5">
        <f>893.93717+157.75363</f>
        <v>1051.6908000000001</v>
      </c>
      <c r="F354" s="5">
        <f t="shared" si="53"/>
        <v>1051.6908000000001</v>
      </c>
      <c r="G354" s="5"/>
      <c r="H354" s="5">
        <f t="shared" si="60"/>
        <v>1051.6908000000001</v>
      </c>
      <c r="I354" s="5"/>
      <c r="J354" s="5">
        <f t="shared" si="61"/>
        <v>1051.6908000000001</v>
      </c>
      <c r="K354" s="5"/>
      <c r="L354" s="5">
        <f t="shared" si="62"/>
        <v>1051.6908000000001</v>
      </c>
      <c r="M354" s="5"/>
      <c r="N354" s="5">
        <f t="shared" si="63"/>
        <v>1051.6908000000001</v>
      </c>
      <c r="O354" s="5"/>
      <c r="P354" s="5">
        <f t="shared" si="64"/>
        <v>1051.6908000000001</v>
      </c>
      <c r="Q354" s="5"/>
      <c r="R354" s="5">
        <f t="shared" si="57"/>
        <v>1051.6908000000001</v>
      </c>
      <c r="S354" s="5"/>
      <c r="T354" s="5">
        <f t="shared" si="58"/>
        <v>1051.6908000000001</v>
      </c>
      <c r="U354" s="5"/>
      <c r="V354" s="5">
        <f t="shared" si="59"/>
        <v>1051.6908000000001</v>
      </c>
    </row>
    <row r="355" spans="1:22" ht="89.25">
      <c r="A355" s="4" t="s">
        <v>564</v>
      </c>
      <c r="B355" s="2" t="s">
        <v>554</v>
      </c>
      <c r="C355" s="2"/>
      <c r="D355" s="5">
        <v>0</v>
      </c>
      <c r="E355" s="5">
        <f>E356</f>
        <v>1126.3704</v>
      </c>
      <c r="F355" s="5">
        <f t="shared" si="53"/>
        <v>1126.3704</v>
      </c>
      <c r="G355" s="5">
        <f>G356</f>
        <v>0</v>
      </c>
      <c r="H355" s="5">
        <f t="shared" si="60"/>
        <v>1126.3704</v>
      </c>
      <c r="I355" s="5">
        <f>I356</f>
        <v>0</v>
      </c>
      <c r="J355" s="5">
        <f t="shared" si="61"/>
        <v>1126.3704</v>
      </c>
      <c r="K355" s="5">
        <f>K356</f>
        <v>0</v>
      </c>
      <c r="L355" s="5">
        <f t="shared" si="62"/>
        <v>1126.3704</v>
      </c>
      <c r="M355" s="5">
        <f>M356</f>
        <v>0</v>
      </c>
      <c r="N355" s="5">
        <f t="shared" si="63"/>
        <v>1126.3704</v>
      </c>
      <c r="O355" s="5">
        <f>O356</f>
        <v>0</v>
      </c>
      <c r="P355" s="5">
        <f t="shared" si="64"/>
        <v>1126.3704</v>
      </c>
      <c r="Q355" s="5">
        <f>Q356</f>
        <v>0</v>
      </c>
      <c r="R355" s="5">
        <f t="shared" si="57"/>
        <v>1126.3704</v>
      </c>
      <c r="S355" s="5">
        <f>S356</f>
        <v>0</v>
      </c>
      <c r="T355" s="5">
        <f t="shared" si="58"/>
        <v>1126.3704</v>
      </c>
      <c r="U355" s="5">
        <f>U356</f>
        <v>0</v>
      </c>
      <c r="V355" s="5">
        <f t="shared" si="59"/>
        <v>1126.3704</v>
      </c>
    </row>
    <row r="356" spans="1:22" ht="38.25">
      <c r="A356" s="4" t="s">
        <v>26</v>
      </c>
      <c r="B356" s="2" t="s">
        <v>554</v>
      </c>
      <c r="C356" s="2">
        <v>200</v>
      </c>
      <c r="D356" s="5">
        <v>0</v>
      </c>
      <c r="E356" s="5">
        <f>900+226.3704</f>
        <v>1126.3704</v>
      </c>
      <c r="F356" s="5">
        <f t="shared" si="53"/>
        <v>1126.3704</v>
      </c>
      <c r="G356" s="5"/>
      <c r="H356" s="5">
        <f t="shared" si="60"/>
        <v>1126.3704</v>
      </c>
      <c r="I356" s="5"/>
      <c r="J356" s="5">
        <f t="shared" si="61"/>
        <v>1126.3704</v>
      </c>
      <c r="K356" s="5"/>
      <c r="L356" s="5">
        <f t="shared" si="62"/>
        <v>1126.3704</v>
      </c>
      <c r="M356" s="5"/>
      <c r="N356" s="5">
        <f t="shared" si="63"/>
        <v>1126.3704</v>
      </c>
      <c r="O356" s="5"/>
      <c r="P356" s="5">
        <f t="shared" si="64"/>
        <v>1126.3704</v>
      </c>
      <c r="Q356" s="5"/>
      <c r="R356" s="5">
        <f t="shared" si="57"/>
        <v>1126.3704</v>
      </c>
      <c r="S356" s="5"/>
      <c r="T356" s="5">
        <f t="shared" si="58"/>
        <v>1126.3704</v>
      </c>
      <c r="U356" s="5"/>
      <c r="V356" s="5">
        <f t="shared" si="59"/>
        <v>1126.3704</v>
      </c>
    </row>
    <row r="357" spans="1:22" ht="89.25">
      <c r="A357" s="4" t="s">
        <v>565</v>
      </c>
      <c r="B357" s="2" t="s">
        <v>555</v>
      </c>
      <c r="C357" s="2"/>
      <c r="D357" s="5">
        <v>0</v>
      </c>
      <c r="E357" s="5">
        <f>E358</f>
        <v>1054.7664</v>
      </c>
      <c r="F357" s="5">
        <f t="shared" si="53"/>
        <v>1054.7664</v>
      </c>
      <c r="G357" s="5">
        <f>G358</f>
        <v>0</v>
      </c>
      <c r="H357" s="5">
        <f t="shared" si="60"/>
        <v>1054.7664</v>
      </c>
      <c r="I357" s="5">
        <f>I358</f>
        <v>0</v>
      </c>
      <c r="J357" s="5">
        <f t="shared" si="61"/>
        <v>1054.7664</v>
      </c>
      <c r="K357" s="5">
        <f>K358</f>
        <v>0</v>
      </c>
      <c r="L357" s="5">
        <f t="shared" si="62"/>
        <v>1054.7664</v>
      </c>
      <c r="M357" s="5">
        <f>M358</f>
        <v>0</v>
      </c>
      <c r="N357" s="5">
        <f t="shared" si="63"/>
        <v>1054.7664</v>
      </c>
      <c r="O357" s="5">
        <f>O358</f>
        <v>0</v>
      </c>
      <c r="P357" s="5">
        <f t="shared" si="64"/>
        <v>1054.7664</v>
      </c>
      <c r="Q357" s="5">
        <f>Q358</f>
        <v>0</v>
      </c>
      <c r="R357" s="5">
        <f t="shared" si="57"/>
        <v>1054.7664</v>
      </c>
      <c r="S357" s="5">
        <f>S358</f>
        <v>0</v>
      </c>
      <c r="T357" s="5">
        <f t="shared" si="58"/>
        <v>1054.7664</v>
      </c>
      <c r="U357" s="5">
        <f>U358</f>
        <v>0</v>
      </c>
      <c r="V357" s="5">
        <f t="shared" si="59"/>
        <v>1054.7664</v>
      </c>
    </row>
    <row r="358" spans="1:22" ht="38.25">
      <c r="A358" s="4" t="s">
        <v>26</v>
      </c>
      <c r="B358" s="2" t="s">
        <v>555</v>
      </c>
      <c r="C358" s="2">
        <v>200</v>
      </c>
      <c r="D358" s="5">
        <v>0</v>
      </c>
      <c r="E358" s="5">
        <f>896.55143+158.21497</f>
        <v>1054.7664</v>
      </c>
      <c r="F358" s="5">
        <f t="shared" si="53"/>
        <v>1054.7664</v>
      </c>
      <c r="G358" s="5"/>
      <c r="H358" s="5">
        <f t="shared" si="60"/>
        <v>1054.7664</v>
      </c>
      <c r="I358" s="5"/>
      <c r="J358" s="5">
        <f t="shared" si="61"/>
        <v>1054.7664</v>
      </c>
      <c r="K358" s="5"/>
      <c r="L358" s="5">
        <f t="shared" si="62"/>
        <v>1054.7664</v>
      </c>
      <c r="M358" s="5"/>
      <c r="N358" s="5">
        <f t="shared" si="63"/>
        <v>1054.7664</v>
      </c>
      <c r="O358" s="5"/>
      <c r="P358" s="5">
        <f t="shared" si="64"/>
        <v>1054.7664</v>
      </c>
      <c r="Q358" s="5"/>
      <c r="R358" s="5">
        <f t="shared" si="57"/>
        <v>1054.7664</v>
      </c>
      <c r="S358" s="5"/>
      <c r="T358" s="5">
        <f t="shared" si="58"/>
        <v>1054.7664</v>
      </c>
      <c r="U358" s="5"/>
      <c r="V358" s="5">
        <f t="shared" si="59"/>
        <v>1054.7664</v>
      </c>
    </row>
    <row r="359" spans="1:22" ht="89.25">
      <c r="A359" s="4" t="s">
        <v>566</v>
      </c>
      <c r="B359" s="2" t="s">
        <v>556</v>
      </c>
      <c r="C359" s="2"/>
      <c r="D359" s="5">
        <v>0</v>
      </c>
      <c r="E359" s="5">
        <f>E360</f>
        <v>1123.2069999999999</v>
      </c>
      <c r="F359" s="5">
        <f t="shared" si="53"/>
        <v>1123.2069999999999</v>
      </c>
      <c r="G359" s="5">
        <f>G360</f>
        <v>0</v>
      </c>
      <c r="H359" s="5">
        <f t="shared" si="60"/>
        <v>1123.2069999999999</v>
      </c>
      <c r="I359" s="5">
        <f>I360</f>
        <v>0</v>
      </c>
      <c r="J359" s="5">
        <f t="shared" si="61"/>
        <v>1123.2069999999999</v>
      </c>
      <c r="K359" s="5">
        <f>K360</f>
        <v>0</v>
      </c>
      <c r="L359" s="5">
        <f t="shared" si="62"/>
        <v>1123.2069999999999</v>
      </c>
      <c r="M359" s="5">
        <f>M360</f>
        <v>0</v>
      </c>
      <c r="N359" s="5">
        <f t="shared" si="63"/>
        <v>1123.2069999999999</v>
      </c>
      <c r="O359" s="5">
        <f>O360</f>
        <v>0</v>
      </c>
      <c r="P359" s="5">
        <f t="shared" si="64"/>
        <v>1123.2069999999999</v>
      </c>
      <c r="Q359" s="5">
        <f>Q360</f>
        <v>0</v>
      </c>
      <c r="R359" s="5">
        <f t="shared" si="57"/>
        <v>1123.2069999999999</v>
      </c>
      <c r="S359" s="5">
        <f>S360</f>
        <v>0</v>
      </c>
      <c r="T359" s="5">
        <f t="shared" si="58"/>
        <v>1123.2069999999999</v>
      </c>
      <c r="U359" s="5">
        <f>U360</f>
        <v>0</v>
      </c>
      <c r="V359" s="5">
        <f t="shared" si="59"/>
        <v>1123.2069999999999</v>
      </c>
    </row>
    <row r="360" spans="1:22" ht="38.25">
      <c r="A360" s="4" t="s">
        <v>26</v>
      </c>
      <c r="B360" s="2" t="s">
        <v>556</v>
      </c>
      <c r="C360" s="2">
        <v>200</v>
      </c>
      <c r="D360" s="5">
        <v>0</v>
      </c>
      <c r="E360" s="5">
        <f>900+223.207</f>
        <v>1123.2069999999999</v>
      </c>
      <c r="F360" s="5">
        <f t="shared" si="53"/>
        <v>1123.2069999999999</v>
      </c>
      <c r="G360" s="5"/>
      <c r="H360" s="5">
        <f t="shared" si="60"/>
        <v>1123.2069999999999</v>
      </c>
      <c r="I360" s="5"/>
      <c r="J360" s="5">
        <f t="shared" si="61"/>
        <v>1123.2069999999999</v>
      </c>
      <c r="K360" s="5"/>
      <c r="L360" s="5">
        <f t="shared" si="62"/>
        <v>1123.2069999999999</v>
      </c>
      <c r="M360" s="5"/>
      <c r="N360" s="5">
        <f t="shared" si="63"/>
        <v>1123.2069999999999</v>
      </c>
      <c r="O360" s="5"/>
      <c r="P360" s="5">
        <f t="shared" si="64"/>
        <v>1123.2069999999999</v>
      </c>
      <c r="Q360" s="5"/>
      <c r="R360" s="5">
        <f t="shared" si="57"/>
        <v>1123.2069999999999</v>
      </c>
      <c r="S360" s="5"/>
      <c r="T360" s="5">
        <f t="shared" si="58"/>
        <v>1123.2069999999999</v>
      </c>
      <c r="U360" s="5"/>
      <c r="V360" s="5">
        <f t="shared" si="59"/>
        <v>1123.2069999999999</v>
      </c>
    </row>
    <row r="361" spans="1:22" ht="89.25">
      <c r="A361" s="4" t="s">
        <v>567</v>
      </c>
      <c r="B361" s="2" t="s">
        <v>557</v>
      </c>
      <c r="C361" s="2"/>
      <c r="D361" s="5">
        <v>0</v>
      </c>
      <c r="E361" s="5">
        <f>E362</f>
        <v>779.29680000000008</v>
      </c>
      <c r="F361" s="5">
        <f t="shared" si="53"/>
        <v>779.29680000000008</v>
      </c>
      <c r="G361" s="5">
        <f>G362</f>
        <v>0</v>
      </c>
      <c r="H361" s="5">
        <f t="shared" si="60"/>
        <v>779.29680000000008</v>
      </c>
      <c r="I361" s="5">
        <f>I362</f>
        <v>0</v>
      </c>
      <c r="J361" s="5">
        <f t="shared" si="61"/>
        <v>779.29680000000008</v>
      </c>
      <c r="K361" s="5">
        <f>K362</f>
        <v>0</v>
      </c>
      <c r="L361" s="5">
        <f t="shared" si="62"/>
        <v>779.29680000000008</v>
      </c>
      <c r="M361" s="5">
        <f>M362</f>
        <v>0</v>
      </c>
      <c r="N361" s="5">
        <f t="shared" si="63"/>
        <v>779.29680000000008</v>
      </c>
      <c r="O361" s="5">
        <f>O362</f>
        <v>0</v>
      </c>
      <c r="P361" s="5">
        <f t="shared" si="64"/>
        <v>779.29680000000008</v>
      </c>
      <c r="Q361" s="5">
        <f>Q362</f>
        <v>0</v>
      </c>
      <c r="R361" s="5">
        <f t="shared" si="57"/>
        <v>779.29680000000008</v>
      </c>
      <c r="S361" s="5">
        <f>S362</f>
        <v>0</v>
      </c>
      <c r="T361" s="5">
        <f t="shared" si="58"/>
        <v>779.29680000000008</v>
      </c>
      <c r="U361" s="5">
        <f>U362</f>
        <v>0</v>
      </c>
      <c r="V361" s="5">
        <f t="shared" si="59"/>
        <v>779.29680000000008</v>
      </c>
    </row>
    <row r="362" spans="1:22" ht="38.25">
      <c r="A362" s="4" t="s">
        <v>26</v>
      </c>
      <c r="B362" s="2" t="s">
        <v>557</v>
      </c>
      <c r="C362" s="2">
        <v>200</v>
      </c>
      <c r="D362" s="5">
        <v>0</v>
      </c>
      <c r="E362" s="5">
        <f>662.40227+116.89453</f>
        <v>779.29680000000008</v>
      </c>
      <c r="F362" s="5">
        <f t="shared" si="53"/>
        <v>779.29680000000008</v>
      </c>
      <c r="G362" s="5"/>
      <c r="H362" s="5">
        <f t="shared" si="60"/>
        <v>779.29680000000008</v>
      </c>
      <c r="I362" s="5"/>
      <c r="J362" s="5">
        <f t="shared" si="61"/>
        <v>779.29680000000008</v>
      </c>
      <c r="K362" s="5"/>
      <c r="L362" s="5">
        <f t="shared" si="62"/>
        <v>779.29680000000008</v>
      </c>
      <c r="M362" s="5"/>
      <c r="N362" s="5">
        <f t="shared" si="63"/>
        <v>779.29680000000008</v>
      </c>
      <c r="O362" s="5"/>
      <c r="P362" s="5">
        <f t="shared" si="64"/>
        <v>779.29680000000008</v>
      </c>
      <c r="Q362" s="5"/>
      <c r="R362" s="5">
        <f t="shared" si="57"/>
        <v>779.29680000000008</v>
      </c>
      <c r="S362" s="5"/>
      <c r="T362" s="5">
        <f t="shared" si="58"/>
        <v>779.29680000000008</v>
      </c>
      <c r="U362" s="5"/>
      <c r="V362" s="5">
        <f t="shared" si="59"/>
        <v>779.29680000000008</v>
      </c>
    </row>
    <row r="363" spans="1:22" ht="89.25">
      <c r="A363" s="4" t="s">
        <v>568</v>
      </c>
      <c r="B363" s="2" t="s">
        <v>558</v>
      </c>
      <c r="C363" s="2"/>
      <c r="D363" s="5">
        <v>0</v>
      </c>
      <c r="E363" s="5">
        <f>E364</f>
        <v>931.39398000000006</v>
      </c>
      <c r="F363" s="5">
        <f t="shared" si="53"/>
        <v>931.39398000000006</v>
      </c>
      <c r="G363" s="5">
        <f>G364</f>
        <v>0</v>
      </c>
      <c r="H363" s="5">
        <f t="shared" si="60"/>
        <v>931.39398000000006</v>
      </c>
      <c r="I363" s="5">
        <f>I364</f>
        <v>0</v>
      </c>
      <c r="J363" s="5">
        <f t="shared" si="61"/>
        <v>931.39398000000006</v>
      </c>
      <c r="K363" s="5">
        <f>K364</f>
        <v>0</v>
      </c>
      <c r="L363" s="5">
        <f t="shared" si="62"/>
        <v>931.39398000000006</v>
      </c>
      <c r="M363" s="5">
        <f>M364</f>
        <v>0</v>
      </c>
      <c r="N363" s="5">
        <f t="shared" si="63"/>
        <v>931.39398000000006</v>
      </c>
      <c r="O363" s="5">
        <f>O364</f>
        <v>0</v>
      </c>
      <c r="P363" s="5">
        <f t="shared" si="64"/>
        <v>931.39398000000006</v>
      </c>
      <c r="Q363" s="5">
        <f>Q364</f>
        <v>0</v>
      </c>
      <c r="R363" s="5">
        <f t="shared" si="57"/>
        <v>931.39398000000006</v>
      </c>
      <c r="S363" s="5">
        <f>S364</f>
        <v>0</v>
      </c>
      <c r="T363" s="5">
        <f t="shared" si="58"/>
        <v>931.39398000000006</v>
      </c>
      <c r="U363" s="5">
        <f>U364</f>
        <v>0</v>
      </c>
      <c r="V363" s="5">
        <f t="shared" si="59"/>
        <v>931.39398000000006</v>
      </c>
    </row>
    <row r="364" spans="1:22" ht="38.25">
      <c r="A364" s="4" t="s">
        <v>26</v>
      </c>
      <c r="B364" s="2" t="s">
        <v>558</v>
      </c>
      <c r="C364" s="2">
        <v>200</v>
      </c>
      <c r="D364" s="5">
        <v>0</v>
      </c>
      <c r="E364" s="5">
        <f>791.68488+139.7091</f>
        <v>931.39398000000006</v>
      </c>
      <c r="F364" s="5">
        <f t="shared" si="53"/>
        <v>931.39398000000006</v>
      </c>
      <c r="G364" s="5"/>
      <c r="H364" s="5">
        <f t="shared" si="60"/>
        <v>931.39398000000006</v>
      </c>
      <c r="I364" s="5"/>
      <c r="J364" s="5">
        <f t="shared" si="61"/>
        <v>931.39398000000006</v>
      </c>
      <c r="K364" s="5"/>
      <c r="L364" s="5">
        <f t="shared" si="62"/>
        <v>931.39398000000006</v>
      </c>
      <c r="M364" s="5"/>
      <c r="N364" s="5">
        <f t="shared" si="63"/>
        <v>931.39398000000006</v>
      </c>
      <c r="O364" s="5"/>
      <c r="P364" s="5">
        <f t="shared" si="64"/>
        <v>931.39398000000006</v>
      </c>
      <c r="Q364" s="5"/>
      <c r="R364" s="5">
        <f t="shared" si="57"/>
        <v>931.39398000000006</v>
      </c>
      <c r="S364" s="5"/>
      <c r="T364" s="5">
        <f t="shared" si="58"/>
        <v>931.39398000000006</v>
      </c>
      <c r="U364" s="5"/>
      <c r="V364" s="5">
        <f t="shared" si="59"/>
        <v>931.39398000000006</v>
      </c>
    </row>
    <row r="365" spans="1:22" ht="89.25">
      <c r="A365" s="4" t="s">
        <v>569</v>
      </c>
      <c r="B365" s="2" t="s">
        <v>559</v>
      </c>
      <c r="C365" s="2"/>
      <c r="D365" s="5">
        <v>0</v>
      </c>
      <c r="E365" s="5">
        <f>E366</f>
        <v>1036.992</v>
      </c>
      <c r="F365" s="5">
        <f t="shared" si="53"/>
        <v>1036.992</v>
      </c>
      <c r="G365" s="5">
        <f>G366</f>
        <v>0</v>
      </c>
      <c r="H365" s="5">
        <f t="shared" si="60"/>
        <v>1036.992</v>
      </c>
      <c r="I365" s="5">
        <f>I366</f>
        <v>0</v>
      </c>
      <c r="J365" s="5">
        <f t="shared" si="61"/>
        <v>1036.992</v>
      </c>
      <c r="K365" s="5">
        <f>K366</f>
        <v>0</v>
      </c>
      <c r="L365" s="5">
        <f t="shared" si="62"/>
        <v>1036.992</v>
      </c>
      <c r="M365" s="5">
        <f>M366</f>
        <v>0</v>
      </c>
      <c r="N365" s="5">
        <f t="shared" si="63"/>
        <v>1036.992</v>
      </c>
      <c r="O365" s="5">
        <f>O366</f>
        <v>0</v>
      </c>
      <c r="P365" s="5">
        <f t="shared" si="64"/>
        <v>1036.992</v>
      </c>
      <c r="Q365" s="5">
        <f>Q366</f>
        <v>0</v>
      </c>
      <c r="R365" s="5">
        <f t="shared" si="57"/>
        <v>1036.992</v>
      </c>
      <c r="S365" s="5">
        <f>S366</f>
        <v>0</v>
      </c>
      <c r="T365" s="5">
        <f t="shared" si="58"/>
        <v>1036.992</v>
      </c>
      <c r="U365" s="5">
        <f>U366</f>
        <v>-5.5879399999999997</v>
      </c>
      <c r="V365" s="5">
        <f t="shared" si="59"/>
        <v>1031.4040600000001</v>
      </c>
    </row>
    <row r="366" spans="1:22" ht="38.25">
      <c r="A366" s="4" t="s">
        <v>26</v>
      </c>
      <c r="B366" s="2" t="s">
        <v>559</v>
      </c>
      <c r="C366" s="2">
        <v>200</v>
      </c>
      <c r="D366" s="5">
        <v>0</v>
      </c>
      <c r="E366" s="5">
        <f>881.44319+155.54881</f>
        <v>1036.992</v>
      </c>
      <c r="F366" s="5">
        <f t="shared" si="53"/>
        <v>1036.992</v>
      </c>
      <c r="G366" s="5"/>
      <c r="H366" s="5">
        <f t="shared" si="60"/>
        <v>1036.992</v>
      </c>
      <c r="I366" s="5"/>
      <c r="J366" s="5">
        <f t="shared" si="61"/>
        <v>1036.992</v>
      </c>
      <c r="K366" s="5"/>
      <c r="L366" s="5">
        <f t="shared" si="62"/>
        <v>1036.992</v>
      </c>
      <c r="M366" s="5"/>
      <c r="N366" s="5">
        <f t="shared" si="63"/>
        <v>1036.992</v>
      </c>
      <c r="O366" s="5"/>
      <c r="P366" s="5">
        <f t="shared" si="64"/>
        <v>1036.992</v>
      </c>
      <c r="Q366" s="5"/>
      <c r="R366" s="5">
        <f t="shared" si="57"/>
        <v>1036.992</v>
      </c>
      <c r="S366" s="5"/>
      <c r="T366" s="5">
        <f t="shared" si="58"/>
        <v>1036.992</v>
      </c>
      <c r="U366" s="5">
        <v>-5.5879399999999997</v>
      </c>
      <c r="V366" s="5">
        <f t="shared" si="59"/>
        <v>1031.4040600000001</v>
      </c>
    </row>
    <row r="367" spans="1:22" ht="102">
      <c r="A367" s="4" t="s">
        <v>570</v>
      </c>
      <c r="B367" s="2" t="s">
        <v>560</v>
      </c>
      <c r="C367" s="2"/>
      <c r="D367" s="5">
        <v>0</v>
      </c>
      <c r="E367" s="5">
        <f>E368</f>
        <v>1048.3404</v>
      </c>
      <c r="F367" s="5">
        <f t="shared" si="53"/>
        <v>1048.3404</v>
      </c>
      <c r="G367" s="5">
        <f>G368</f>
        <v>0</v>
      </c>
      <c r="H367" s="5">
        <f t="shared" si="60"/>
        <v>1048.3404</v>
      </c>
      <c r="I367" s="5">
        <f>I368</f>
        <v>0</v>
      </c>
      <c r="J367" s="5">
        <f t="shared" si="61"/>
        <v>1048.3404</v>
      </c>
      <c r="K367" s="5">
        <f>K368</f>
        <v>0</v>
      </c>
      <c r="L367" s="5">
        <f t="shared" si="62"/>
        <v>1048.3404</v>
      </c>
      <c r="M367" s="5">
        <f>M368</f>
        <v>0</v>
      </c>
      <c r="N367" s="5">
        <f t="shared" si="63"/>
        <v>1048.3404</v>
      </c>
      <c r="O367" s="5">
        <f>O368</f>
        <v>0</v>
      </c>
      <c r="P367" s="5">
        <f t="shared" si="64"/>
        <v>1048.3404</v>
      </c>
      <c r="Q367" s="5">
        <f>Q368</f>
        <v>0</v>
      </c>
      <c r="R367" s="5">
        <f t="shared" si="57"/>
        <v>1048.3404</v>
      </c>
      <c r="S367" s="5">
        <f>S368</f>
        <v>0</v>
      </c>
      <c r="T367" s="5">
        <f t="shared" si="58"/>
        <v>1048.3404</v>
      </c>
      <c r="U367" s="5">
        <f>U368</f>
        <v>0</v>
      </c>
      <c r="V367" s="5">
        <f t="shared" si="59"/>
        <v>1048.3404</v>
      </c>
    </row>
    <row r="368" spans="1:22" ht="38.25">
      <c r="A368" s="4" t="s">
        <v>26</v>
      </c>
      <c r="B368" s="2" t="s">
        <v>560</v>
      </c>
      <c r="C368" s="2">
        <v>200</v>
      </c>
      <c r="D368" s="5">
        <v>0</v>
      </c>
      <c r="E368" s="5">
        <f>891.08933+157.25107</f>
        <v>1048.3404</v>
      </c>
      <c r="F368" s="5">
        <f t="shared" si="53"/>
        <v>1048.3404</v>
      </c>
      <c r="G368" s="5"/>
      <c r="H368" s="5">
        <f t="shared" si="60"/>
        <v>1048.3404</v>
      </c>
      <c r="I368" s="5"/>
      <c r="J368" s="5">
        <f t="shared" si="61"/>
        <v>1048.3404</v>
      </c>
      <c r="K368" s="5"/>
      <c r="L368" s="5">
        <f t="shared" si="62"/>
        <v>1048.3404</v>
      </c>
      <c r="M368" s="5"/>
      <c r="N368" s="5">
        <f t="shared" si="63"/>
        <v>1048.3404</v>
      </c>
      <c r="O368" s="5"/>
      <c r="P368" s="5">
        <f t="shared" si="64"/>
        <v>1048.3404</v>
      </c>
      <c r="Q368" s="5"/>
      <c r="R368" s="5">
        <f t="shared" si="57"/>
        <v>1048.3404</v>
      </c>
      <c r="S368" s="5"/>
      <c r="T368" s="5">
        <f t="shared" si="58"/>
        <v>1048.3404</v>
      </c>
      <c r="U368" s="5"/>
      <c r="V368" s="5">
        <f t="shared" si="59"/>
        <v>1048.3404</v>
      </c>
    </row>
    <row r="369" spans="1:22" ht="102">
      <c r="A369" s="4" t="s">
        <v>571</v>
      </c>
      <c r="B369" s="2" t="s">
        <v>561</v>
      </c>
      <c r="C369" s="2"/>
      <c r="D369" s="5">
        <v>0</v>
      </c>
      <c r="E369" s="5">
        <f>E370</f>
        <v>1058</v>
      </c>
      <c r="F369" s="5">
        <f t="shared" si="53"/>
        <v>1058</v>
      </c>
      <c r="G369" s="5">
        <f>G370</f>
        <v>0</v>
      </c>
      <c r="H369" s="5">
        <f t="shared" si="60"/>
        <v>1058</v>
      </c>
      <c r="I369" s="5">
        <f>I370</f>
        <v>0</v>
      </c>
      <c r="J369" s="5">
        <f t="shared" si="61"/>
        <v>1058</v>
      </c>
      <c r="K369" s="5">
        <f>K370</f>
        <v>0</v>
      </c>
      <c r="L369" s="5">
        <f t="shared" si="62"/>
        <v>1058</v>
      </c>
      <c r="M369" s="5">
        <f>M370</f>
        <v>0</v>
      </c>
      <c r="N369" s="5">
        <f t="shared" si="63"/>
        <v>1058</v>
      </c>
      <c r="O369" s="5">
        <f>O370</f>
        <v>0</v>
      </c>
      <c r="P369" s="5">
        <f t="shared" si="64"/>
        <v>1058</v>
      </c>
      <c r="Q369" s="5">
        <f>Q370</f>
        <v>0</v>
      </c>
      <c r="R369" s="5">
        <f t="shared" si="57"/>
        <v>1058</v>
      </c>
      <c r="S369" s="5">
        <f>S370</f>
        <v>0</v>
      </c>
      <c r="T369" s="5">
        <f t="shared" si="58"/>
        <v>1058</v>
      </c>
      <c r="U369" s="5">
        <f>U370</f>
        <v>-174.57</v>
      </c>
      <c r="V369" s="5">
        <f t="shared" si="59"/>
        <v>883.43000000000006</v>
      </c>
    </row>
    <row r="370" spans="1:22" ht="38.25">
      <c r="A370" s="4" t="s">
        <v>26</v>
      </c>
      <c r="B370" s="2" t="s">
        <v>561</v>
      </c>
      <c r="C370" s="2">
        <v>200</v>
      </c>
      <c r="D370" s="5">
        <v>0</v>
      </c>
      <c r="E370" s="5">
        <f>899.29999+158.70001</f>
        <v>1058</v>
      </c>
      <c r="F370" s="5">
        <f t="shared" si="53"/>
        <v>1058</v>
      </c>
      <c r="G370" s="5"/>
      <c r="H370" s="5">
        <f t="shared" si="60"/>
        <v>1058</v>
      </c>
      <c r="I370" s="5"/>
      <c r="J370" s="5">
        <f t="shared" si="61"/>
        <v>1058</v>
      </c>
      <c r="K370" s="5"/>
      <c r="L370" s="5">
        <f t="shared" si="62"/>
        <v>1058</v>
      </c>
      <c r="M370" s="5"/>
      <c r="N370" s="5">
        <f t="shared" si="63"/>
        <v>1058</v>
      </c>
      <c r="O370" s="5"/>
      <c r="P370" s="5">
        <f t="shared" si="64"/>
        <v>1058</v>
      </c>
      <c r="Q370" s="5"/>
      <c r="R370" s="5">
        <f t="shared" si="57"/>
        <v>1058</v>
      </c>
      <c r="S370" s="5"/>
      <c r="T370" s="5">
        <f t="shared" si="58"/>
        <v>1058</v>
      </c>
      <c r="U370" s="5">
        <v>-174.57</v>
      </c>
      <c r="V370" s="5">
        <f t="shared" si="59"/>
        <v>883.43000000000006</v>
      </c>
    </row>
    <row r="371" spans="1:22" ht="63.75">
      <c r="A371" s="4" t="s">
        <v>584</v>
      </c>
      <c r="B371" s="2" t="s">
        <v>585</v>
      </c>
      <c r="C371" s="2"/>
      <c r="D371" s="5"/>
      <c r="E371" s="5"/>
      <c r="F371" s="5"/>
      <c r="G371" s="5"/>
      <c r="H371" s="5"/>
      <c r="I371" s="5"/>
      <c r="J371" s="5">
        <f t="shared" si="61"/>
        <v>0</v>
      </c>
      <c r="K371" s="5">
        <f>K372</f>
        <v>0</v>
      </c>
      <c r="L371" s="5">
        <f t="shared" si="62"/>
        <v>0</v>
      </c>
      <c r="M371" s="5">
        <f>M372</f>
        <v>15000</v>
      </c>
      <c r="N371" s="5">
        <f t="shared" si="63"/>
        <v>15000</v>
      </c>
      <c r="O371" s="5">
        <f>O372</f>
        <v>0</v>
      </c>
      <c r="P371" s="5">
        <f t="shared" si="64"/>
        <v>15000</v>
      </c>
      <c r="Q371" s="5">
        <f>Q372</f>
        <v>0</v>
      </c>
      <c r="R371" s="5">
        <f t="shared" si="57"/>
        <v>15000</v>
      </c>
      <c r="S371" s="5">
        <f>S372</f>
        <v>0</v>
      </c>
      <c r="T371" s="5">
        <f t="shared" si="58"/>
        <v>15000</v>
      </c>
      <c r="U371" s="5">
        <f>U372</f>
        <v>0</v>
      </c>
      <c r="V371" s="5">
        <f t="shared" si="59"/>
        <v>15000</v>
      </c>
    </row>
    <row r="372" spans="1:22" ht="38.25">
      <c r="A372" s="4" t="s">
        <v>26</v>
      </c>
      <c r="B372" s="2" t="s">
        <v>585</v>
      </c>
      <c r="C372" s="2">
        <v>200</v>
      </c>
      <c r="D372" s="5"/>
      <c r="E372" s="5"/>
      <c r="F372" s="5"/>
      <c r="G372" s="5"/>
      <c r="H372" s="5"/>
      <c r="I372" s="5"/>
      <c r="J372" s="5">
        <f t="shared" si="61"/>
        <v>0</v>
      </c>
      <c r="K372" s="5"/>
      <c r="L372" s="5">
        <f t="shared" si="62"/>
        <v>0</v>
      </c>
      <c r="M372" s="5">
        <v>15000</v>
      </c>
      <c r="N372" s="5">
        <f t="shared" si="63"/>
        <v>15000</v>
      </c>
      <c r="O372" s="5"/>
      <c r="P372" s="5">
        <f t="shared" si="64"/>
        <v>15000</v>
      </c>
      <c r="Q372" s="5"/>
      <c r="R372" s="5">
        <f t="shared" si="57"/>
        <v>15000</v>
      </c>
      <c r="S372" s="5"/>
      <c r="T372" s="5">
        <f t="shared" si="58"/>
        <v>15000</v>
      </c>
      <c r="U372" s="5"/>
      <c r="V372" s="5">
        <f t="shared" si="59"/>
        <v>15000</v>
      </c>
    </row>
    <row r="373" spans="1:22" ht="25.5">
      <c r="A373" s="18" t="s">
        <v>218</v>
      </c>
      <c r="B373" s="12" t="s">
        <v>35</v>
      </c>
      <c r="C373" s="17"/>
      <c r="D373" s="5">
        <v>0</v>
      </c>
      <c r="E373" s="5">
        <f t="shared" ref="E373:U375" si="65">E374</f>
        <v>0</v>
      </c>
      <c r="F373" s="5">
        <f t="shared" si="53"/>
        <v>0</v>
      </c>
      <c r="G373" s="5">
        <f t="shared" si="65"/>
        <v>0</v>
      </c>
      <c r="H373" s="5">
        <f t="shared" si="60"/>
        <v>0</v>
      </c>
      <c r="I373" s="5">
        <f t="shared" si="65"/>
        <v>0</v>
      </c>
      <c r="J373" s="5">
        <f t="shared" si="61"/>
        <v>0</v>
      </c>
      <c r="K373" s="5">
        <f t="shared" si="65"/>
        <v>0</v>
      </c>
      <c r="L373" s="5">
        <f t="shared" si="62"/>
        <v>0</v>
      </c>
      <c r="M373" s="5">
        <f t="shared" si="65"/>
        <v>0</v>
      </c>
      <c r="N373" s="5">
        <f t="shared" si="63"/>
        <v>0</v>
      </c>
      <c r="O373" s="5">
        <f t="shared" si="65"/>
        <v>0</v>
      </c>
      <c r="P373" s="5">
        <f t="shared" si="64"/>
        <v>0</v>
      </c>
      <c r="Q373" s="5">
        <f t="shared" si="65"/>
        <v>0</v>
      </c>
      <c r="R373" s="5">
        <f t="shared" si="57"/>
        <v>0</v>
      </c>
      <c r="S373" s="5">
        <f t="shared" si="65"/>
        <v>0</v>
      </c>
      <c r="T373" s="5">
        <f t="shared" si="58"/>
        <v>0</v>
      </c>
      <c r="U373" s="5">
        <f t="shared" si="65"/>
        <v>0</v>
      </c>
      <c r="V373" s="5">
        <f t="shared" si="59"/>
        <v>0</v>
      </c>
    </row>
    <row r="374" spans="1:22" ht="25.5">
      <c r="A374" s="4" t="s">
        <v>219</v>
      </c>
      <c r="B374" s="2" t="s">
        <v>36</v>
      </c>
      <c r="C374" s="2"/>
      <c r="D374" s="5">
        <v>0</v>
      </c>
      <c r="E374" s="5">
        <f t="shared" si="65"/>
        <v>0</v>
      </c>
      <c r="F374" s="5">
        <f t="shared" si="53"/>
        <v>0</v>
      </c>
      <c r="G374" s="5">
        <f t="shared" si="65"/>
        <v>0</v>
      </c>
      <c r="H374" s="5">
        <f t="shared" si="60"/>
        <v>0</v>
      </c>
      <c r="I374" s="5">
        <f t="shared" si="65"/>
        <v>0</v>
      </c>
      <c r="J374" s="5">
        <f t="shared" si="61"/>
        <v>0</v>
      </c>
      <c r="K374" s="5">
        <f t="shared" si="65"/>
        <v>0</v>
      </c>
      <c r="L374" s="5">
        <f t="shared" si="62"/>
        <v>0</v>
      </c>
      <c r="M374" s="5">
        <f t="shared" si="65"/>
        <v>0</v>
      </c>
      <c r="N374" s="5">
        <f t="shared" si="63"/>
        <v>0</v>
      </c>
      <c r="O374" s="5">
        <f t="shared" si="65"/>
        <v>0</v>
      </c>
      <c r="P374" s="5">
        <f t="shared" si="64"/>
        <v>0</v>
      </c>
      <c r="Q374" s="5">
        <f t="shared" si="65"/>
        <v>0</v>
      </c>
      <c r="R374" s="5">
        <f t="shared" si="57"/>
        <v>0</v>
      </c>
      <c r="S374" s="5">
        <f t="shared" si="65"/>
        <v>0</v>
      </c>
      <c r="T374" s="5">
        <f t="shared" si="58"/>
        <v>0</v>
      </c>
      <c r="U374" s="5">
        <f t="shared" si="65"/>
        <v>0</v>
      </c>
      <c r="V374" s="5">
        <f t="shared" si="59"/>
        <v>0</v>
      </c>
    </row>
    <row r="375" spans="1:22" ht="15.75">
      <c r="A375" s="4" t="s">
        <v>220</v>
      </c>
      <c r="B375" s="2" t="s">
        <v>487</v>
      </c>
      <c r="C375" s="2"/>
      <c r="D375" s="5">
        <v>0</v>
      </c>
      <c r="E375" s="5">
        <f t="shared" si="65"/>
        <v>0</v>
      </c>
      <c r="F375" s="5">
        <f t="shared" si="53"/>
        <v>0</v>
      </c>
      <c r="G375" s="5">
        <f t="shared" si="65"/>
        <v>0</v>
      </c>
      <c r="H375" s="5">
        <f t="shared" si="60"/>
        <v>0</v>
      </c>
      <c r="I375" s="5">
        <f t="shared" si="65"/>
        <v>0</v>
      </c>
      <c r="J375" s="5">
        <f t="shared" si="61"/>
        <v>0</v>
      </c>
      <c r="K375" s="5">
        <f t="shared" si="65"/>
        <v>0</v>
      </c>
      <c r="L375" s="5">
        <f t="shared" si="62"/>
        <v>0</v>
      </c>
      <c r="M375" s="5">
        <f t="shared" si="65"/>
        <v>0</v>
      </c>
      <c r="N375" s="5">
        <f t="shared" si="63"/>
        <v>0</v>
      </c>
      <c r="O375" s="5">
        <f t="shared" si="65"/>
        <v>0</v>
      </c>
      <c r="P375" s="5">
        <f t="shared" si="64"/>
        <v>0</v>
      </c>
      <c r="Q375" s="5">
        <f t="shared" si="65"/>
        <v>0</v>
      </c>
      <c r="R375" s="5">
        <f t="shared" si="57"/>
        <v>0</v>
      </c>
      <c r="S375" s="5">
        <f t="shared" si="65"/>
        <v>0</v>
      </c>
      <c r="T375" s="5">
        <f t="shared" si="58"/>
        <v>0</v>
      </c>
      <c r="U375" s="5">
        <f t="shared" si="65"/>
        <v>0</v>
      </c>
      <c r="V375" s="5">
        <f t="shared" si="59"/>
        <v>0</v>
      </c>
    </row>
    <row r="376" spans="1:22" ht="38.25">
      <c r="A376" s="4" t="s">
        <v>26</v>
      </c>
      <c r="B376" s="2" t="s">
        <v>487</v>
      </c>
      <c r="C376" s="2">
        <v>200</v>
      </c>
      <c r="D376" s="5">
        <v>0</v>
      </c>
      <c r="E376" s="5">
        <v>0</v>
      </c>
      <c r="F376" s="5">
        <f t="shared" si="53"/>
        <v>0</v>
      </c>
      <c r="G376" s="5"/>
      <c r="H376" s="5">
        <f t="shared" si="60"/>
        <v>0</v>
      </c>
      <c r="I376" s="5"/>
      <c r="J376" s="5">
        <f t="shared" si="61"/>
        <v>0</v>
      </c>
      <c r="K376" s="5"/>
      <c r="L376" s="5">
        <f t="shared" si="62"/>
        <v>0</v>
      </c>
      <c r="M376" s="5"/>
      <c r="N376" s="5">
        <f t="shared" si="63"/>
        <v>0</v>
      </c>
      <c r="O376" s="5"/>
      <c r="P376" s="5">
        <f t="shared" si="64"/>
        <v>0</v>
      </c>
      <c r="Q376" s="5"/>
      <c r="R376" s="5">
        <f t="shared" si="57"/>
        <v>0</v>
      </c>
      <c r="S376" s="5"/>
      <c r="T376" s="5">
        <f t="shared" si="58"/>
        <v>0</v>
      </c>
      <c r="U376" s="5"/>
      <c r="V376" s="5">
        <f t="shared" si="59"/>
        <v>0</v>
      </c>
    </row>
    <row r="377" spans="1:22" ht="66.75" customHeight="1">
      <c r="A377" s="9" t="s">
        <v>264</v>
      </c>
      <c r="B377" s="19" t="s">
        <v>397</v>
      </c>
      <c r="C377" s="2"/>
      <c r="D377" s="5">
        <v>0</v>
      </c>
      <c r="E377" s="5">
        <f>E378+E381</f>
        <v>0</v>
      </c>
      <c r="F377" s="5">
        <f t="shared" si="53"/>
        <v>0</v>
      </c>
      <c r="G377" s="5">
        <f>G378+G381</f>
        <v>0</v>
      </c>
      <c r="H377" s="5">
        <f t="shared" si="60"/>
        <v>0</v>
      </c>
      <c r="I377" s="5">
        <f>I378+I381</f>
        <v>0</v>
      </c>
      <c r="J377" s="5">
        <f t="shared" si="61"/>
        <v>0</v>
      </c>
      <c r="K377" s="5">
        <f>K378+K381</f>
        <v>0</v>
      </c>
      <c r="L377" s="5">
        <f t="shared" si="62"/>
        <v>0</v>
      </c>
      <c r="M377" s="5">
        <f>M378+M381</f>
        <v>0</v>
      </c>
      <c r="N377" s="5">
        <f t="shared" si="63"/>
        <v>0</v>
      </c>
      <c r="O377" s="5">
        <f>O378+O381</f>
        <v>0</v>
      </c>
      <c r="P377" s="5">
        <f t="shared" si="64"/>
        <v>0</v>
      </c>
      <c r="Q377" s="5">
        <f>Q378+Q381</f>
        <v>0</v>
      </c>
      <c r="R377" s="5">
        <f t="shared" si="57"/>
        <v>0</v>
      </c>
      <c r="S377" s="5">
        <f>S378+S381</f>
        <v>0</v>
      </c>
      <c r="T377" s="5">
        <f t="shared" si="58"/>
        <v>0</v>
      </c>
      <c r="U377" s="5">
        <f>U378+U381</f>
        <v>0</v>
      </c>
      <c r="V377" s="5">
        <f t="shared" si="59"/>
        <v>0</v>
      </c>
    </row>
    <row r="378" spans="1:22" ht="25.5">
      <c r="A378" s="4" t="s">
        <v>265</v>
      </c>
      <c r="B378" s="2" t="s">
        <v>398</v>
      </c>
      <c r="C378" s="2"/>
      <c r="D378" s="5">
        <v>0</v>
      </c>
      <c r="E378" s="5">
        <f>E379</f>
        <v>0</v>
      </c>
      <c r="F378" s="5">
        <f t="shared" si="53"/>
        <v>0</v>
      </c>
      <c r="G378" s="5">
        <f>G379</f>
        <v>0</v>
      </c>
      <c r="H378" s="5">
        <f t="shared" si="60"/>
        <v>0</v>
      </c>
      <c r="I378" s="5">
        <f>I379</f>
        <v>0</v>
      </c>
      <c r="J378" s="5">
        <f t="shared" si="61"/>
        <v>0</v>
      </c>
      <c r="K378" s="5">
        <f>K379</f>
        <v>0</v>
      </c>
      <c r="L378" s="5">
        <f t="shared" si="62"/>
        <v>0</v>
      </c>
      <c r="M378" s="5">
        <f>M379</f>
        <v>0</v>
      </c>
      <c r="N378" s="5">
        <f t="shared" si="63"/>
        <v>0</v>
      </c>
      <c r="O378" s="5">
        <f>O379</f>
        <v>0</v>
      </c>
      <c r="P378" s="5">
        <f t="shared" si="64"/>
        <v>0</v>
      </c>
      <c r="Q378" s="5">
        <f>Q379</f>
        <v>0</v>
      </c>
      <c r="R378" s="5">
        <f t="shared" si="57"/>
        <v>0</v>
      </c>
      <c r="S378" s="5">
        <f>S379</f>
        <v>0</v>
      </c>
      <c r="T378" s="5">
        <f t="shared" si="58"/>
        <v>0</v>
      </c>
      <c r="U378" s="5">
        <f>U379</f>
        <v>0</v>
      </c>
      <c r="V378" s="5">
        <f t="shared" si="59"/>
        <v>0</v>
      </c>
    </row>
    <row r="379" spans="1:22" ht="15.75">
      <c r="A379" s="4" t="s">
        <v>266</v>
      </c>
      <c r="B379" s="2" t="s">
        <v>488</v>
      </c>
      <c r="C379" s="2"/>
      <c r="D379" s="5">
        <v>0</v>
      </c>
      <c r="E379" s="5">
        <f>E380</f>
        <v>0</v>
      </c>
      <c r="F379" s="5">
        <f t="shared" si="53"/>
        <v>0</v>
      </c>
      <c r="G379" s="5">
        <f>G380</f>
        <v>0</v>
      </c>
      <c r="H379" s="5">
        <f t="shared" si="60"/>
        <v>0</v>
      </c>
      <c r="I379" s="5">
        <f>I380</f>
        <v>0</v>
      </c>
      <c r="J379" s="5">
        <f t="shared" si="61"/>
        <v>0</v>
      </c>
      <c r="K379" s="5">
        <f>K380</f>
        <v>0</v>
      </c>
      <c r="L379" s="5">
        <f t="shared" si="62"/>
        <v>0</v>
      </c>
      <c r="M379" s="5">
        <f>M380</f>
        <v>0</v>
      </c>
      <c r="N379" s="5">
        <f t="shared" si="63"/>
        <v>0</v>
      </c>
      <c r="O379" s="5">
        <f>O380</f>
        <v>0</v>
      </c>
      <c r="P379" s="5">
        <f t="shared" si="64"/>
        <v>0</v>
      </c>
      <c r="Q379" s="5">
        <f>Q380</f>
        <v>0</v>
      </c>
      <c r="R379" s="5">
        <f t="shared" si="57"/>
        <v>0</v>
      </c>
      <c r="S379" s="5">
        <f>S380</f>
        <v>0</v>
      </c>
      <c r="T379" s="5">
        <f t="shared" si="58"/>
        <v>0</v>
      </c>
      <c r="U379" s="5">
        <f>U380</f>
        <v>0</v>
      </c>
      <c r="V379" s="5">
        <f t="shared" si="59"/>
        <v>0</v>
      </c>
    </row>
    <row r="380" spans="1:22" ht="38.25">
      <c r="A380" s="4" t="s">
        <v>26</v>
      </c>
      <c r="B380" s="2" t="s">
        <v>488</v>
      </c>
      <c r="C380" s="2">
        <v>200</v>
      </c>
      <c r="D380" s="5">
        <v>0</v>
      </c>
      <c r="E380" s="5">
        <v>0</v>
      </c>
      <c r="F380" s="5">
        <f t="shared" si="53"/>
        <v>0</v>
      </c>
      <c r="G380" s="5"/>
      <c r="H380" s="5">
        <f t="shared" si="60"/>
        <v>0</v>
      </c>
      <c r="I380" s="5"/>
      <c r="J380" s="5">
        <f t="shared" si="61"/>
        <v>0</v>
      </c>
      <c r="K380" s="5"/>
      <c r="L380" s="5">
        <f t="shared" si="62"/>
        <v>0</v>
      </c>
      <c r="M380" s="5"/>
      <c r="N380" s="5">
        <f t="shared" si="63"/>
        <v>0</v>
      </c>
      <c r="O380" s="5"/>
      <c r="P380" s="5">
        <f t="shared" si="64"/>
        <v>0</v>
      </c>
      <c r="Q380" s="5"/>
      <c r="R380" s="5">
        <f t="shared" si="57"/>
        <v>0</v>
      </c>
      <c r="S380" s="5"/>
      <c r="T380" s="5">
        <f t="shared" si="58"/>
        <v>0</v>
      </c>
      <c r="U380" s="5"/>
      <c r="V380" s="5">
        <f t="shared" si="59"/>
        <v>0</v>
      </c>
    </row>
    <row r="381" spans="1:22" ht="25.5">
      <c r="A381" s="4" t="s">
        <v>267</v>
      </c>
      <c r="B381" s="2" t="s">
        <v>489</v>
      </c>
      <c r="C381" s="2"/>
      <c r="D381" s="5">
        <v>0</v>
      </c>
      <c r="E381" s="5">
        <f>E382</f>
        <v>0</v>
      </c>
      <c r="F381" s="5">
        <f t="shared" si="53"/>
        <v>0</v>
      </c>
      <c r="G381" s="5">
        <f>G382</f>
        <v>0</v>
      </c>
      <c r="H381" s="5">
        <f t="shared" si="60"/>
        <v>0</v>
      </c>
      <c r="I381" s="5">
        <f>I382</f>
        <v>0</v>
      </c>
      <c r="J381" s="5">
        <f t="shared" si="61"/>
        <v>0</v>
      </c>
      <c r="K381" s="5">
        <f>K382</f>
        <v>0</v>
      </c>
      <c r="L381" s="5">
        <f t="shared" si="62"/>
        <v>0</v>
      </c>
      <c r="M381" s="5">
        <f>M382</f>
        <v>0</v>
      </c>
      <c r="N381" s="5">
        <f t="shared" si="63"/>
        <v>0</v>
      </c>
      <c r="O381" s="5">
        <f>O382</f>
        <v>0</v>
      </c>
      <c r="P381" s="5">
        <f t="shared" si="64"/>
        <v>0</v>
      </c>
      <c r="Q381" s="5">
        <f>Q382</f>
        <v>0</v>
      </c>
      <c r="R381" s="5">
        <f t="shared" si="57"/>
        <v>0</v>
      </c>
      <c r="S381" s="5">
        <f>S382</f>
        <v>0</v>
      </c>
      <c r="T381" s="5">
        <f t="shared" si="58"/>
        <v>0</v>
      </c>
      <c r="U381" s="5">
        <f>U382</f>
        <v>0</v>
      </c>
      <c r="V381" s="5">
        <f t="shared" si="59"/>
        <v>0</v>
      </c>
    </row>
    <row r="382" spans="1:22" ht="25.5">
      <c r="A382" s="4" t="s">
        <v>268</v>
      </c>
      <c r="B382" s="2" t="s">
        <v>490</v>
      </c>
      <c r="C382" s="2"/>
      <c r="D382" s="5">
        <v>0</v>
      </c>
      <c r="E382" s="5">
        <f>E383</f>
        <v>0</v>
      </c>
      <c r="F382" s="5">
        <f t="shared" si="53"/>
        <v>0</v>
      </c>
      <c r="G382" s="5">
        <f>G383</f>
        <v>0</v>
      </c>
      <c r="H382" s="5">
        <f t="shared" si="60"/>
        <v>0</v>
      </c>
      <c r="I382" s="5">
        <f>I383</f>
        <v>0</v>
      </c>
      <c r="J382" s="5">
        <f t="shared" si="61"/>
        <v>0</v>
      </c>
      <c r="K382" s="5">
        <f>K383</f>
        <v>0</v>
      </c>
      <c r="L382" s="5">
        <f t="shared" si="62"/>
        <v>0</v>
      </c>
      <c r="M382" s="5">
        <f>M383</f>
        <v>0</v>
      </c>
      <c r="N382" s="5">
        <f t="shared" si="63"/>
        <v>0</v>
      </c>
      <c r="O382" s="5">
        <f>O383</f>
        <v>0</v>
      </c>
      <c r="P382" s="5">
        <f t="shared" si="64"/>
        <v>0</v>
      </c>
      <c r="Q382" s="5">
        <f>Q383</f>
        <v>0</v>
      </c>
      <c r="R382" s="5">
        <f t="shared" si="57"/>
        <v>0</v>
      </c>
      <c r="S382" s="5">
        <f>S383</f>
        <v>0</v>
      </c>
      <c r="T382" s="5">
        <f t="shared" si="58"/>
        <v>0</v>
      </c>
      <c r="U382" s="5">
        <f>U383</f>
        <v>0</v>
      </c>
      <c r="V382" s="5">
        <f t="shared" si="59"/>
        <v>0</v>
      </c>
    </row>
    <row r="383" spans="1:22" ht="38.25">
      <c r="A383" s="4" t="s">
        <v>26</v>
      </c>
      <c r="B383" s="2" t="s">
        <v>490</v>
      </c>
      <c r="C383" s="2">
        <v>200</v>
      </c>
      <c r="D383" s="5">
        <v>0</v>
      </c>
      <c r="E383" s="5">
        <v>0</v>
      </c>
      <c r="F383" s="5">
        <f t="shared" si="53"/>
        <v>0</v>
      </c>
      <c r="G383" s="5"/>
      <c r="H383" s="5">
        <f t="shared" si="60"/>
        <v>0</v>
      </c>
      <c r="I383" s="5"/>
      <c r="J383" s="5">
        <f t="shared" si="61"/>
        <v>0</v>
      </c>
      <c r="K383" s="5"/>
      <c r="L383" s="5">
        <f t="shared" si="62"/>
        <v>0</v>
      </c>
      <c r="M383" s="5"/>
      <c r="N383" s="5">
        <f t="shared" si="63"/>
        <v>0</v>
      </c>
      <c r="O383" s="5"/>
      <c r="P383" s="5">
        <f t="shared" si="64"/>
        <v>0</v>
      </c>
      <c r="Q383" s="5"/>
      <c r="R383" s="5">
        <f t="shared" si="57"/>
        <v>0</v>
      </c>
      <c r="S383" s="5"/>
      <c r="T383" s="5">
        <f t="shared" si="58"/>
        <v>0</v>
      </c>
      <c r="U383" s="5"/>
      <c r="V383" s="5">
        <f t="shared" si="59"/>
        <v>0</v>
      </c>
    </row>
    <row r="384" spans="1:22" ht="96.75" customHeight="1">
      <c r="A384" s="7" t="s">
        <v>323</v>
      </c>
      <c r="B384" s="8" t="s">
        <v>29</v>
      </c>
      <c r="C384" s="2"/>
      <c r="D384" s="5">
        <v>556.92700000000013</v>
      </c>
      <c r="E384" s="5">
        <f t="shared" ref="E384:U387" si="66">E385</f>
        <v>0</v>
      </c>
      <c r="F384" s="5">
        <f t="shared" si="53"/>
        <v>556.92700000000013</v>
      </c>
      <c r="G384" s="5">
        <f t="shared" si="66"/>
        <v>0</v>
      </c>
      <c r="H384" s="5">
        <f t="shared" si="60"/>
        <v>556.92700000000013</v>
      </c>
      <c r="I384" s="5">
        <f t="shared" si="66"/>
        <v>-556.92700000000002</v>
      </c>
      <c r="J384" s="5">
        <f t="shared" si="61"/>
        <v>0</v>
      </c>
      <c r="K384" s="5">
        <f t="shared" si="66"/>
        <v>0</v>
      </c>
      <c r="L384" s="5">
        <f t="shared" si="62"/>
        <v>0</v>
      </c>
      <c r="M384" s="5">
        <f t="shared" si="66"/>
        <v>0</v>
      </c>
      <c r="N384" s="5">
        <f t="shared" si="63"/>
        <v>0</v>
      </c>
      <c r="O384" s="5">
        <f t="shared" si="66"/>
        <v>0</v>
      </c>
      <c r="P384" s="5">
        <f t="shared" si="64"/>
        <v>0</v>
      </c>
      <c r="Q384" s="5">
        <f t="shared" si="66"/>
        <v>0</v>
      </c>
      <c r="R384" s="5">
        <f t="shared" si="57"/>
        <v>0</v>
      </c>
      <c r="S384" s="5">
        <f t="shared" si="66"/>
        <v>0</v>
      </c>
      <c r="T384" s="5">
        <f t="shared" si="58"/>
        <v>0</v>
      </c>
      <c r="U384" s="5">
        <f t="shared" si="66"/>
        <v>0</v>
      </c>
      <c r="V384" s="5">
        <f t="shared" si="59"/>
        <v>0</v>
      </c>
    </row>
    <row r="385" spans="1:22" ht="53.25" customHeight="1">
      <c r="A385" s="9" t="s">
        <v>324</v>
      </c>
      <c r="B385" s="8" t="s">
        <v>30</v>
      </c>
      <c r="C385" s="2"/>
      <c r="D385" s="5">
        <v>556.92700000000013</v>
      </c>
      <c r="E385" s="5">
        <f t="shared" si="66"/>
        <v>0</v>
      </c>
      <c r="F385" s="5">
        <f t="shared" si="53"/>
        <v>556.92700000000013</v>
      </c>
      <c r="G385" s="5">
        <f t="shared" si="66"/>
        <v>0</v>
      </c>
      <c r="H385" s="5">
        <f t="shared" si="60"/>
        <v>556.92700000000013</v>
      </c>
      <c r="I385" s="5">
        <f t="shared" si="66"/>
        <v>-556.92700000000002</v>
      </c>
      <c r="J385" s="5">
        <f t="shared" si="61"/>
        <v>0</v>
      </c>
      <c r="K385" s="5">
        <f t="shared" si="66"/>
        <v>0</v>
      </c>
      <c r="L385" s="5">
        <f t="shared" si="62"/>
        <v>0</v>
      </c>
      <c r="M385" s="5">
        <f t="shared" si="66"/>
        <v>0</v>
      </c>
      <c r="N385" s="5">
        <f t="shared" si="63"/>
        <v>0</v>
      </c>
      <c r="O385" s="5">
        <f t="shared" si="66"/>
        <v>0</v>
      </c>
      <c r="P385" s="5">
        <f t="shared" si="64"/>
        <v>0</v>
      </c>
      <c r="Q385" s="5">
        <f t="shared" si="66"/>
        <v>0</v>
      </c>
      <c r="R385" s="5">
        <f t="shared" si="57"/>
        <v>0</v>
      </c>
      <c r="S385" s="5">
        <f t="shared" si="66"/>
        <v>0</v>
      </c>
      <c r="T385" s="5">
        <f t="shared" si="58"/>
        <v>0</v>
      </c>
      <c r="U385" s="5">
        <f t="shared" si="66"/>
        <v>0</v>
      </c>
      <c r="V385" s="5">
        <f t="shared" si="59"/>
        <v>0</v>
      </c>
    </row>
    <row r="386" spans="1:22" ht="51">
      <c r="A386" s="4" t="s">
        <v>399</v>
      </c>
      <c r="B386" s="2" t="s">
        <v>31</v>
      </c>
      <c r="C386" s="2"/>
      <c r="D386" s="5">
        <v>556.92700000000013</v>
      </c>
      <c r="E386" s="5">
        <f t="shared" si="66"/>
        <v>0</v>
      </c>
      <c r="F386" s="5">
        <f t="shared" si="53"/>
        <v>556.92700000000013</v>
      </c>
      <c r="G386" s="5">
        <f t="shared" si="66"/>
        <v>0</v>
      </c>
      <c r="H386" s="5">
        <f t="shared" si="60"/>
        <v>556.92700000000013</v>
      </c>
      <c r="I386" s="5">
        <f t="shared" si="66"/>
        <v>-556.92700000000002</v>
      </c>
      <c r="J386" s="5">
        <f t="shared" si="61"/>
        <v>0</v>
      </c>
      <c r="K386" s="5">
        <f t="shared" si="66"/>
        <v>0</v>
      </c>
      <c r="L386" s="5">
        <f t="shared" si="62"/>
        <v>0</v>
      </c>
      <c r="M386" s="5">
        <f t="shared" si="66"/>
        <v>0</v>
      </c>
      <c r="N386" s="5">
        <f t="shared" si="63"/>
        <v>0</v>
      </c>
      <c r="O386" s="5">
        <f t="shared" si="66"/>
        <v>0</v>
      </c>
      <c r="P386" s="5">
        <f t="shared" si="64"/>
        <v>0</v>
      </c>
      <c r="Q386" s="5">
        <f t="shared" si="66"/>
        <v>0</v>
      </c>
      <c r="R386" s="5">
        <f t="shared" si="57"/>
        <v>0</v>
      </c>
      <c r="S386" s="5">
        <f t="shared" si="66"/>
        <v>0</v>
      </c>
      <c r="T386" s="5">
        <f t="shared" si="58"/>
        <v>0</v>
      </c>
      <c r="U386" s="5">
        <f t="shared" si="66"/>
        <v>0</v>
      </c>
      <c r="V386" s="5">
        <f t="shared" si="59"/>
        <v>0</v>
      </c>
    </row>
    <row r="387" spans="1:22" ht="25.5">
      <c r="A387" s="4" t="s">
        <v>246</v>
      </c>
      <c r="B387" s="2" t="s">
        <v>247</v>
      </c>
      <c r="C387" s="2"/>
      <c r="D387" s="5">
        <v>556.92700000000013</v>
      </c>
      <c r="E387" s="5">
        <f t="shared" si="66"/>
        <v>0</v>
      </c>
      <c r="F387" s="5">
        <f t="shared" si="53"/>
        <v>556.92700000000013</v>
      </c>
      <c r="G387" s="5">
        <f t="shared" si="66"/>
        <v>0</v>
      </c>
      <c r="H387" s="5">
        <f t="shared" si="60"/>
        <v>556.92700000000013</v>
      </c>
      <c r="I387" s="5">
        <f t="shared" si="66"/>
        <v>-556.92700000000002</v>
      </c>
      <c r="J387" s="5">
        <f t="shared" si="61"/>
        <v>0</v>
      </c>
      <c r="K387" s="5">
        <f t="shared" si="66"/>
        <v>0</v>
      </c>
      <c r="L387" s="5">
        <f t="shared" si="62"/>
        <v>0</v>
      </c>
      <c r="M387" s="5">
        <f t="shared" si="66"/>
        <v>0</v>
      </c>
      <c r="N387" s="5">
        <f t="shared" si="63"/>
        <v>0</v>
      </c>
      <c r="O387" s="5">
        <f t="shared" si="66"/>
        <v>0</v>
      </c>
      <c r="P387" s="5">
        <f t="shared" si="64"/>
        <v>0</v>
      </c>
      <c r="Q387" s="5">
        <f t="shared" si="66"/>
        <v>0</v>
      </c>
      <c r="R387" s="5">
        <f t="shared" si="57"/>
        <v>0</v>
      </c>
      <c r="S387" s="5">
        <f t="shared" si="66"/>
        <v>0</v>
      </c>
      <c r="T387" s="5">
        <f t="shared" si="58"/>
        <v>0</v>
      </c>
      <c r="U387" s="5">
        <f t="shared" si="66"/>
        <v>0</v>
      </c>
      <c r="V387" s="5">
        <f t="shared" si="59"/>
        <v>0</v>
      </c>
    </row>
    <row r="388" spans="1:22" ht="15.75">
      <c r="A388" s="4" t="s">
        <v>116</v>
      </c>
      <c r="B388" s="2" t="s">
        <v>247</v>
      </c>
      <c r="C388" s="2">
        <v>800</v>
      </c>
      <c r="D388" s="5">
        <v>556.92700000000013</v>
      </c>
      <c r="E388" s="5">
        <v>0</v>
      </c>
      <c r="F388" s="5">
        <f t="shared" si="53"/>
        <v>556.92700000000013</v>
      </c>
      <c r="G388" s="5"/>
      <c r="H388" s="5">
        <f t="shared" si="60"/>
        <v>556.92700000000013</v>
      </c>
      <c r="I388" s="5">
        <v>-556.92700000000002</v>
      </c>
      <c r="J388" s="5">
        <f t="shared" si="61"/>
        <v>0</v>
      </c>
      <c r="K388" s="5"/>
      <c r="L388" s="5">
        <f t="shared" si="62"/>
        <v>0</v>
      </c>
      <c r="M388" s="5"/>
      <c r="N388" s="5">
        <f t="shared" si="63"/>
        <v>0</v>
      </c>
      <c r="O388" s="5"/>
      <c r="P388" s="5">
        <f t="shared" si="64"/>
        <v>0</v>
      </c>
      <c r="Q388" s="5"/>
      <c r="R388" s="5">
        <f t="shared" si="57"/>
        <v>0</v>
      </c>
      <c r="S388" s="5"/>
      <c r="T388" s="5">
        <f t="shared" si="58"/>
        <v>0</v>
      </c>
      <c r="U388" s="5"/>
      <c r="V388" s="5">
        <f t="shared" si="59"/>
        <v>0</v>
      </c>
    </row>
    <row r="389" spans="1:22" ht="133.5" customHeight="1">
      <c r="A389" s="7" t="s">
        <v>521</v>
      </c>
      <c r="B389" s="8" t="s">
        <v>198</v>
      </c>
      <c r="C389" s="2"/>
      <c r="D389" s="5">
        <v>3268.6674200000002</v>
      </c>
      <c r="E389" s="5">
        <f>E390+E396+E400</f>
        <v>0</v>
      </c>
      <c r="F389" s="5">
        <f t="shared" si="53"/>
        <v>3268.6674200000002</v>
      </c>
      <c r="G389" s="5">
        <f>G390+G396+G400</f>
        <v>0</v>
      </c>
      <c r="H389" s="5">
        <f t="shared" si="60"/>
        <v>3268.6674200000002</v>
      </c>
      <c r="I389" s="5">
        <f>I390+I396+I400</f>
        <v>0</v>
      </c>
      <c r="J389" s="5">
        <f t="shared" si="61"/>
        <v>3268.6674200000002</v>
      </c>
      <c r="K389" s="5">
        <f>K390+K396+K400</f>
        <v>0</v>
      </c>
      <c r="L389" s="5">
        <f t="shared" si="62"/>
        <v>3268.6674200000002</v>
      </c>
      <c r="M389" s="5">
        <f>M390+M396+M400</f>
        <v>0</v>
      </c>
      <c r="N389" s="5">
        <f t="shared" si="63"/>
        <v>3268.6674200000002</v>
      </c>
      <c r="O389" s="5">
        <f>O390+O396+O400</f>
        <v>0</v>
      </c>
      <c r="P389" s="5">
        <f t="shared" si="64"/>
        <v>3268.6674200000002</v>
      </c>
      <c r="Q389" s="5">
        <f>Q390+Q396+Q400</f>
        <v>48.917999999999999</v>
      </c>
      <c r="R389" s="5">
        <f t="shared" si="57"/>
        <v>3317.5854200000003</v>
      </c>
      <c r="S389" s="5">
        <f>S390+S396+S400</f>
        <v>162.37961000000001</v>
      </c>
      <c r="T389" s="5">
        <f t="shared" si="58"/>
        <v>3479.9650300000003</v>
      </c>
      <c r="U389" s="5">
        <f>U390+U396+U400</f>
        <v>-42.3292</v>
      </c>
      <c r="V389" s="5">
        <f t="shared" si="59"/>
        <v>3437.6358300000002</v>
      </c>
    </row>
    <row r="390" spans="1:22" ht="38.25">
      <c r="A390" s="9" t="s">
        <v>325</v>
      </c>
      <c r="B390" s="8" t="s">
        <v>23</v>
      </c>
      <c r="C390" s="2"/>
      <c r="D390" s="5">
        <v>2768.6674200000002</v>
      </c>
      <c r="E390" s="5">
        <f>E391</f>
        <v>0</v>
      </c>
      <c r="F390" s="5">
        <f t="shared" si="53"/>
        <v>2768.6674200000002</v>
      </c>
      <c r="G390" s="5">
        <f>G391</f>
        <v>0</v>
      </c>
      <c r="H390" s="5">
        <f t="shared" si="60"/>
        <v>2768.6674200000002</v>
      </c>
      <c r="I390" s="5">
        <f>I391</f>
        <v>0</v>
      </c>
      <c r="J390" s="5">
        <f t="shared" si="61"/>
        <v>2768.6674200000002</v>
      </c>
      <c r="K390" s="5">
        <f>K391</f>
        <v>0</v>
      </c>
      <c r="L390" s="5">
        <f t="shared" si="62"/>
        <v>2768.6674200000002</v>
      </c>
      <c r="M390" s="5">
        <f>M391</f>
        <v>0</v>
      </c>
      <c r="N390" s="5">
        <f t="shared" si="63"/>
        <v>2768.6674200000002</v>
      </c>
      <c r="O390" s="5">
        <f>O391</f>
        <v>0</v>
      </c>
      <c r="P390" s="5">
        <f t="shared" si="64"/>
        <v>2768.6674200000002</v>
      </c>
      <c r="Q390" s="5">
        <f>Q391</f>
        <v>48.917999999999999</v>
      </c>
      <c r="R390" s="5">
        <f t="shared" si="57"/>
        <v>2817.5854200000003</v>
      </c>
      <c r="S390" s="5">
        <f>S391</f>
        <v>192.37961000000001</v>
      </c>
      <c r="T390" s="5">
        <f t="shared" si="58"/>
        <v>3009.9650300000003</v>
      </c>
      <c r="U390" s="5">
        <f>U391</f>
        <v>-42.3292</v>
      </c>
      <c r="V390" s="5">
        <f t="shared" si="59"/>
        <v>2967.6358300000002</v>
      </c>
    </row>
    <row r="391" spans="1:22" ht="38.25">
      <c r="A391" s="4" t="s">
        <v>196</v>
      </c>
      <c r="B391" s="2" t="s">
        <v>24</v>
      </c>
      <c r="C391" s="2"/>
      <c r="D391" s="5">
        <v>2768.6674200000002</v>
      </c>
      <c r="E391" s="5">
        <f>E392</f>
        <v>0</v>
      </c>
      <c r="F391" s="5">
        <f t="shared" ref="F391:F458" si="67">D391+E391</f>
        <v>2768.6674200000002</v>
      </c>
      <c r="G391" s="5">
        <f>G392</f>
        <v>0</v>
      </c>
      <c r="H391" s="5">
        <f t="shared" si="60"/>
        <v>2768.6674200000002</v>
      </c>
      <c r="I391" s="5">
        <f>I392</f>
        <v>0</v>
      </c>
      <c r="J391" s="5">
        <f t="shared" si="61"/>
        <v>2768.6674200000002</v>
      </c>
      <c r="K391" s="5">
        <f>K392</f>
        <v>0</v>
      </c>
      <c r="L391" s="5">
        <f t="shared" si="62"/>
        <v>2768.6674200000002</v>
      </c>
      <c r="M391" s="5">
        <f>M392</f>
        <v>0</v>
      </c>
      <c r="N391" s="5">
        <f t="shared" si="63"/>
        <v>2768.6674200000002</v>
      </c>
      <c r="O391" s="5">
        <f>O392</f>
        <v>0</v>
      </c>
      <c r="P391" s="5">
        <f t="shared" si="64"/>
        <v>2768.6674200000002</v>
      </c>
      <c r="Q391" s="5">
        <f>Q392</f>
        <v>48.917999999999999</v>
      </c>
      <c r="R391" s="5">
        <f t="shared" si="57"/>
        <v>2817.5854200000003</v>
      </c>
      <c r="S391" s="5">
        <f>S392</f>
        <v>192.37961000000001</v>
      </c>
      <c r="T391" s="5">
        <f t="shared" si="58"/>
        <v>3009.9650300000003</v>
      </c>
      <c r="U391" s="5">
        <f>U392</f>
        <v>-42.3292</v>
      </c>
      <c r="V391" s="5">
        <f t="shared" si="59"/>
        <v>2967.6358300000002</v>
      </c>
    </row>
    <row r="392" spans="1:22" ht="38.25">
      <c r="A392" s="4" t="s">
        <v>197</v>
      </c>
      <c r="B392" s="2" t="s">
        <v>25</v>
      </c>
      <c r="C392" s="2"/>
      <c r="D392" s="5">
        <v>2768.6674200000002</v>
      </c>
      <c r="E392" s="5">
        <f>E393+E394+E395</f>
        <v>0</v>
      </c>
      <c r="F392" s="5">
        <f t="shared" si="67"/>
        <v>2768.6674200000002</v>
      </c>
      <c r="G392" s="5">
        <f>G393+G394+G395</f>
        <v>0</v>
      </c>
      <c r="H392" s="5">
        <f t="shared" si="60"/>
        <v>2768.6674200000002</v>
      </c>
      <c r="I392" s="5">
        <f>I393+I394+I395</f>
        <v>0</v>
      </c>
      <c r="J392" s="5">
        <f t="shared" si="61"/>
        <v>2768.6674200000002</v>
      </c>
      <c r="K392" s="5">
        <f>K393+K394+K395</f>
        <v>0</v>
      </c>
      <c r="L392" s="5">
        <f t="shared" si="62"/>
        <v>2768.6674200000002</v>
      </c>
      <c r="M392" s="5">
        <f>M393+M394+M395</f>
        <v>0</v>
      </c>
      <c r="N392" s="5">
        <f t="shared" si="63"/>
        <v>2768.6674200000002</v>
      </c>
      <c r="O392" s="5">
        <f>O393+O394+O395</f>
        <v>0</v>
      </c>
      <c r="P392" s="5">
        <f t="shared" si="64"/>
        <v>2768.6674200000002</v>
      </c>
      <c r="Q392" s="5">
        <f>Q393+Q394+Q395</f>
        <v>48.917999999999999</v>
      </c>
      <c r="R392" s="5">
        <f t="shared" si="57"/>
        <v>2817.5854200000003</v>
      </c>
      <c r="S392" s="5">
        <f>S393+S394+S395</f>
        <v>192.37961000000001</v>
      </c>
      <c r="T392" s="5">
        <f t="shared" si="58"/>
        <v>3009.9650300000003</v>
      </c>
      <c r="U392" s="5">
        <f>U393+U394+U395</f>
        <v>-42.3292</v>
      </c>
      <c r="V392" s="5">
        <f t="shared" si="59"/>
        <v>2967.6358300000002</v>
      </c>
    </row>
    <row r="393" spans="1:22" ht="76.5">
      <c r="A393" s="4" t="s">
        <v>49</v>
      </c>
      <c r="B393" s="2" t="s">
        <v>25</v>
      </c>
      <c r="C393" s="2">
        <v>100</v>
      </c>
      <c r="D393" s="5">
        <v>1903.25342</v>
      </c>
      <c r="E393" s="5">
        <v>0</v>
      </c>
      <c r="F393" s="5">
        <f t="shared" si="67"/>
        <v>1903.25342</v>
      </c>
      <c r="G393" s="5"/>
      <c r="H393" s="5">
        <f t="shared" si="60"/>
        <v>1903.25342</v>
      </c>
      <c r="I393" s="5"/>
      <c r="J393" s="5">
        <f t="shared" si="61"/>
        <v>1903.25342</v>
      </c>
      <c r="K393" s="5"/>
      <c r="L393" s="5">
        <f t="shared" si="62"/>
        <v>1903.25342</v>
      </c>
      <c r="M393" s="5"/>
      <c r="N393" s="5">
        <f t="shared" si="63"/>
        <v>1903.25342</v>
      </c>
      <c r="O393" s="5"/>
      <c r="P393" s="5">
        <f t="shared" si="64"/>
        <v>1903.25342</v>
      </c>
      <c r="Q393" s="5"/>
      <c r="R393" s="5">
        <f t="shared" si="57"/>
        <v>1903.25342</v>
      </c>
      <c r="S393" s="5">
        <v>65.691609999999997</v>
      </c>
      <c r="T393" s="5">
        <f t="shared" si="58"/>
        <v>1968.9450300000001</v>
      </c>
      <c r="U393" s="5"/>
      <c r="V393" s="5">
        <f t="shared" si="59"/>
        <v>1968.9450300000001</v>
      </c>
    </row>
    <row r="394" spans="1:22" ht="38.25">
      <c r="A394" s="4" t="s">
        <v>26</v>
      </c>
      <c r="B394" s="2" t="s">
        <v>25</v>
      </c>
      <c r="C394" s="2">
        <v>200</v>
      </c>
      <c r="D394" s="5">
        <v>865.31400000000008</v>
      </c>
      <c r="E394" s="5">
        <v>0</v>
      </c>
      <c r="F394" s="5">
        <f t="shared" si="67"/>
        <v>865.31400000000008</v>
      </c>
      <c r="G394" s="5"/>
      <c r="H394" s="5">
        <f t="shared" si="60"/>
        <v>865.31400000000008</v>
      </c>
      <c r="I394" s="5"/>
      <c r="J394" s="5">
        <f t="shared" si="61"/>
        <v>865.31400000000008</v>
      </c>
      <c r="K394" s="5"/>
      <c r="L394" s="5">
        <f t="shared" si="62"/>
        <v>865.31400000000008</v>
      </c>
      <c r="M394" s="5"/>
      <c r="N394" s="5">
        <f t="shared" si="63"/>
        <v>865.31400000000008</v>
      </c>
      <c r="O394" s="5"/>
      <c r="P394" s="5">
        <f t="shared" si="64"/>
        <v>865.31400000000008</v>
      </c>
      <c r="Q394" s="5">
        <v>48.917999999999999</v>
      </c>
      <c r="R394" s="5">
        <f t="shared" si="57"/>
        <v>914.23200000000008</v>
      </c>
      <c r="S394" s="5">
        <v>126.688</v>
      </c>
      <c r="T394" s="5">
        <f t="shared" si="58"/>
        <v>1040.92</v>
      </c>
      <c r="U394" s="5">
        <v>-42.229199999999999</v>
      </c>
      <c r="V394" s="5">
        <f t="shared" si="59"/>
        <v>998.69080000000008</v>
      </c>
    </row>
    <row r="395" spans="1:22" ht="15.75">
      <c r="A395" s="4" t="s">
        <v>116</v>
      </c>
      <c r="B395" s="2" t="s">
        <v>25</v>
      </c>
      <c r="C395" s="2">
        <v>800</v>
      </c>
      <c r="D395" s="5">
        <v>0.10000000000000009</v>
      </c>
      <c r="E395" s="5">
        <v>0</v>
      </c>
      <c r="F395" s="5">
        <f t="shared" si="67"/>
        <v>0.10000000000000009</v>
      </c>
      <c r="G395" s="5"/>
      <c r="H395" s="5">
        <f t="shared" si="60"/>
        <v>0.10000000000000009</v>
      </c>
      <c r="I395" s="5"/>
      <c r="J395" s="5">
        <f t="shared" si="61"/>
        <v>0.10000000000000009</v>
      </c>
      <c r="K395" s="5"/>
      <c r="L395" s="5">
        <f t="shared" si="62"/>
        <v>0.10000000000000009</v>
      </c>
      <c r="M395" s="5"/>
      <c r="N395" s="5">
        <f t="shared" si="63"/>
        <v>0.10000000000000009</v>
      </c>
      <c r="O395" s="5"/>
      <c r="P395" s="5">
        <f t="shared" si="64"/>
        <v>0.10000000000000009</v>
      </c>
      <c r="Q395" s="5"/>
      <c r="R395" s="5">
        <f t="shared" si="57"/>
        <v>0.10000000000000009</v>
      </c>
      <c r="S395" s="5"/>
      <c r="T395" s="5">
        <f t="shared" si="58"/>
        <v>0.10000000000000009</v>
      </c>
      <c r="U395" s="5">
        <v>-0.1</v>
      </c>
      <c r="V395" s="5">
        <f t="shared" si="59"/>
        <v>0</v>
      </c>
    </row>
    <row r="396" spans="1:22" ht="38.25">
      <c r="A396" s="9" t="s">
        <v>326</v>
      </c>
      <c r="B396" s="8" t="s">
        <v>259</v>
      </c>
      <c r="C396" s="2"/>
      <c r="D396" s="5">
        <v>500</v>
      </c>
      <c r="E396" s="5">
        <f t="shared" ref="E396:U398" si="68">E397</f>
        <v>0</v>
      </c>
      <c r="F396" s="5">
        <f t="shared" si="67"/>
        <v>500</v>
      </c>
      <c r="G396" s="5">
        <f t="shared" si="68"/>
        <v>0</v>
      </c>
      <c r="H396" s="5">
        <f t="shared" si="60"/>
        <v>500</v>
      </c>
      <c r="I396" s="5">
        <f t="shared" si="68"/>
        <v>0</v>
      </c>
      <c r="J396" s="5">
        <f t="shared" si="61"/>
        <v>500</v>
      </c>
      <c r="K396" s="5">
        <f t="shared" si="68"/>
        <v>0</v>
      </c>
      <c r="L396" s="5">
        <f t="shared" si="62"/>
        <v>500</v>
      </c>
      <c r="M396" s="5">
        <f t="shared" si="68"/>
        <v>0</v>
      </c>
      <c r="N396" s="5">
        <f t="shared" si="63"/>
        <v>500</v>
      </c>
      <c r="O396" s="5">
        <f t="shared" si="68"/>
        <v>-100</v>
      </c>
      <c r="P396" s="5">
        <f t="shared" si="64"/>
        <v>400</v>
      </c>
      <c r="Q396" s="5">
        <f t="shared" si="68"/>
        <v>0</v>
      </c>
      <c r="R396" s="5">
        <f t="shared" si="57"/>
        <v>400</v>
      </c>
      <c r="S396" s="5">
        <f t="shared" si="68"/>
        <v>0</v>
      </c>
      <c r="T396" s="5">
        <f t="shared" si="58"/>
        <v>400</v>
      </c>
      <c r="U396" s="5">
        <f t="shared" si="68"/>
        <v>0</v>
      </c>
      <c r="V396" s="5">
        <f t="shared" si="59"/>
        <v>400</v>
      </c>
    </row>
    <row r="397" spans="1:22" ht="38.25">
      <c r="A397" s="4" t="s">
        <v>400</v>
      </c>
      <c r="B397" s="2" t="s">
        <v>260</v>
      </c>
      <c r="C397" s="2"/>
      <c r="D397" s="5">
        <v>500</v>
      </c>
      <c r="E397" s="5">
        <f t="shared" si="68"/>
        <v>0</v>
      </c>
      <c r="F397" s="5">
        <f t="shared" si="67"/>
        <v>500</v>
      </c>
      <c r="G397" s="5">
        <f t="shared" si="68"/>
        <v>0</v>
      </c>
      <c r="H397" s="5">
        <f t="shared" si="60"/>
        <v>500</v>
      </c>
      <c r="I397" s="5">
        <f t="shared" si="68"/>
        <v>0</v>
      </c>
      <c r="J397" s="5">
        <f t="shared" si="61"/>
        <v>500</v>
      </c>
      <c r="K397" s="5">
        <f t="shared" si="68"/>
        <v>0</v>
      </c>
      <c r="L397" s="5">
        <f t="shared" si="62"/>
        <v>500</v>
      </c>
      <c r="M397" s="5">
        <f t="shared" si="68"/>
        <v>0</v>
      </c>
      <c r="N397" s="5">
        <f t="shared" si="63"/>
        <v>500</v>
      </c>
      <c r="O397" s="5">
        <f t="shared" si="68"/>
        <v>-100</v>
      </c>
      <c r="P397" s="5">
        <f t="shared" si="64"/>
        <v>400</v>
      </c>
      <c r="Q397" s="5">
        <f t="shared" si="68"/>
        <v>0</v>
      </c>
      <c r="R397" s="5">
        <f t="shared" si="57"/>
        <v>400</v>
      </c>
      <c r="S397" s="5">
        <f t="shared" si="68"/>
        <v>0</v>
      </c>
      <c r="T397" s="5">
        <f t="shared" si="58"/>
        <v>400</v>
      </c>
      <c r="U397" s="5">
        <f t="shared" si="68"/>
        <v>0</v>
      </c>
      <c r="V397" s="5">
        <f t="shared" si="59"/>
        <v>400</v>
      </c>
    </row>
    <row r="398" spans="1:22" ht="25.5">
      <c r="A398" s="4" t="s">
        <v>401</v>
      </c>
      <c r="B398" s="2" t="s">
        <v>402</v>
      </c>
      <c r="C398" s="2"/>
      <c r="D398" s="5">
        <v>500</v>
      </c>
      <c r="E398" s="5">
        <f t="shared" si="68"/>
        <v>0</v>
      </c>
      <c r="F398" s="5">
        <f t="shared" si="67"/>
        <v>500</v>
      </c>
      <c r="G398" s="5">
        <f t="shared" si="68"/>
        <v>0</v>
      </c>
      <c r="H398" s="5">
        <f t="shared" si="60"/>
        <v>500</v>
      </c>
      <c r="I398" s="5">
        <f t="shared" si="68"/>
        <v>0</v>
      </c>
      <c r="J398" s="5">
        <f t="shared" si="61"/>
        <v>500</v>
      </c>
      <c r="K398" s="5">
        <f t="shared" si="68"/>
        <v>0</v>
      </c>
      <c r="L398" s="5">
        <f t="shared" si="62"/>
        <v>500</v>
      </c>
      <c r="M398" s="5">
        <f t="shared" si="68"/>
        <v>0</v>
      </c>
      <c r="N398" s="5">
        <f t="shared" si="63"/>
        <v>500</v>
      </c>
      <c r="O398" s="5">
        <f t="shared" si="68"/>
        <v>-100</v>
      </c>
      <c r="P398" s="5">
        <f t="shared" si="64"/>
        <v>400</v>
      </c>
      <c r="Q398" s="5">
        <f t="shared" si="68"/>
        <v>0</v>
      </c>
      <c r="R398" s="5">
        <f t="shared" si="57"/>
        <v>400</v>
      </c>
      <c r="S398" s="5">
        <f t="shared" si="68"/>
        <v>0</v>
      </c>
      <c r="T398" s="5">
        <f t="shared" si="58"/>
        <v>400</v>
      </c>
      <c r="U398" s="5">
        <f t="shared" si="68"/>
        <v>0</v>
      </c>
      <c r="V398" s="5">
        <f t="shared" si="59"/>
        <v>400</v>
      </c>
    </row>
    <row r="399" spans="1:22" ht="15.75">
      <c r="A399" s="4" t="s">
        <v>116</v>
      </c>
      <c r="B399" s="2" t="s">
        <v>402</v>
      </c>
      <c r="C399" s="2">
        <v>800</v>
      </c>
      <c r="D399" s="5">
        <v>500</v>
      </c>
      <c r="E399" s="5"/>
      <c r="F399" s="5">
        <f t="shared" si="67"/>
        <v>500</v>
      </c>
      <c r="G399" s="5"/>
      <c r="H399" s="5">
        <f t="shared" si="60"/>
        <v>500</v>
      </c>
      <c r="I399" s="5"/>
      <c r="J399" s="5">
        <f t="shared" si="61"/>
        <v>500</v>
      </c>
      <c r="K399" s="5"/>
      <c r="L399" s="5">
        <f t="shared" si="62"/>
        <v>500</v>
      </c>
      <c r="M399" s="5"/>
      <c r="N399" s="5">
        <f t="shared" si="63"/>
        <v>500</v>
      </c>
      <c r="O399" s="5">
        <v>-100</v>
      </c>
      <c r="P399" s="5">
        <f t="shared" si="64"/>
        <v>400</v>
      </c>
      <c r="Q399" s="5"/>
      <c r="R399" s="5">
        <f t="shared" si="57"/>
        <v>400</v>
      </c>
      <c r="S399" s="5"/>
      <c r="T399" s="5">
        <f t="shared" si="58"/>
        <v>400</v>
      </c>
      <c r="U399" s="5"/>
      <c r="V399" s="5">
        <f t="shared" si="59"/>
        <v>400</v>
      </c>
    </row>
    <row r="400" spans="1:22" ht="51">
      <c r="A400" s="9" t="s">
        <v>327</v>
      </c>
      <c r="B400" s="8" t="s">
        <v>27</v>
      </c>
      <c r="C400" s="2"/>
      <c r="D400" s="5">
        <v>0</v>
      </c>
      <c r="E400" s="5">
        <f t="shared" ref="E400:U402" si="69">E401</f>
        <v>0</v>
      </c>
      <c r="F400" s="5">
        <f t="shared" si="67"/>
        <v>0</v>
      </c>
      <c r="G400" s="5">
        <f t="shared" si="69"/>
        <v>0</v>
      </c>
      <c r="H400" s="5">
        <f t="shared" si="60"/>
        <v>0</v>
      </c>
      <c r="I400" s="5">
        <f t="shared" si="69"/>
        <v>0</v>
      </c>
      <c r="J400" s="5">
        <f t="shared" si="61"/>
        <v>0</v>
      </c>
      <c r="K400" s="5">
        <f t="shared" si="69"/>
        <v>0</v>
      </c>
      <c r="L400" s="5">
        <f t="shared" si="62"/>
        <v>0</v>
      </c>
      <c r="M400" s="5">
        <f t="shared" si="69"/>
        <v>0</v>
      </c>
      <c r="N400" s="5">
        <f t="shared" si="63"/>
        <v>0</v>
      </c>
      <c r="O400" s="5">
        <f>O401+O404</f>
        <v>100</v>
      </c>
      <c r="P400" s="5">
        <f t="shared" si="64"/>
        <v>100</v>
      </c>
      <c r="Q400" s="5">
        <f>Q401+Q404</f>
        <v>0</v>
      </c>
      <c r="R400" s="5">
        <f t="shared" si="57"/>
        <v>100</v>
      </c>
      <c r="S400" s="5">
        <f>S401+S404</f>
        <v>-30</v>
      </c>
      <c r="T400" s="5">
        <f t="shared" si="58"/>
        <v>70</v>
      </c>
      <c r="U400" s="5">
        <f>U401+U404</f>
        <v>0</v>
      </c>
      <c r="V400" s="5">
        <f t="shared" si="59"/>
        <v>70</v>
      </c>
    </row>
    <row r="401" spans="1:22" ht="57" customHeight="1">
      <c r="A401" s="4" t="s">
        <v>403</v>
      </c>
      <c r="B401" s="2" t="s">
        <v>28</v>
      </c>
      <c r="C401" s="2"/>
      <c r="D401" s="5">
        <v>0</v>
      </c>
      <c r="E401" s="5">
        <f t="shared" si="69"/>
        <v>0</v>
      </c>
      <c r="F401" s="5">
        <f t="shared" si="67"/>
        <v>0</v>
      </c>
      <c r="G401" s="5">
        <f t="shared" si="69"/>
        <v>0</v>
      </c>
      <c r="H401" s="5">
        <f t="shared" si="60"/>
        <v>0</v>
      </c>
      <c r="I401" s="5">
        <f t="shared" si="69"/>
        <v>0</v>
      </c>
      <c r="J401" s="5">
        <f t="shared" si="61"/>
        <v>0</v>
      </c>
      <c r="K401" s="5">
        <f t="shared" si="69"/>
        <v>0</v>
      </c>
      <c r="L401" s="5">
        <f t="shared" si="62"/>
        <v>0</v>
      </c>
      <c r="M401" s="5">
        <f t="shared" si="69"/>
        <v>0</v>
      </c>
      <c r="N401" s="5">
        <f t="shared" si="63"/>
        <v>0</v>
      </c>
      <c r="O401" s="5">
        <f t="shared" si="69"/>
        <v>0</v>
      </c>
      <c r="P401" s="5">
        <f t="shared" si="64"/>
        <v>0</v>
      </c>
      <c r="Q401" s="5">
        <f t="shared" si="69"/>
        <v>0</v>
      </c>
      <c r="R401" s="5">
        <f t="shared" si="57"/>
        <v>0</v>
      </c>
      <c r="S401" s="5">
        <f t="shared" si="69"/>
        <v>0</v>
      </c>
      <c r="T401" s="5">
        <f t="shared" si="58"/>
        <v>0</v>
      </c>
      <c r="U401" s="5">
        <f t="shared" si="69"/>
        <v>0</v>
      </c>
      <c r="V401" s="5">
        <f t="shared" si="59"/>
        <v>0</v>
      </c>
    </row>
    <row r="402" spans="1:22" ht="46.5" customHeight="1">
      <c r="A402" s="4" t="s">
        <v>404</v>
      </c>
      <c r="B402" s="2" t="s">
        <v>405</v>
      </c>
      <c r="C402" s="2"/>
      <c r="D402" s="5">
        <v>0</v>
      </c>
      <c r="E402" s="5">
        <f t="shared" si="69"/>
        <v>0</v>
      </c>
      <c r="F402" s="5">
        <f t="shared" si="67"/>
        <v>0</v>
      </c>
      <c r="G402" s="5">
        <f t="shared" si="69"/>
        <v>0</v>
      </c>
      <c r="H402" s="5">
        <f t="shared" si="60"/>
        <v>0</v>
      </c>
      <c r="I402" s="5">
        <f t="shared" si="69"/>
        <v>0</v>
      </c>
      <c r="J402" s="5">
        <f t="shared" si="61"/>
        <v>0</v>
      </c>
      <c r="K402" s="5">
        <f t="shared" si="69"/>
        <v>0</v>
      </c>
      <c r="L402" s="5">
        <f t="shared" si="62"/>
        <v>0</v>
      </c>
      <c r="M402" s="5">
        <f t="shared" si="69"/>
        <v>0</v>
      </c>
      <c r="N402" s="5">
        <f t="shared" si="63"/>
        <v>0</v>
      </c>
      <c r="O402" s="5">
        <f t="shared" si="69"/>
        <v>0</v>
      </c>
      <c r="P402" s="5">
        <f t="shared" si="64"/>
        <v>0</v>
      </c>
      <c r="Q402" s="5">
        <f t="shared" si="69"/>
        <v>0</v>
      </c>
      <c r="R402" s="5">
        <f t="shared" si="57"/>
        <v>0</v>
      </c>
      <c r="S402" s="5">
        <f t="shared" si="69"/>
        <v>0</v>
      </c>
      <c r="T402" s="5">
        <f t="shared" si="58"/>
        <v>0</v>
      </c>
      <c r="U402" s="5">
        <f t="shared" si="69"/>
        <v>0</v>
      </c>
      <c r="V402" s="5">
        <f t="shared" si="59"/>
        <v>0</v>
      </c>
    </row>
    <row r="403" spans="1:22" ht="38.25">
      <c r="A403" s="4" t="s">
        <v>26</v>
      </c>
      <c r="B403" s="2" t="s">
        <v>405</v>
      </c>
      <c r="C403" s="2">
        <v>200</v>
      </c>
      <c r="D403" s="5">
        <v>0</v>
      </c>
      <c r="E403" s="5">
        <v>0</v>
      </c>
      <c r="F403" s="5">
        <f t="shared" si="67"/>
        <v>0</v>
      </c>
      <c r="G403" s="5"/>
      <c r="H403" s="5">
        <f t="shared" si="60"/>
        <v>0</v>
      </c>
      <c r="I403" s="5"/>
      <c r="J403" s="5">
        <f t="shared" si="61"/>
        <v>0</v>
      </c>
      <c r="K403" s="5"/>
      <c r="L403" s="5">
        <f t="shared" si="62"/>
        <v>0</v>
      </c>
      <c r="M403" s="5"/>
      <c r="N403" s="5">
        <f t="shared" si="63"/>
        <v>0</v>
      </c>
      <c r="O403" s="5"/>
      <c r="P403" s="5">
        <f t="shared" si="64"/>
        <v>0</v>
      </c>
      <c r="Q403" s="5"/>
      <c r="R403" s="5">
        <f t="shared" ref="R403:R468" si="70">P403+Q403</f>
        <v>0</v>
      </c>
      <c r="S403" s="5"/>
      <c r="T403" s="5">
        <f t="shared" ref="T403:T466" si="71">R403+S403</f>
        <v>0</v>
      </c>
      <c r="U403" s="5"/>
      <c r="V403" s="5">
        <f t="shared" ref="V403:V466" si="72">T403+U403</f>
        <v>0</v>
      </c>
    </row>
    <row r="404" spans="1:22" ht="45" customHeight="1">
      <c r="A404" s="4" t="s">
        <v>603</v>
      </c>
      <c r="B404" s="2" t="s">
        <v>604</v>
      </c>
      <c r="C404" s="2"/>
      <c r="D404" s="5"/>
      <c r="E404" s="5"/>
      <c r="F404" s="5"/>
      <c r="G404" s="5"/>
      <c r="H404" s="5"/>
      <c r="I404" s="5"/>
      <c r="J404" s="5"/>
      <c r="K404" s="5"/>
      <c r="L404" s="5"/>
      <c r="M404" s="5"/>
      <c r="N404" s="5">
        <f t="shared" si="63"/>
        <v>0</v>
      </c>
      <c r="O404" s="5">
        <f>O405</f>
        <v>100</v>
      </c>
      <c r="P404" s="5">
        <f t="shared" si="64"/>
        <v>100</v>
      </c>
      <c r="Q404" s="5">
        <f>Q405</f>
        <v>0</v>
      </c>
      <c r="R404" s="5">
        <f t="shared" si="70"/>
        <v>100</v>
      </c>
      <c r="S404" s="5">
        <f>S405</f>
        <v>-30</v>
      </c>
      <c r="T404" s="5">
        <f t="shared" si="71"/>
        <v>70</v>
      </c>
      <c r="U404" s="5">
        <f>U405</f>
        <v>0</v>
      </c>
      <c r="V404" s="5">
        <f t="shared" si="72"/>
        <v>70</v>
      </c>
    </row>
    <row r="405" spans="1:22" ht="39" customHeight="1">
      <c r="A405" s="4" t="s">
        <v>605</v>
      </c>
      <c r="B405" s="2" t="s">
        <v>606</v>
      </c>
      <c r="C405" s="2"/>
      <c r="D405" s="5"/>
      <c r="E405" s="5"/>
      <c r="F405" s="5"/>
      <c r="G405" s="5"/>
      <c r="H405" s="5"/>
      <c r="I405" s="5"/>
      <c r="J405" s="5"/>
      <c r="K405" s="5"/>
      <c r="L405" s="5"/>
      <c r="M405" s="5"/>
      <c r="N405" s="5">
        <f t="shared" si="63"/>
        <v>0</v>
      </c>
      <c r="O405" s="5">
        <f>O406</f>
        <v>100</v>
      </c>
      <c r="P405" s="5">
        <f t="shared" si="64"/>
        <v>100</v>
      </c>
      <c r="Q405" s="5">
        <f>Q406</f>
        <v>0</v>
      </c>
      <c r="R405" s="5">
        <f t="shared" si="70"/>
        <v>100</v>
      </c>
      <c r="S405" s="5">
        <f>S406</f>
        <v>-30</v>
      </c>
      <c r="T405" s="5">
        <f t="shared" si="71"/>
        <v>70</v>
      </c>
      <c r="U405" s="5">
        <f>U406</f>
        <v>0</v>
      </c>
      <c r="V405" s="5">
        <f t="shared" si="72"/>
        <v>70</v>
      </c>
    </row>
    <row r="406" spans="1:22" ht="38.25">
      <c r="A406" s="4" t="s">
        <v>26</v>
      </c>
      <c r="B406" s="2" t="s">
        <v>606</v>
      </c>
      <c r="C406" s="2">
        <v>200</v>
      </c>
      <c r="D406" s="5"/>
      <c r="E406" s="5"/>
      <c r="F406" s="5"/>
      <c r="G406" s="5"/>
      <c r="H406" s="5"/>
      <c r="I406" s="5"/>
      <c r="J406" s="5"/>
      <c r="K406" s="5"/>
      <c r="L406" s="5"/>
      <c r="M406" s="5"/>
      <c r="N406" s="5">
        <f t="shared" si="63"/>
        <v>0</v>
      </c>
      <c r="O406" s="5">
        <v>100</v>
      </c>
      <c r="P406" s="5">
        <f t="shared" si="64"/>
        <v>100</v>
      </c>
      <c r="Q406" s="5"/>
      <c r="R406" s="5">
        <f t="shared" si="70"/>
        <v>100</v>
      </c>
      <c r="S406" s="5">
        <v>-30</v>
      </c>
      <c r="T406" s="5">
        <f t="shared" si="71"/>
        <v>70</v>
      </c>
      <c r="U406" s="5"/>
      <c r="V406" s="5">
        <f t="shared" si="72"/>
        <v>70</v>
      </c>
    </row>
    <row r="407" spans="1:22" ht="116.25" customHeight="1">
      <c r="A407" s="7" t="s">
        <v>328</v>
      </c>
      <c r="B407" s="8" t="s">
        <v>41</v>
      </c>
      <c r="C407" s="2"/>
      <c r="D407" s="5">
        <v>125</v>
      </c>
      <c r="E407" s="5">
        <f>E408+E412</f>
        <v>0</v>
      </c>
      <c r="F407" s="5">
        <f t="shared" si="67"/>
        <v>125</v>
      </c>
      <c r="G407" s="5">
        <f>G408+G412</f>
        <v>0</v>
      </c>
      <c r="H407" s="5">
        <f t="shared" si="60"/>
        <v>125</v>
      </c>
      <c r="I407" s="5">
        <f>I408+I412</f>
        <v>0</v>
      </c>
      <c r="J407" s="5">
        <f t="shared" si="61"/>
        <v>125</v>
      </c>
      <c r="K407" s="5">
        <f>K408+K412</f>
        <v>0</v>
      </c>
      <c r="L407" s="5">
        <f t="shared" si="62"/>
        <v>125</v>
      </c>
      <c r="M407" s="5">
        <f>M408+M412</f>
        <v>0</v>
      </c>
      <c r="N407" s="5">
        <f t="shared" si="63"/>
        <v>125</v>
      </c>
      <c r="O407" s="5">
        <f>O408+O412</f>
        <v>0</v>
      </c>
      <c r="P407" s="5">
        <f t="shared" si="64"/>
        <v>125</v>
      </c>
      <c r="Q407" s="5">
        <f>Q408+Q412</f>
        <v>0</v>
      </c>
      <c r="R407" s="5">
        <f t="shared" si="70"/>
        <v>125</v>
      </c>
      <c r="S407" s="5">
        <f>S408+S412</f>
        <v>0</v>
      </c>
      <c r="T407" s="5">
        <f t="shared" si="71"/>
        <v>125</v>
      </c>
      <c r="U407" s="5">
        <f>U408+U412</f>
        <v>0</v>
      </c>
      <c r="V407" s="5">
        <f t="shared" si="72"/>
        <v>125</v>
      </c>
    </row>
    <row r="408" spans="1:22" ht="25.5">
      <c r="A408" s="9" t="s">
        <v>329</v>
      </c>
      <c r="B408" s="8" t="s">
        <v>406</v>
      </c>
      <c r="C408" s="2"/>
      <c r="D408" s="5">
        <v>100</v>
      </c>
      <c r="E408" s="5">
        <f t="shared" ref="E408:U410" si="73">E409</f>
        <v>0</v>
      </c>
      <c r="F408" s="5">
        <f t="shared" si="67"/>
        <v>100</v>
      </c>
      <c r="G408" s="5">
        <f t="shared" si="73"/>
        <v>0</v>
      </c>
      <c r="H408" s="5">
        <f t="shared" si="60"/>
        <v>100</v>
      </c>
      <c r="I408" s="5">
        <f t="shared" si="73"/>
        <v>0</v>
      </c>
      <c r="J408" s="5">
        <f t="shared" si="61"/>
        <v>100</v>
      </c>
      <c r="K408" s="5">
        <f t="shared" si="73"/>
        <v>0</v>
      </c>
      <c r="L408" s="5">
        <f t="shared" si="62"/>
        <v>100</v>
      </c>
      <c r="M408" s="5">
        <f t="shared" si="73"/>
        <v>0</v>
      </c>
      <c r="N408" s="5">
        <f t="shared" si="63"/>
        <v>100</v>
      </c>
      <c r="O408" s="5">
        <f t="shared" si="73"/>
        <v>0</v>
      </c>
      <c r="P408" s="5">
        <f t="shared" si="64"/>
        <v>100</v>
      </c>
      <c r="Q408" s="5">
        <f t="shared" si="73"/>
        <v>0</v>
      </c>
      <c r="R408" s="5">
        <f t="shared" si="70"/>
        <v>100</v>
      </c>
      <c r="S408" s="5">
        <f t="shared" si="73"/>
        <v>0</v>
      </c>
      <c r="T408" s="5">
        <f t="shared" si="71"/>
        <v>100</v>
      </c>
      <c r="U408" s="5">
        <f t="shared" si="73"/>
        <v>0</v>
      </c>
      <c r="V408" s="5">
        <f t="shared" si="72"/>
        <v>100</v>
      </c>
    </row>
    <row r="409" spans="1:22" ht="25.5">
      <c r="A409" s="4" t="s">
        <v>408</v>
      </c>
      <c r="B409" s="2" t="s">
        <v>407</v>
      </c>
      <c r="C409" s="2"/>
      <c r="D409" s="5">
        <v>100</v>
      </c>
      <c r="E409" s="5">
        <f t="shared" si="73"/>
        <v>0</v>
      </c>
      <c r="F409" s="5">
        <f t="shared" si="67"/>
        <v>100</v>
      </c>
      <c r="G409" s="5">
        <f t="shared" si="73"/>
        <v>0</v>
      </c>
      <c r="H409" s="5">
        <f t="shared" si="60"/>
        <v>100</v>
      </c>
      <c r="I409" s="5">
        <f t="shared" si="73"/>
        <v>0</v>
      </c>
      <c r="J409" s="5">
        <f t="shared" si="61"/>
        <v>100</v>
      </c>
      <c r="K409" s="5">
        <f t="shared" si="73"/>
        <v>0</v>
      </c>
      <c r="L409" s="5">
        <f t="shared" si="62"/>
        <v>100</v>
      </c>
      <c r="M409" s="5">
        <f t="shared" si="73"/>
        <v>0</v>
      </c>
      <c r="N409" s="5">
        <f t="shared" si="63"/>
        <v>100</v>
      </c>
      <c r="O409" s="5">
        <f t="shared" si="73"/>
        <v>0</v>
      </c>
      <c r="P409" s="5">
        <f t="shared" si="64"/>
        <v>100</v>
      </c>
      <c r="Q409" s="5">
        <f t="shared" si="73"/>
        <v>0</v>
      </c>
      <c r="R409" s="5">
        <f t="shared" si="70"/>
        <v>100</v>
      </c>
      <c r="S409" s="5">
        <f t="shared" si="73"/>
        <v>0</v>
      </c>
      <c r="T409" s="5">
        <f t="shared" si="71"/>
        <v>100</v>
      </c>
      <c r="U409" s="5">
        <f t="shared" si="73"/>
        <v>0</v>
      </c>
      <c r="V409" s="5">
        <f t="shared" si="72"/>
        <v>100</v>
      </c>
    </row>
    <row r="410" spans="1:22" ht="19.5" customHeight="1">
      <c r="A410" s="4" t="s">
        <v>409</v>
      </c>
      <c r="B410" s="2" t="s">
        <v>410</v>
      </c>
      <c r="C410" s="2"/>
      <c r="D410" s="5">
        <v>100</v>
      </c>
      <c r="E410" s="5">
        <f t="shared" si="73"/>
        <v>0</v>
      </c>
      <c r="F410" s="5">
        <f t="shared" si="67"/>
        <v>100</v>
      </c>
      <c r="G410" s="5">
        <f t="shared" si="73"/>
        <v>0</v>
      </c>
      <c r="H410" s="5">
        <f t="shared" si="60"/>
        <v>100</v>
      </c>
      <c r="I410" s="5">
        <f t="shared" si="73"/>
        <v>0</v>
      </c>
      <c r="J410" s="5">
        <f t="shared" si="61"/>
        <v>100</v>
      </c>
      <c r="K410" s="5">
        <f t="shared" si="73"/>
        <v>0</v>
      </c>
      <c r="L410" s="5">
        <f t="shared" si="62"/>
        <v>100</v>
      </c>
      <c r="M410" s="5">
        <f t="shared" si="73"/>
        <v>0</v>
      </c>
      <c r="N410" s="5">
        <f t="shared" ref="N410:N475" si="74">L410+M410</f>
        <v>100</v>
      </c>
      <c r="O410" s="5">
        <f t="shared" si="73"/>
        <v>0</v>
      </c>
      <c r="P410" s="5">
        <f t="shared" ref="P410:P475" si="75">N410+O410</f>
        <v>100</v>
      </c>
      <c r="Q410" s="5">
        <f t="shared" si="73"/>
        <v>0</v>
      </c>
      <c r="R410" s="5">
        <f t="shared" si="70"/>
        <v>100</v>
      </c>
      <c r="S410" s="5">
        <f t="shared" si="73"/>
        <v>0</v>
      </c>
      <c r="T410" s="5">
        <f t="shared" si="71"/>
        <v>100</v>
      </c>
      <c r="U410" s="5">
        <f t="shared" si="73"/>
        <v>0</v>
      </c>
      <c r="V410" s="5">
        <f t="shared" si="72"/>
        <v>100</v>
      </c>
    </row>
    <row r="411" spans="1:22" ht="38.25">
      <c r="A411" s="4" t="s">
        <v>26</v>
      </c>
      <c r="B411" s="2" t="s">
        <v>410</v>
      </c>
      <c r="C411" s="2">
        <v>200</v>
      </c>
      <c r="D411" s="5">
        <v>100</v>
      </c>
      <c r="E411" s="5">
        <v>0</v>
      </c>
      <c r="F411" s="5">
        <f t="shared" si="67"/>
        <v>100</v>
      </c>
      <c r="G411" s="5"/>
      <c r="H411" s="5">
        <f t="shared" si="60"/>
        <v>100</v>
      </c>
      <c r="I411" s="5"/>
      <c r="J411" s="5">
        <f t="shared" si="61"/>
        <v>100</v>
      </c>
      <c r="K411" s="5"/>
      <c r="L411" s="5">
        <f t="shared" si="62"/>
        <v>100</v>
      </c>
      <c r="M411" s="5"/>
      <c r="N411" s="5">
        <f t="shared" si="74"/>
        <v>100</v>
      </c>
      <c r="O411" s="5"/>
      <c r="P411" s="5">
        <f t="shared" si="75"/>
        <v>100</v>
      </c>
      <c r="Q411" s="5"/>
      <c r="R411" s="5">
        <f t="shared" si="70"/>
        <v>100</v>
      </c>
      <c r="S411" s="5"/>
      <c r="T411" s="5">
        <f t="shared" si="71"/>
        <v>100</v>
      </c>
      <c r="U411" s="5"/>
      <c r="V411" s="5">
        <f t="shared" si="72"/>
        <v>100</v>
      </c>
    </row>
    <row r="412" spans="1:22" ht="63.75">
      <c r="A412" s="9" t="s">
        <v>330</v>
      </c>
      <c r="B412" s="8" t="s">
        <v>411</v>
      </c>
      <c r="C412" s="2"/>
      <c r="D412" s="5">
        <v>25</v>
      </c>
      <c r="E412" s="5">
        <f>E413</f>
        <v>0</v>
      </c>
      <c r="F412" s="5">
        <f t="shared" si="67"/>
        <v>25</v>
      </c>
      <c r="G412" s="5">
        <f>G413</f>
        <v>0</v>
      </c>
      <c r="H412" s="5">
        <f t="shared" ref="H412:H478" si="76">F412+G412</f>
        <v>25</v>
      </c>
      <c r="I412" s="5">
        <f>I413</f>
        <v>0</v>
      </c>
      <c r="J412" s="5">
        <f t="shared" ref="J412:J478" si="77">H412+I412</f>
        <v>25</v>
      </c>
      <c r="K412" s="5">
        <f>K413</f>
        <v>0</v>
      </c>
      <c r="L412" s="5">
        <f t="shared" ref="L412:L478" si="78">J412+K412</f>
        <v>25</v>
      </c>
      <c r="M412" s="5">
        <f>M413</f>
        <v>0</v>
      </c>
      <c r="N412" s="5">
        <f t="shared" si="74"/>
        <v>25</v>
      </c>
      <c r="O412" s="5">
        <f>O413</f>
        <v>0</v>
      </c>
      <c r="P412" s="5">
        <f t="shared" si="75"/>
        <v>25</v>
      </c>
      <c r="Q412" s="5">
        <f>Q413</f>
        <v>0</v>
      </c>
      <c r="R412" s="5">
        <f t="shared" si="70"/>
        <v>25</v>
      </c>
      <c r="S412" s="5">
        <f>S413</f>
        <v>0</v>
      </c>
      <c r="T412" s="5">
        <f t="shared" si="71"/>
        <v>25</v>
      </c>
      <c r="U412" s="5">
        <f>U413</f>
        <v>0</v>
      </c>
      <c r="V412" s="5">
        <f t="shared" si="72"/>
        <v>25</v>
      </c>
    </row>
    <row r="413" spans="1:22" ht="63.75">
      <c r="A413" s="4" t="s">
        <v>412</v>
      </c>
      <c r="B413" s="2" t="s">
        <v>414</v>
      </c>
      <c r="C413" s="2"/>
      <c r="D413" s="5">
        <v>25</v>
      </c>
      <c r="E413" s="5">
        <f>E414</f>
        <v>0</v>
      </c>
      <c r="F413" s="5">
        <f t="shared" si="67"/>
        <v>25</v>
      </c>
      <c r="G413" s="5">
        <f>G414</f>
        <v>0</v>
      </c>
      <c r="H413" s="5">
        <f t="shared" si="76"/>
        <v>25</v>
      </c>
      <c r="I413" s="5">
        <f>I414</f>
        <v>0</v>
      </c>
      <c r="J413" s="5">
        <f t="shared" si="77"/>
        <v>25</v>
      </c>
      <c r="K413" s="5">
        <f>K414</f>
        <v>0</v>
      </c>
      <c r="L413" s="5">
        <f t="shared" si="78"/>
        <v>25</v>
      </c>
      <c r="M413" s="5">
        <f>M414</f>
        <v>0</v>
      </c>
      <c r="N413" s="5">
        <f t="shared" si="74"/>
        <v>25</v>
      </c>
      <c r="O413" s="5">
        <f>O414</f>
        <v>0</v>
      </c>
      <c r="P413" s="5">
        <f t="shared" si="75"/>
        <v>25</v>
      </c>
      <c r="Q413" s="5">
        <f>Q414</f>
        <v>0</v>
      </c>
      <c r="R413" s="5">
        <f t="shared" si="70"/>
        <v>25</v>
      </c>
      <c r="S413" s="5">
        <f>S414</f>
        <v>0</v>
      </c>
      <c r="T413" s="5">
        <f t="shared" si="71"/>
        <v>25</v>
      </c>
      <c r="U413" s="5">
        <f>U414</f>
        <v>0</v>
      </c>
      <c r="V413" s="5">
        <f t="shared" si="72"/>
        <v>25</v>
      </c>
    </row>
    <row r="414" spans="1:22" ht="51">
      <c r="A414" s="4" t="s">
        <v>413</v>
      </c>
      <c r="B414" s="2" t="s">
        <v>415</v>
      </c>
      <c r="C414" s="2"/>
      <c r="D414" s="5">
        <v>25</v>
      </c>
      <c r="E414" s="5">
        <f>E415+E416</f>
        <v>0</v>
      </c>
      <c r="F414" s="5">
        <f t="shared" si="67"/>
        <v>25</v>
      </c>
      <c r="G414" s="5">
        <f>G415+G416</f>
        <v>0</v>
      </c>
      <c r="H414" s="5">
        <f t="shared" si="76"/>
        <v>25</v>
      </c>
      <c r="I414" s="5">
        <f>I415+I416</f>
        <v>0</v>
      </c>
      <c r="J414" s="5">
        <f t="shared" si="77"/>
        <v>25</v>
      </c>
      <c r="K414" s="5">
        <f>K415+K416</f>
        <v>0</v>
      </c>
      <c r="L414" s="5">
        <f t="shared" si="78"/>
        <v>25</v>
      </c>
      <c r="M414" s="5">
        <f>M415+M416</f>
        <v>0</v>
      </c>
      <c r="N414" s="5">
        <f t="shared" si="74"/>
        <v>25</v>
      </c>
      <c r="O414" s="5">
        <f>O415+O416</f>
        <v>0</v>
      </c>
      <c r="P414" s="5">
        <f t="shared" si="75"/>
        <v>25</v>
      </c>
      <c r="Q414" s="5">
        <f>Q415+Q416</f>
        <v>0</v>
      </c>
      <c r="R414" s="5">
        <f t="shared" si="70"/>
        <v>25</v>
      </c>
      <c r="S414" s="5">
        <f>S415+S416</f>
        <v>0</v>
      </c>
      <c r="T414" s="5">
        <f t="shared" si="71"/>
        <v>25</v>
      </c>
      <c r="U414" s="5">
        <f>U415+U416</f>
        <v>0</v>
      </c>
      <c r="V414" s="5">
        <f t="shared" si="72"/>
        <v>25</v>
      </c>
    </row>
    <row r="415" spans="1:22" ht="76.5">
      <c r="A415" s="4" t="s">
        <v>49</v>
      </c>
      <c r="B415" s="2" t="s">
        <v>415</v>
      </c>
      <c r="C415" s="2">
        <v>100</v>
      </c>
      <c r="D415" s="5">
        <v>23.5</v>
      </c>
      <c r="E415" s="5">
        <v>0</v>
      </c>
      <c r="F415" s="5">
        <f t="shared" si="67"/>
        <v>23.5</v>
      </c>
      <c r="G415" s="5"/>
      <c r="H415" s="5">
        <f t="shared" si="76"/>
        <v>23.5</v>
      </c>
      <c r="I415" s="5"/>
      <c r="J415" s="5">
        <f t="shared" si="77"/>
        <v>23.5</v>
      </c>
      <c r="K415" s="5"/>
      <c r="L415" s="5">
        <f t="shared" si="78"/>
        <v>23.5</v>
      </c>
      <c r="M415" s="5"/>
      <c r="N415" s="5">
        <f t="shared" si="74"/>
        <v>23.5</v>
      </c>
      <c r="O415" s="5"/>
      <c r="P415" s="5">
        <f t="shared" si="75"/>
        <v>23.5</v>
      </c>
      <c r="Q415" s="5"/>
      <c r="R415" s="5">
        <f t="shared" si="70"/>
        <v>23.5</v>
      </c>
      <c r="S415" s="5"/>
      <c r="T415" s="5">
        <f t="shared" si="71"/>
        <v>23.5</v>
      </c>
      <c r="U415" s="5"/>
      <c r="V415" s="5">
        <f t="shared" si="72"/>
        <v>23.5</v>
      </c>
    </row>
    <row r="416" spans="1:22" ht="38.25">
      <c r="A416" s="4" t="s">
        <v>26</v>
      </c>
      <c r="B416" s="2" t="s">
        <v>415</v>
      </c>
      <c r="C416" s="2">
        <v>200</v>
      </c>
      <c r="D416" s="5">
        <v>1.5</v>
      </c>
      <c r="E416" s="5">
        <v>0</v>
      </c>
      <c r="F416" s="5">
        <f t="shared" si="67"/>
        <v>1.5</v>
      </c>
      <c r="G416" s="5"/>
      <c r="H416" s="5">
        <f t="shared" si="76"/>
        <v>1.5</v>
      </c>
      <c r="I416" s="5"/>
      <c r="J416" s="5">
        <f t="shared" si="77"/>
        <v>1.5</v>
      </c>
      <c r="K416" s="5"/>
      <c r="L416" s="5">
        <f t="shared" si="78"/>
        <v>1.5</v>
      </c>
      <c r="M416" s="5"/>
      <c r="N416" s="5">
        <f t="shared" si="74"/>
        <v>1.5</v>
      </c>
      <c r="O416" s="5"/>
      <c r="P416" s="5">
        <f t="shared" si="75"/>
        <v>1.5</v>
      </c>
      <c r="Q416" s="5"/>
      <c r="R416" s="5">
        <f t="shared" si="70"/>
        <v>1.5</v>
      </c>
      <c r="S416" s="5"/>
      <c r="T416" s="5">
        <f t="shared" si="71"/>
        <v>1.5</v>
      </c>
      <c r="U416" s="5"/>
      <c r="V416" s="5">
        <f t="shared" si="72"/>
        <v>1.5</v>
      </c>
    </row>
    <row r="417" spans="1:22" ht="97.5" customHeight="1">
      <c r="A417" s="7" t="s">
        <v>440</v>
      </c>
      <c r="B417" s="8" t="s">
        <v>441</v>
      </c>
      <c r="C417" s="2"/>
      <c r="D417" s="5">
        <v>5076.8700100000005</v>
      </c>
      <c r="E417" s="5">
        <f>E418+E432+E442</f>
        <v>0</v>
      </c>
      <c r="F417" s="5">
        <f t="shared" si="67"/>
        <v>5076.8700100000005</v>
      </c>
      <c r="G417" s="5">
        <f>G418+G432+G442</f>
        <v>0</v>
      </c>
      <c r="H417" s="5">
        <f t="shared" si="76"/>
        <v>5076.8700100000005</v>
      </c>
      <c r="I417" s="5">
        <f>I418+I432+I442</f>
        <v>-636.85511000000008</v>
      </c>
      <c r="J417" s="5">
        <f t="shared" si="77"/>
        <v>4440.0149000000001</v>
      </c>
      <c r="K417" s="5">
        <f>K418+K432+K442</f>
        <v>2647.9031299999997</v>
      </c>
      <c r="L417" s="5">
        <f t="shared" si="78"/>
        <v>7087.9180299999998</v>
      </c>
      <c r="M417" s="5">
        <f>M418+M432+M442</f>
        <v>-182</v>
      </c>
      <c r="N417" s="5">
        <f t="shared" si="74"/>
        <v>6905.9180299999998</v>
      </c>
      <c r="O417" s="5">
        <f>O418+O432+O442</f>
        <v>635</v>
      </c>
      <c r="P417" s="5">
        <f t="shared" si="75"/>
        <v>7540.9180299999998</v>
      </c>
      <c r="Q417" s="5">
        <f>Q418+Q432+Q442</f>
        <v>281.5</v>
      </c>
      <c r="R417" s="5">
        <f t="shared" si="70"/>
        <v>7822.4180299999998</v>
      </c>
      <c r="S417" s="5">
        <f>S418+S432+S442</f>
        <v>257.04991000000007</v>
      </c>
      <c r="T417" s="5">
        <f t="shared" si="71"/>
        <v>8079.4679399999995</v>
      </c>
      <c r="U417" s="5">
        <f>U418+U432+U442</f>
        <v>39.052109999999999</v>
      </c>
      <c r="V417" s="5">
        <f t="shared" si="72"/>
        <v>8118.5200499999992</v>
      </c>
    </row>
    <row r="418" spans="1:22" ht="25.5">
      <c r="A418" s="9" t="s">
        <v>442</v>
      </c>
      <c r="B418" s="8" t="s">
        <v>444</v>
      </c>
      <c r="C418" s="2"/>
      <c r="D418" s="5">
        <v>749.42005000000006</v>
      </c>
      <c r="E418" s="5">
        <f>E419+E423+E426+E429</f>
        <v>0</v>
      </c>
      <c r="F418" s="5">
        <f t="shared" si="67"/>
        <v>749.42005000000006</v>
      </c>
      <c r="G418" s="5">
        <f>G419+G423+G426+G429</f>
        <v>0</v>
      </c>
      <c r="H418" s="5">
        <f t="shared" si="76"/>
        <v>749.42005000000006</v>
      </c>
      <c r="I418" s="5">
        <f>I419+I423+I426+I429</f>
        <v>934.84937000000002</v>
      </c>
      <c r="J418" s="5">
        <f t="shared" si="77"/>
        <v>1684.2694200000001</v>
      </c>
      <c r="K418" s="5">
        <f>K419+K423+K426+K429</f>
        <v>245.56807999999998</v>
      </c>
      <c r="L418" s="5">
        <f t="shared" si="78"/>
        <v>1929.8375000000001</v>
      </c>
      <c r="M418" s="5">
        <f>M419+M423+M426+M429</f>
        <v>210</v>
      </c>
      <c r="N418" s="5">
        <f t="shared" si="74"/>
        <v>2139.8375000000001</v>
      </c>
      <c r="O418" s="5">
        <f>O419+O423+O426+O429</f>
        <v>148.35040000000001</v>
      </c>
      <c r="P418" s="5">
        <f t="shared" si="75"/>
        <v>2288.1878999999999</v>
      </c>
      <c r="Q418" s="5">
        <f>Q419+Q423+Q426+Q429</f>
        <v>281.5</v>
      </c>
      <c r="R418" s="5">
        <f t="shared" si="70"/>
        <v>2569.6878999999999</v>
      </c>
      <c r="S418" s="5">
        <f>S419+S423+S426+S429</f>
        <v>691.14991000000009</v>
      </c>
      <c r="T418" s="5">
        <f t="shared" si="71"/>
        <v>3260.83781</v>
      </c>
      <c r="U418" s="5">
        <f>U419+U423+U426+U429</f>
        <v>39.052109999999999</v>
      </c>
      <c r="V418" s="5">
        <f t="shared" si="72"/>
        <v>3299.8899200000001</v>
      </c>
    </row>
    <row r="419" spans="1:22" ht="66.75" customHeight="1">
      <c r="A419" s="4" t="s">
        <v>446</v>
      </c>
      <c r="B419" s="2" t="s">
        <v>448</v>
      </c>
      <c r="C419" s="2"/>
      <c r="D419" s="5">
        <v>97.2</v>
      </c>
      <c r="E419" s="5">
        <f>E420</f>
        <v>0</v>
      </c>
      <c r="F419" s="5">
        <f t="shared" si="67"/>
        <v>97.2</v>
      </c>
      <c r="G419" s="5">
        <f>G420</f>
        <v>0</v>
      </c>
      <c r="H419" s="5">
        <f t="shared" si="76"/>
        <v>97.2</v>
      </c>
      <c r="I419" s="5">
        <f>I420</f>
        <v>934.84937000000002</v>
      </c>
      <c r="J419" s="5">
        <f t="shared" si="77"/>
        <v>1032.04937</v>
      </c>
      <c r="K419" s="5">
        <f>K420</f>
        <v>244.02725999999998</v>
      </c>
      <c r="L419" s="5">
        <f t="shared" si="78"/>
        <v>1276.07663</v>
      </c>
      <c r="M419" s="5">
        <f>M420</f>
        <v>210</v>
      </c>
      <c r="N419" s="5">
        <f t="shared" si="74"/>
        <v>1486.07663</v>
      </c>
      <c r="O419" s="5">
        <f>O420</f>
        <v>148.35040000000001</v>
      </c>
      <c r="P419" s="5">
        <f t="shared" si="75"/>
        <v>1634.4270300000001</v>
      </c>
      <c r="Q419" s="5">
        <f>Q420</f>
        <v>193.5</v>
      </c>
      <c r="R419" s="5">
        <f t="shared" si="70"/>
        <v>1827.9270300000001</v>
      </c>
      <c r="S419" s="5">
        <f>S420</f>
        <v>691.14991000000009</v>
      </c>
      <c r="T419" s="5">
        <f t="shared" si="71"/>
        <v>2519.0769399999999</v>
      </c>
      <c r="U419" s="5">
        <f>U420</f>
        <v>39.052109999999999</v>
      </c>
      <c r="V419" s="5">
        <f t="shared" si="72"/>
        <v>2558.12905</v>
      </c>
    </row>
    <row r="420" spans="1:22" ht="57" customHeight="1">
      <c r="A420" s="4" t="s">
        <v>447</v>
      </c>
      <c r="B420" s="2" t="s">
        <v>449</v>
      </c>
      <c r="C420" s="2"/>
      <c r="D420" s="5">
        <v>97.2</v>
      </c>
      <c r="E420" s="5">
        <f>E421</f>
        <v>0</v>
      </c>
      <c r="F420" s="5">
        <f t="shared" si="67"/>
        <v>97.2</v>
      </c>
      <c r="G420" s="5">
        <f>G421</f>
        <v>0</v>
      </c>
      <c r="H420" s="5">
        <f t="shared" si="76"/>
        <v>97.2</v>
      </c>
      <c r="I420" s="5">
        <f>I421</f>
        <v>934.84937000000002</v>
      </c>
      <c r="J420" s="5">
        <f t="shared" si="77"/>
        <v>1032.04937</v>
      </c>
      <c r="K420" s="5">
        <f>K421+K422</f>
        <v>244.02725999999998</v>
      </c>
      <c r="L420" s="5">
        <f t="shared" si="78"/>
        <v>1276.07663</v>
      </c>
      <c r="M420" s="5">
        <f>M421+M422</f>
        <v>210</v>
      </c>
      <c r="N420" s="5">
        <f t="shared" si="74"/>
        <v>1486.07663</v>
      </c>
      <c r="O420" s="5">
        <f>O421+O422</f>
        <v>148.35040000000001</v>
      </c>
      <c r="P420" s="5">
        <f t="shared" si="75"/>
        <v>1634.4270300000001</v>
      </c>
      <c r="Q420" s="5">
        <f>Q421+Q422</f>
        <v>193.5</v>
      </c>
      <c r="R420" s="5">
        <f t="shared" si="70"/>
        <v>1827.9270300000001</v>
      </c>
      <c r="S420" s="5">
        <f>S421+S422</f>
        <v>691.14991000000009</v>
      </c>
      <c r="T420" s="5">
        <f t="shared" si="71"/>
        <v>2519.0769399999999</v>
      </c>
      <c r="U420" s="5">
        <f>U421+U422</f>
        <v>39.052109999999999</v>
      </c>
      <c r="V420" s="5">
        <f t="shared" si="72"/>
        <v>2558.12905</v>
      </c>
    </row>
    <row r="421" spans="1:22" ht="38.25">
      <c r="A421" s="4" t="s">
        <v>26</v>
      </c>
      <c r="B421" s="2" t="s">
        <v>449</v>
      </c>
      <c r="C421" s="2">
        <v>200</v>
      </c>
      <c r="D421" s="5">
        <v>97.2</v>
      </c>
      <c r="E421" s="5">
        <v>0</v>
      </c>
      <c r="F421" s="5">
        <f t="shared" si="67"/>
        <v>97.2</v>
      </c>
      <c r="G421" s="5"/>
      <c r="H421" s="5">
        <f t="shared" si="76"/>
        <v>97.2</v>
      </c>
      <c r="I421" s="5">
        <f>520+414.84937</f>
        <v>934.84937000000002</v>
      </c>
      <c r="J421" s="5">
        <f t="shared" si="77"/>
        <v>1032.04937</v>
      </c>
      <c r="K421" s="5">
        <v>180.67725999999999</v>
      </c>
      <c r="L421" s="5">
        <f t="shared" si="78"/>
        <v>1212.7266299999999</v>
      </c>
      <c r="M421" s="5">
        <v>210</v>
      </c>
      <c r="N421" s="5">
        <f t="shared" si="74"/>
        <v>1422.7266299999999</v>
      </c>
      <c r="O421" s="5">
        <v>148.35040000000001</v>
      </c>
      <c r="P421" s="5">
        <f t="shared" si="75"/>
        <v>1571.0770299999999</v>
      </c>
      <c r="Q421" s="5">
        <f>140+26+21.5+6</f>
        <v>193.5</v>
      </c>
      <c r="R421" s="5">
        <f t="shared" si="70"/>
        <v>1764.5770299999999</v>
      </c>
      <c r="S421" s="5">
        <f>245.04991+436.1+10</f>
        <v>691.14991000000009</v>
      </c>
      <c r="T421" s="5">
        <f t="shared" si="71"/>
        <v>2455.72694</v>
      </c>
      <c r="U421" s="5">
        <v>39.052109999999999</v>
      </c>
      <c r="V421" s="5">
        <f t="shared" si="72"/>
        <v>2494.7790500000001</v>
      </c>
    </row>
    <row r="422" spans="1:22" ht="15.75">
      <c r="A422" s="4" t="s">
        <v>116</v>
      </c>
      <c r="B422" s="2" t="s">
        <v>449</v>
      </c>
      <c r="C422" s="2">
        <v>800</v>
      </c>
      <c r="D422" s="5"/>
      <c r="E422" s="5"/>
      <c r="F422" s="5"/>
      <c r="G422" s="5"/>
      <c r="H422" s="5"/>
      <c r="I422" s="5"/>
      <c r="J422" s="5">
        <v>0</v>
      </c>
      <c r="K422" s="5">
        <v>63.35</v>
      </c>
      <c r="L422" s="5">
        <f t="shared" si="78"/>
        <v>63.35</v>
      </c>
      <c r="M422" s="5"/>
      <c r="N422" s="5">
        <f t="shared" si="74"/>
        <v>63.35</v>
      </c>
      <c r="O422" s="5"/>
      <c r="P422" s="5">
        <f t="shared" si="75"/>
        <v>63.35</v>
      </c>
      <c r="Q422" s="5"/>
      <c r="R422" s="5">
        <f t="shared" si="70"/>
        <v>63.35</v>
      </c>
      <c r="S422" s="5"/>
      <c r="T422" s="5">
        <f t="shared" si="71"/>
        <v>63.35</v>
      </c>
      <c r="U422" s="5"/>
      <c r="V422" s="5">
        <f t="shared" si="72"/>
        <v>63.35</v>
      </c>
    </row>
    <row r="423" spans="1:22" ht="76.5">
      <c r="A423" s="4" t="s">
        <v>451</v>
      </c>
      <c r="B423" s="2" t="s">
        <v>450</v>
      </c>
      <c r="C423" s="2"/>
      <c r="D423" s="5">
        <v>92.75</v>
      </c>
      <c r="E423" s="5">
        <f>E424</f>
        <v>0</v>
      </c>
      <c r="F423" s="5">
        <f t="shared" si="67"/>
        <v>92.75</v>
      </c>
      <c r="G423" s="5">
        <f>G424</f>
        <v>0</v>
      </c>
      <c r="H423" s="5">
        <f t="shared" si="76"/>
        <v>92.75</v>
      </c>
      <c r="I423" s="5">
        <f>I424</f>
        <v>0</v>
      </c>
      <c r="J423" s="5">
        <f t="shared" si="77"/>
        <v>92.75</v>
      </c>
      <c r="K423" s="5">
        <f>K424</f>
        <v>0</v>
      </c>
      <c r="L423" s="5">
        <f t="shared" si="78"/>
        <v>92.75</v>
      </c>
      <c r="M423" s="5">
        <f>M424</f>
        <v>0</v>
      </c>
      <c r="N423" s="5">
        <f t="shared" si="74"/>
        <v>92.75</v>
      </c>
      <c r="O423" s="5">
        <f>O424</f>
        <v>0</v>
      </c>
      <c r="P423" s="5">
        <f t="shared" si="75"/>
        <v>92.75</v>
      </c>
      <c r="Q423" s="5">
        <f>Q424</f>
        <v>0</v>
      </c>
      <c r="R423" s="5">
        <f t="shared" si="70"/>
        <v>92.75</v>
      </c>
      <c r="S423" s="5">
        <f>S424</f>
        <v>0</v>
      </c>
      <c r="T423" s="5">
        <f t="shared" si="71"/>
        <v>92.75</v>
      </c>
      <c r="U423" s="5">
        <f>U424</f>
        <v>0</v>
      </c>
      <c r="V423" s="5">
        <f t="shared" si="72"/>
        <v>92.75</v>
      </c>
    </row>
    <row r="424" spans="1:22" ht="63.75">
      <c r="A424" s="4" t="s">
        <v>452</v>
      </c>
      <c r="B424" s="2" t="s">
        <v>453</v>
      </c>
      <c r="C424" s="2"/>
      <c r="D424" s="5">
        <v>92.75</v>
      </c>
      <c r="E424" s="5">
        <f>E425</f>
        <v>0</v>
      </c>
      <c r="F424" s="5">
        <f t="shared" si="67"/>
        <v>92.75</v>
      </c>
      <c r="G424" s="5">
        <f>G425</f>
        <v>0</v>
      </c>
      <c r="H424" s="5">
        <f t="shared" si="76"/>
        <v>92.75</v>
      </c>
      <c r="I424" s="5">
        <f>I425</f>
        <v>0</v>
      </c>
      <c r="J424" s="5">
        <f t="shared" si="77"/>
        <v>92.75</v>
      </c>
      <c r="K424" s="5">
        <f>K425</f>
        <v>0</v>
      </c>
      <c r="L424" s="5">
        <f t="shared" si="78"/>
        <v>92.75</v>
      </c>
      <c r="M424" s="5">
        <f>M425</f>
        <v>0</v>
      </c>
      <c r="N424" s="5">
        <f t="shared" si="74"/>
        <v>92.75</v>
      </c>
      <c r="O424" s="5">
        <f>O425</f>
        <v>0</v>
      </c>
      <c r="P424" s="5">
        <f t="shared" si="75"/>
        <v>92.75</v>
      </c>
      <c r="Q424" s="5">
        <f>Q425</f>
        <v>0</v>
      </c>
      <c r="R424" s="5">
        <f t="shared" si="70"/>
        <v>92.75</v>
      </c>
      <c r="S424" s="5">
        <f>S425</f>
        <v>0</v>
      </c>
      <c r="T424" s="5">
        <f t="shared" si="71"/>
        <v>92.75</v>
      </c>
      <c r="U424" s="5">
        <f>U425</f>
        <v>0</v>
      </c>
      <c r="V424" s="5">
        <f t="shared" si="72"/>
        <v>92.75</v>
      </c>
    </row>
    <row r="425" spans="1:22" ht="15.75">
      <c r="A425" s="4" t="s">
        <v>116</v>
      </c>
      <c r="B425" s="2" t="s">
        <v>453</v>
      </c>
      <c r="C425" s="2">
        <v>800</v>
      </c>
      <c r="D425" s="5">
        <v>92.75</v>
      </c>
      <c r="E425" s="5">
        <v>0</v>
      </c>
      <c r="F425" s="5">
        <f t="shared" si="67"/>
        <v>92.75</v>
      </c>
      <c r="G425" s="5"/>
      <c r="H425" s="5">
        <f t="shared" si="76"/>
        <v>92.75</v>
      </c>
      <c r="I425" s="5"/>
      <c r="J425" s="5">
        <f t="shared" si="77"/>
        <v>92.75</v>
      </c>
      <c r="K425" s="5"/>
      <c r="L425" s="5">
        <f t="shared" si="78"/>
        <v>92.75</v>
      </c>
      <c r="M425" s="5"/>
      <c r="N425" s="5">
        <f t="shared" si="74"/>
        <v>92.75</v>
      </c>
      <c r="O425" s="5"/>
      <c r="P425" s="5">
        <f t="shared" si="75"/>
        <v>92.75</v>
      </c>
      <c r="Q425" s="5"/>
      <c r="R425" s="5">
        <f t="shared" si="70"/>
        <v>92.75</v>
      </c>
      <c r="S425" s="5"/>
      <c r="T425" s="5">
        <f t="shared" si="71"/>
        <v>92.75</v>
      </c>
      <c r="U425" s="5"/>
      <c r="V425" s="5">
        <f t="shared" si="72"/>
        <v>92.75</v>
      </c>
    </row>
    <row r="426" spans="1:22" ht="255">
      <c r="A426" s="4" t="s">
        <v>454</v>
      </c>
      <c r="B426" s="2" t="s">
        <v>456</v>
      </c>
      <c r="C426" s="2"/>
      <c r="D426" s="5">
        <v>84.470050000000001</v>
      </c>
      <c r="E426" s="5">
        <f>E427</f>
        <v>0</v>
      </c>
      <c r="F426" s="5">
        <f t="shared" si="67"/>
        <v>84.470050000000001</v>
      </c>
      <c r="G426" s="5">
        <f>G427</f>
        <v>0</v>
      </c>
      <c r="H426" s="5">
        <f t="shared" si="76"/>
        <v>84.470050000000001</v>
      </c>
      <c r="I426" s="5">
        <f>I427</f>
        <v>0</v>
      </c>
      <c r="J426" s="5">
        <f t="shared" si="77"/>
        <v>84.470050000000001</v>
      </c>
      <c r="K426" s="5">
        <f>K427</f>
        <v>1.5408199999999965</v>
      </c>
      <c r="L426" s="5">
        <f t="shared" si="78"/>
        <v>86.010869999999997</v>
      </c>
      <c r="M426" s="5">
        <f>M427</f>
        <v>0</v>
      </c>
      <c r="N426" s="5">
        <f t="shared" si="74"/>
        <v>86.010869999999997</v>
      </c>
      <c r="O426" s="5">
        <f>O427</f>
        <v>0</v>
      </c>
      <c r="P426" s="5">
        <f t="shared" si="75"/>
        <v>86.010869999999997</v>
      </c>
      <c r="Q426" s="5">
        <f>Q427</f>
        <v>0</v>
      </c>
      <c r="R426" s="5">
        <f t="shared" si="70"/>
        <v>86.010869999999997</v>
      </c>
      <c r="S426" s="5">
        <f>S427</f>
        <v>0</v>
      </c>
      <c r="T426" s="5">
        <f t="shared" si="71"/>
        <v>86.010869999999997</v>
      </c>
      <c r="U426" s="5">
        <f>U427</f>
        <v>0</v>
      </c>
      <c r="V426" s="5">
        <f t="shared" si="72"/>
        <v>86.010869999999997</v>
      </c>
    </row>
    <row r="427" spans="1:22" ht="242.25">
      <c r="A427" s="4" t="s">
        <v>455</v>
      </c>
      <c r="B427" s="2" t="s">
        <v>457</v>
      </c>
      <c r="C427" s="2"/>
      <c r="D427" s="5">
        <v>84.470050000000001</v>
      </c>
      <c r="E427" s="5">
        <f>E428</f>
        <v>0</v>
      </c>
      <c r="F427" s="5">
        <f t="shared" si="67"/>
        <v>84.470050000000001</v>
      </c>
      <c r="G427" s="5">
        <f>G428</f>
        <v>0</v>
      </c>
      <c r="H427" s="5">
        <f t="shared" si="76"/>
        <v>84.470050000000001</v>
      </c>
      <c r="I427" s="5">
        <f>I428</f>
        <v>0</v>
      </c>
      <c r="J427" s="5">
        <f t="shared" si="77"/>
        <v>84.470050000000001</v>
      </c>
      <c r="K427" s="5">
        <f>K428</f>
        <v>1.5408199999999965</v>
      </c>
      <c r="L427" s="5">
        <f t="shared" si="78"/>
        <v>86.010869999999997</v>
      </c>
      <c r="M427" s="5">
        <f>M428</f>
        <v>0</v>
      </c>
      <c r="N427" s="5">
        <f t="shared" si="74"/>
        <v>86.010869999999997</v>
      </c>
      <c r="O427" s="5">
        <f>O428</f>
        <v>0</v>
      </c>
      <c r="P427" s="5">
        <f t="shared" si="75"/>
        <v>86.010869999999997</v>
      </c>
      <c r="Q427" s="5">
        <f>Q428</f>
        <v>0</v>
      </c>
      <c r="R427" s="5">
        <f t="shared" si="70"/>
        <v>86.010869999999997</v>
      </c>
      <c r="S427" s="5">
        <f>S428</f>
        <v>0</v>
      </c>
      <c r="T427" s="5">
        <f t="shared" si="71"/>
        <v>86.010869999999997</v>
      </c>
      <c r="U427" s="5">
        <f>U428</f>
        <v>0</v>
      </c>
      <c r="V427" s="5">
        <f t="shared" si="72"/>
        <v>86.010869999999997</v>
      </c>
    </row>
    <row r="428" spans="1:22" ht="38.25">
      <c r="A428" s="4" t="s">
        <v>26</v>
      </c>
      <c r="B428" s="2" t="s">
        <v>457</v>
      </c>
      <c r="C428" s="2">
        <v>200</v>
      </c>
      <c r="D428" s="5">
        <v>84.470050000000001</v>
      </c>
      <c r="E428" s="5"/>
      <c r="F428" s="5">
        <f t="shared" si="67"/>
        <v>84.470050000000001</v>
      </c>
      <c r="G428" s="5"/>
      <c r="H428" s="5">
        <f t="shared" si="76"/>
        <v>84.470050000000001</v>
      </c>
      <c r="I428" s="5"/>
      <c r="J428" s="5">
        <f t="shared" si="77"/>
        <v>84.470050000000001</v>
      </c>
      <c r="K428" s="5">
        <f>-49+50.54082</f>
        <v>1.5408199999999965</v>
      </c>
      <c r="L428" s="5">
        <f t="shared" si="78"/>
        <v>86.010869999999997</v>
      </c>
      <c r="M428" s="5"/>
      <c r="N428" s="5">
        <f t="shared" si="74"/>
        <v>86.010869999999997</v>
      </c>
      <c r="O428" s="5"/>
      <c r="P428" s="5">
        <f t="shared" si="75"/>
        <v>86.010869999999997</v>
      </c>
      <c r="Q428" s="5"/>
      <c r="R428" s="5">
        <f t="shared" si="70"/>
        <v>86.010869999999997</v>
      </c>
      <c r="S428" s="5"/>
      <c r="T428" s="5">
        <f t="shared" si="71"/>
        <v>86.010869999999997</v>
      </c>
      <c r="U428" s="5"/>
      <c r="V428" s="5">
        <f t="shared" si="72"/>
        <v>86.010869999999997</v>
      </c>
    </row>
    <row r="429" spans="1:22" ht="38.25">
      <c r="A429" s="4" t="s">
        <v>475</v>
      </c>
      <c r="B429" s="2" t="s">
        <v>474</v>
      </c>
      <c r="C429" s="2"/>
      <c r="D429" s="5">
        <v>475</v>
      </c>
      <c r="E429" s="5">
        <f>E430</f>
        <v>0</v>
      </c>
      <c r="F429" s="5">
        <f t="shared" si="67"/>
        <v>475</v>
      </c>
      <c r="G429" s="5">
        <f>G430</f>
        <v>0</v>
      </c>
      <c r="H429" s="5">
        <f t="shared" si="76"/>
        <v>475</v>
      </c>
      <c r="I429" s="5">
        <f>I430</f>
        <v>0</v>
      </c>
      <c r="J429" s="5">
        <f t="shared" si="77"/>
        <v>475</v>
      </c>
      <c r="K429" s="5">
        <f>K430</f>
        <v>0</v>
      </c>
      <c r="L429" s="5">
        <f t="shared" si="78"/>
        <v>475</v>
      </c>
      <c r="M429" s="5">
        <f>M430</f>
        <v>0</v>
      </c>
      <c r="N429" s="5">
        <f t="shared" si="74"/>
        <v>475</v>
      </c>
      <c r="O429" s="5">
        <f>O430</f>
        <v>0</v>
      </c>
      <c r="P429" s="5">
        <f t="shared" si="75"/>
        <v>475</v>
      </c>
      <c r="Q429" s="5">
        <f>Q430</f>
        <v>88</v>
      </c>
      <c r="R429" s="5">
        <f t="shared" si="70"/>
        <v>563</v>
      </c>
      <c r="S429" s="5">
        <f>S430</f>
        <v>0</v>
      </c>
      <c r="T429" s="5">
        <f t="shared" si="71"/>
        <v>563</v>
      </c>
      <c r="U429" s="5">
        <f>U430</f>
        <v>0</v>
      </c>
      <c r="V429" s="5">
        <f t="shared" si="72"/>
        <v>563</v>
      </c>
    </row>
    <row r="430" spans="1:22" ht="38.25">
      <c r="A430" s="4" t="s">
        <v>476</v>
      </c>
      <c r="B430" s="2" t="s">
        <v>477</v>
      </c>
      <c r="C430" s="2"/>
      <c r="D430" s="5">
        <v>475</v>
      </c>
      <c r="E430" s="5">
        <f>E431</f>
        <v>0</v>
      </c>
      <c r="F430" s="5">
        <f t="shared" si="67"/>
        <v>475</v>
      </c>
      <c r="G430" s="5">
        <f>G431</f>
        <v>0</v>
      </c>
      <c r="H430" s="5">
        <f t="shared" si="76"/>
        <v>475</v>
      </c>
      <c r="I430" s="5">
        <f>I431</f>
        <v>0</v>
      </c>
      <c r="J430" s="5">
        <f t="shared" si="77"/>
        <v>475</v>
      </c>
      <c r="K430" s="5">
        <f>K431</f>
        <v>0</v>
      </c>
      <c r="L430" s="5">
        <f t="shared" si="78"/>
        <v>475</v>
      </c>
      <c r="M430" s="5">
        <f>M431</f>
        <v>0</v>
      </c>
      <c r="N430" s="5">
        <f t="shared" si="74"/>
        <v>475</v>
      </c>
      <c r="O430" s="5">
        <f>O431</f>
        <v>0</v>
      </c>
      <c r="P430" s="5">
        <f t="shared" si="75"/>
        <v>475</v>
      </c>
      <c r="Q430" s="5">
        <f>Q431</f>
        <v>88</v>
      </c>
      <c r="R430" s="5">
        <f t="shared" si="70"/>
        <v>563</v>
      </c>
      <c r="S430" s="5">
        <f>S431</f>
        <v>0</v>
      </c>
      <c r="T430" s="5">
        <f t="shared" si="71"/>
        <v>563</v>
      </c>
      <c r="U430" s="5">
        <f>U431</f>
        <v>0</v>
      </c>
      <c r="V430" s="5">
        <f t="shared" si="72"/>
        <v>563</v>
      </c>
    </row>
    <row r="431" spans="1:22" ht="38.25">
      <c r="A431" s="4" t="s">
        <v>26</v>
      </c>
      <c r="B431" s="2" t="s">
        <v>477</v>
      </c>
      <c r="C431" s="2">
        <v>200</v>
      </c>
      <c r="D431" s="5">
        <v>475</v>
      </c>
      <c r="E431" s="5">
        <v>0</v>
      </c>
      <c r="F431" s="5">
        <f t="shared" si="67"/>
        <v>475</v>
      </c>
      <c r="G431" s="5"/>
      <c r="H431" s="5">
        <f t="shared" si="76"/>
        <v>475</v>
      </c>
      <c r="I431" s="5"/>
      <c r="J431" s="5">
        <f t="shared" si="77"/>
        <v>475</v>
      </c>
      <c r="K431" s="5"/>
      <c r="L431" s="5">
        <f t="shared" si="78"/>
        <v>475</v>
      </c>
      <c r="M431" s="5"/>
      <c r="N431" s="5">
        <f t="shared" si="74"/>
        <v>475</v>
      </c>
      <c r="O431" s="5"/>
      <c r="P431" s="5">
        <f t="shared" si="75"/>
        <v>475</v>
      </c>
      <c r="Q431" s="5">
        <f>383-295</f>
        <v>88</v>
      </c>
      <c r="R431" s="5">
        <f t="shared" si="70"/>
        <v>563</v>
      </c>
      <c r="S431" s="5"/>
      <c r="T431" s="5">
        <f t="shared" si="71"/>
        <v>563</v>
      </c>
      <c r="U431" s="5"/>
      <c r="V431" s="5">
        <f t="shared" si="72"/>
        <v>563</v>
      </c>
    </row>
    <row r="432" spans="1:22" ht="25.5">
      <c r="A432" s="9" t="s">
        <v>443</v>
      </c>
      <c r="B432" s="8" t="s">
        <v>445</v>
      </c>
      <c r="C432" s="2"/>
      <c r="D432" s="5">
        <v>3935.4499600000004</v>
      </c>
      <c r="E432" s="5">
        <f>E433+E436+E439</f>
        <v>0</v>
      </c>
      <c r="F432" s="5">
        <f t="shared" si="67"/>
        <v>3935.4499600000004</v>
      </c>
      <c r="G432" s="5">
        <f>G433+G436+G439</f>
        <v>0</v>
      </c>
      <c r="H432" s="5">
        <f t="shared" si="76"/>
        <v>3935.4499600000004</v>
      </c>
      <c r="I432" s="5">
        <f>I433+I436+I439</f>
        <v>-1571.7044800000001</v>
      </c>
      <c r="J432" s="5">
        <f t="shared" si="77"/>
        <v>2363.7454800000005</v>
      </c>
      <c r="K432" s="5">
        <f>K433+K436+K439</f>
        <v>2402.3350499999997</v>
      </c>
      <c r="L432" s="5">
        <f t="shared" si="78"/>
        <v>4766.0805300000002</v>
      </c>
      <c r="M432" s="5">
        <f>M433+M436+M439</f>
        <v>0</v>
      </c>
      <c r="N432" s="5">
        <f t="shared" si="74"/>
        <v>4766.0805300000002</v>
      </c>
      <c r="O432" s="5">
        <f>O433+O436+O439</f>
        <v>-93.350399999999993</v>
      </c>
      <c r="P432" s="5">
        <f t="shared" si="75"/>
        <v>4672.7301299999999</v>
      </c>
      <c r="Q432" s="5">
        <f>Q433+Q436+Q439</f>
        <v>0</v>
      </c>
      <c r="R432" s="5">
        <f t="shared" si="70"/>
        <v>4672.7301299999999</v>
      </c>
      <c r="S432" s="5">
        <f>S433+S436+S439</f>
        <v>-434.1</v>
      </c>
      <c r="T432" s="5">
        <f t="shared" si="71"/>
        <v>4238.6301299999996</v>
      </c>
      <c r="U432" s="5">
        <f>U433+U436+U439</f>
        <v>0</v>
      </c>
      <c r="V432" s="5">
        <f t="shared" si="72"/>
        <v>4238.6301299999996</v>
      </c>
    </row>
    <row r="433" spans="1:22" ht="229.5" customHeight="1">
      <c r="A433" s="4" t="s">
        <v>459</v>
      </c>
      <c r="B433" s="2" t="s">
        <v>460</v>
      </c>
      <c r="C433" s="2"/>
      <c r="D433" s="5">
        <v>52.9</v>
      </c>
      <c r="E433" s="5">
        <f>E434</f>
        <v>0</v>
      </c>
      <c r="F433" s="5">
        <f t="shared" si="67"/>
        <v>52.9</v>
      </c>
      <c r="G433" s="5">
        <f>G434</f>
        <v>0</v>
      </c>
      <c r="H433" s="5">
        <f t="shared" si="76"/>
        <v>52.9</v>
      </c>
      <c r="I433" s="5">
        <f>I434</f>
        <v>0</v>
      </c>
      <c r="J433" s="5">
        <f t="shared" si="77"/>
        <v>52.9</v>
      </c>
      <c r="K433" s="5">
        <f>K434</f>
        <v>851.61815000000001</v>
      </c>
      <c r="L433" s="5">
        <f t="shared" si="78"/>
        <v>904.51814999999999</v>
      </c>
      <c r="M433" s="5">
        <f>M434</f>
        <v>0</v>
      </c>
      <c r="N433" s="5">
        <f t="shared" si="74"/>
        <v>904.51814999999999</v>
      </c>
      <c r="O433" s="5">
        <f>O434</f>
        <v>0</v>
      </c>
      <c r="P433" s="5">
        <f t="shared" si="75"/>
        <v>904.51814999999999</v>
      </c>
      <c r="Q433" s="5">
        <f>Q434</f>
        <v>0</v>
      </c>
      <c r="R433" s="5">
        <f t="shared" si="70"/>
        <v>904.51814999999999</v>
      </c>
      <c r="S433" s="5">
        <f>S434</f>
        <v>-116.26835</v>
      </c>
      <c r="T433" s="5">
        <f t="shared" si="71"/>
        <v>788.24980000000005</v>
      </c>
      <c r="U433" s="5">
        <f>U434</f>
        <v>0</v>
      </c>
      <c r="V433" s="5">
        <f t="shared" si="72"/>
        <v>788.24980000000005</v>
      </c>
    </row>
    <row r="434" spans="1:22" ht="220.5" customHeight="1">
      <c r="A434" s="4" t="s">
        <v>458</v>
      </c>
      <c r="B434" s="2" t="s">
        <v>461</v>
      </c>
      <c r="C434" s="2"/>
      <c r="D434" s="5">
        <v>52.9</v>
      </c>
      <c r="E434" s="5">
        <f>E435</f>
        <v>0</v>
      </c>
      <c r="F434" s="5">
        <f t="shared" si="67"/>
        <v>52.9</v>
      </c>
      <c r="G434" s="5">
        <f>G435</f>
        <v>0</v>
      </c>
      <c r="H434" s="5">
        <f t="shared" si="76"/>
        <v>52.9</v>
      </c>
      <c r="I434" s="5">
        <f>I435</f>
        <v>0</v>
      </c>
      <c r="J434" s="5">
        <f t="shared" si="77"/>
        <v>52.9</v>
      </c>
      <c r="K434" s="5">
        <f>K435</f>
        <v>851.61815000000001</v>
      </c>
      <c r="L434" s="5">
        <f t="shared" si="78"/>
        <v>904.51814999999999</v>
      </c>
      <c r="M434" s="5">
        <f>M435</f>
        <v>0</v>
      </c>
      <c r="N434" s="5">
        <f t="shared" si="74"/>
        <v>904.51814999999999</v>
      </c>
      <c r="O434" s="5">
        <f>O435</f>
        <v>0</v>
      </c>
      <c r="P434" s="5">
        <f t="shared" si="75"/>
        <v>904.51814999999999</v>
      </c>
      <c r="Q434" s="5">
        <f>Q435</f>
        <v>0</v>
      </c>
      <c r="R434" s="5">
        <f t="shared" si="70"/>
        <v>904.51814999999999</v>
      </c>
      <c r="S434" s="5">
        <f>S435</f>
        <v>-116.26835</v>
      </c>
      <c r="T434" s="5">
        <f t="shared" si="71"/>
        <v>788.24980000000005</v>
      </c>
      <c r="U434" s="5">
        <f>U435</f>
        <v>0</v>
      </c>
      <c r="V434" s="5">
        <f t="shared" si="72"/>
        <v>788.24980000000005</v>
      </c>
    </row>
    <row r="435" spans="1:22" ht="15.75">
      <c r="A435" s="4" t="s">
        <v>116</v>
      </c>
      <c r="B435" s="2" t="s">
        <v>461</v>
      </c>
      <c r="C435" s="2">
        <v>800</v>
      </c>
      <c r="D435" s="5">
        <v>52.9</v>
      </c>
      <c r="E435" s="5"/>
      <c r="F435" s="5">
        <f t="shared" si="67"/>
        <v>52.9</v>
      </c>
      <c r="G435" s="5"/>
      <c r="H435" s="5">
        <f t="shared" si="76"/>
        <v>52.9</v>
      </c>
      <c r="I435" s="5"/>
      <c r="J435" s="5">
        <f t="shared" si="77"/>
        <v>52.9</v>
      </c>
      <c r="K435" s="5">
        <f>902.15897-50.54082</f>
        <v>851.61815000000001</v>
      </c>
      <c r="L435" s="5">
        <f t="shared" si="78"/>
        <v>904.51814999999999</v>
      </c>
      <c r="M435" s="5"/>
      <c r="N435" s="5">
        <f t="shared" si="74"/>
        <v>904.51814999999999</v>
      </c>
      <c r="O435" s="5"/>
      <c r="P435" s="5">
        <f t="shared" si="75"/>
        <v>904.51814999999999</v>
      </c>
      <c r="Q435" s="5"/>
      <c r="R435" s="5">
        <f t="shared" si="70"/>
        <v>904.51814999999999</v>
      </c>
      <c r="S435" s="5">
        <v>-116.26835</v>
      </c>
      <c r="T435" s="5">
        <f t="shared" si="71"/>
        <v>788.24980000000005</v>
      </c>
      <c r="U435" s="5"/>
      <c r="V435" s="5">
        <f t="shared" si="72"/>
        <v>788.24980000000005</v>
      </c>
    </row>
    <row r="436" spans="1:22" ht="76.5">
      <c r="A436" s="4" t="s">
        <v>462</v>
      </c>
      <c r="B436" s="2" t="s">
        <v>464</v>
      </c>
      <c r="C436" s="2"/>
      <c r="D436" s="5">
        <v>3738.5499599999998</v>
      </c>
      <c r="E436" s="5">
        <f>E437</f>
        <v>0</v>
      </c>
      <c r="F436" s="5">
        <f t="shared" si="67"/>
        <v>3738.5499599999998</v>
      </c>
      <c r="G436" s="5">
        <f>G437</f>
        <v>0</v>
      </c>
      <c r="H436" s="5">
        <f t="shared" si="76"/>
        <v>3738.5499599999998</v>
      </c>
      <c r="I436" s="5">
        <f>I437</f>
        <v>-1571.7044800000001</v>
      </c>
      <c r="J436" s="5">
        <f t="shared" si="77"/>
        <v>2166.84548</v>
      </c>
      <c r="K436" s="5">
        <f>K437</f>
        <v>1550.7168999999999</v>
      </c>
      <c r="L436" s="5">
        <f t="shared" si="78"/>
        <v>3717.5623799999998</v>
      </c>
      <c r="M436" s="5">
        <f>M437</f>
        <v>0</v>
      </c>
      <c r="N436" s="5">
        <f t="shared" si="74"/>
        <v>3717.5623799999998</v>
      </c>
      <c r="O436" s="5">
        <f>O437</f>
        <v>-93.350399999999993</v>
      </c>
      <c r="P436" s="5">
        <f t="shared" si="75"/>
        <v>3624.21198</v>
      </c>
      <c r="Q436" s="5">
        <f>Q437</f>
        <v>0</v>
      </c>
      <c r="R436" s="5">
        <f t="shared" si="70"/>
        <v>3624.21198</v>
      </c>
      <c r="S436" s="5">
        <f>S437</f>
        <v>-317.83165000000002</v>
      </c>
      <c r="T436" s="5">
        <f t="shared" si="71"/>
        <v>3306.38033</v>
      </c>
      <c r="U436" s="5">
        <f>U437</f>
        <v>0</v>
      </c>
      <c r="V436" s="5">
        <f t="shared" si="72"/>
        <v>3306.38033</v>
      </c>
    </row>
    <row r="437" spans="1:22" ht="63.75">
      <c r="A437" s="4" t="s">
        <v>463</v>
      </c>
      <c r="B437" s="2" t="s">
        <v>465</v>
      </c>
      <c r="C437" s="2"/>
      <c r="D437" s="5">
        <v>3738.5499599999998</v>
      </c>
      <c r="E437" s="5">
        <f>E438</f>
        <v>0</v>
      </c>
      <c r="F437" s="5">
        <f t="shared" si="67"/>
        <v>3738.5499599999998</v>
      </c>
      <c r="G437" s="5">
        <f>G438</f>
        <v>0</v>
      </c>
      <c r="H437" s="5">
        <f t="shared" si="76"/>
        <v>3738.5499599999998</v>
      </c>
      <c r="I437" s="5">
        <f>I438</f>
        <v>-1571.7044800000001</v>
      </c>
      <c r="J437" s="5">
        <f t="shared" si="77"/>
        <v>2166.84548</v>
      </c>
      <c r="K437" s="5">
        <f>K438</f>
        <v>1550.7168999999999</v>
      </c>
      <c r="L437" s="5">
        <f t="shared" si="78"/>
        <v>3717.5623799999998</v>
      </c>
      <c r="M437" s="5">
        <f>M438</f>
        <v>0</v>
      </c>
      <c r="N437" s="5">
        <f t="shared" si="74"/>
        <v>3717.5623799999998</v>
      </c>
      <c r="O437" s="5">
        <f>O438</f>
        <v>-93.350399999999993</v>
      </c>
      <c r="P437" s="5">
        <f t="shared" si="75"/>
        <v>3624.21198</v>
      </c>
      <c r="Q437" s="5">
        <f>Q438</f>
        <v>0</v>
      </c>
      <c r="R437" s="5">
        <f t="shared" si="70"/>
        <v>3624.21198</v>
      </c>
      <c r="S437" s="5">
        <f>S438</f>
        <v>-317.83165000000002</v>
      </c>
      <c r="T437" s="5">
        <f t="shared" si="71"/>
        <v>3306.38033</v>
      </c>
      <c r="U437" s="5">
        <f>U438</f>
        <v>0</v>
      </c>
      <c r="V437" s="5">
        <f t="shared" si="72"/>
        <v>3306.38033</v>
      </c>
    </row>
    <row r="438" spans="1:22" ht="15.75">
      <c r="A438" s="4" t="s">
        <v>116</v>
      </c>
      <c r="B438" s="2" t="s">
        <v>465</v>
      </c>
      <c r="C438" s="2">
        <v>800</v>
      </c>
      <c r="D438" s="5">
        <v>3738.5499599999998</v>
      </c>
      <c r="E438" s="5">
        <v>0</v>
      </c>
      <c r="F438" s="5">
        <f t="shared" si="67"/>
        <v>3738.5499599999998</v>
      </c>
      <c r="G438" s="5"/>
      <c r="H438" s="5">
        <f t="shared" si="76"/>
        <v>3738.5499599999998</v>
      </c>
      <c r="I438" s="5">
        <v>-1571.7044800000001</v>
      </c>
      <c r="J438" s="5">
        <f t="shared" si="77"/>
        <v>2166.84548</v>
      </c>
      <c r="K438" s="5">
        <v>1550.7168999999999</v>
      </c>
      <c r="L438" s="5">
        <f t="shared" si="78"/>
        <v>3717.5623799999998</v>
      </c>
      <c r="M438" s="5"/>
      <c r="N438" s="5">
        <f t="shared" si="74"/>
        <v>3717.5623799999998</v>
      </c>
      <c r="O438" s="5">
        <v>-93.350399999999993</v>
      </c>
      <c r="P438" s="5">
        <f t="shared" si="75"/>
        <v>3624.21198</v>
      </c>
      <c r="Q438" s="5"/>
      <c r="R438" s="5">
        <f t="shared" si="70"/>
        <v>3624.21198</v>
      </c>
      <c r="S438" s="5">
        <v>-317.83165000000002</v>
      </c>
      <c r="T438" s="5">
        <f t="shared" si="71"/>
        <v>3306.38033</v>
      </c>
      <c r="U438" s="5"/>
      <c r="V438" s="5">
        <f t="shared" si="72"/>
        <v>3306.38033</v>
      </c>
    </row>
    <row r="439" spans="1:22" ht="43.5" customHeight="1">
      <c r="A439" s="4" t="s">
        <v>466</v>
      </c>
      <c r="B439" s="2" t="s">
        <v>468</v>
      </c>
      <c r="C439" s="2"/>
      <c r="D439" s="5">
        <v>144</v>
      </c>
      <c r="E439" s="5">
        <f>E440</f>
        <v>0</v>
      </c>
      <c r="F439" s="5">
        <f t="shared" si="67"/>
        <v>144</v>
      </c>
      <c r="G439" s="5">
        <f>G440</f>
        <v>0</v>
      </c>
      <c r="H439" s="5">
        <f t="shared" si="76"/>
        <v>144</v>
      </c>
      <c r="I439" s="5">
        <f>I440</f>
        <v>0</v>
      </c>
      <c r="J439" s="5">
        <f t="shared" si="77"/>
        <v>144</v>
      </c>
      <c r="K439" s="5">
        <f>K440</f>
        <v>0</v>
      </c>
      <c r="L439" s="5">
        <f t="shared" si="78"/>
        <v>144</v>
      </c>
      <c r="M439" s="5">
        <f>M440</f>
        <v>0</v>
      </c>
      <c r="N439" s="5">
        <f t="shared" si="74"/>
        <v>144</v>
      </c>
      <c r="O439" s="5">
        <f>O440</f>
        <v>0</v>
      </c>
      <c r="P439" s="5">
        <f t="shared" si="75"/>
        <v>144</v>
      </c>
      <c r="Q439" s="5">
        <f>Q440</f>
        <v>0</v>
      </c>
      <c r="R439" s="5">
        <f t="shared" si="70"/>
        <v>144</v>
      </c>
      <c r="S439" s="5">
        <f>S440</f>
        <v>0</v>
      </c>
      <c r="T439" s="5">
        <f t="shared" si="71"/>
        <v>144</v>
      </c>
      <c r="U439" s="5">
        <f>U440</f>
        <v>0</v>
      </c>
      <c r="V439" s="5">
        <f t="shared" si="72"/>
        <v>144</v>
      </c>
    </row>
    <row r="440" spans="1:22" ht="38.25">
      <c r="A440" s="4" t="s">
        <v>467</v>
      </c>
      <c r="B440" s="2" t="s">
        <v>469</v>
      </c>
      <c r="C440" s="2"/>
      <c r="D440" s="5">
        <v>144</v>
      </c>
      <c r="E440" s="5">
        <f>E441</f>
        <v>0</v>
      </c>
      <c r="F440" s="5">
        <f t="shared" si="67"/>
        <v>144</v>
      </c>
      <c r="G440" s="5">
        <f>G441</f>
        <v>0</v>
      </c>
      <c r="H440" s="5">
        <f t="shared" si="76"/>
        <v>144</v>
      </c>
      <c r="I440" s="5">
        <f>I441</f>
        <v>0</v>
      </c>
      <c r="J440" s="5">
        <f t="shared" si="77"/>
        <v>144</v>
      </c>
      <c r="K440" s="5">
        <f>K441</f>
        <v>0</v>
      </c>
      <c r="L440" s="5">
        <f t="shared" si="78"/>
        <v>144</v>
      </c>
      <c r="M440" s="5">
        <f>M441</f>
        <v>0</v>
      </c>
      <c r="N440" s="5">
        <f t="shared" si="74"/>
        <v>144</v>
      </c>
      <c r="O440" s="5">
        <f>O441</f>
        <v>0</v>
      </c>
      <c r="P440" s="5">
        <f t="shared" si="75"/>
        <v>144</v>
      </c>
      <c r="Q440" s="5">
        <f>Q441</f>
        <v>0</v>
      </c>
      <c r="R440" s="5">
        <f t="shared" si="70"/>
        <v>144</v>
      </c>
      <c r="S440" s="5">
        <f>S441</f>
        <v>0</v>
      </c>
      <c r="T440" s="5">
        <f t="shared" si="71"/>
        <v>144</v>
      </c>
      <c r="U440" s="5">
        <f>U441</f>
        <v>0</v>
      </c>
      <c r="V440" s="5">
        <f t="shared" si="72"/>
        <v>144</v>
      </c>
    </row>
    <row r="441" spans="1:22" ht="38.25">
      <c r="A441" s="4" t="s">
        <v>26</v>
      </c>
      <c r="B441" s="2" t="s">
        <v>469</v>
      </c>
      <c r="C441" s="2">
        <v>200</v>
      </c>
      <c r="D441" s="5">
        <v>144</v>
      </c>
      <c r="E441" s="5">
        <v>0</v>
      </c>
      <c r="F441" s="5">
        <f t="shared" si="67"/>
        <v>144</v>
      </c>
      <c r="G441" s="5"/>
      <c r="H441" s="5">
        <f t="shared" si="76"/>
        <v>144</v>
      </c>
      <c r="I441" s="5"/>
      <c r="J441" s="5">
        <f t="shared" si="77"/>
        <v>144</v>
      </c>
      <c r="K441" s="5"/>
      <c r="L441" s="5">
        <f t="shared" si="78"/>
        <v>144</v>
      </c>
      <c r="M441" s="5"/>
      <c r="N441" s="5">
        <f t="shared" si="74"/>
        <v>144</v>
      </c>
      <c r="O441" s="5"/>
      <c r="P441" s="5">
        <f t="shared" si="75"/>
        <v>144</v>
      </c>
      <c r="Q441" s="5"/>
      <c r="R441" s="5">
        <f t="shared" si="70"/>
        <v>144</v>
      </c>
      <c r="S441" s="5"/>
      <c r="T441" s="5">
        <f t="shared" si="71"/>
        <v>144</v>
      </c>
      <c r="U441" s="5"/>
      <c r="V441" s="5">
        <f t="shared" si="72"/>
        <v>144</v>
      </c>
    </row>
    <row r="442" spans="1:22" ht="38.25">
      <c r="A442" s="9" t="s">
        <v>507</v>
      </c>
      <c r="B442" s="8" t="s">
        <v>508</v>
      </c>
      <c r="C442" s="2"/>
      <c r="D442" s="5">
        <v>392</v>
      </c>
      <c r="E442" s="5">
        <f>E443</f>
        <v>0</v>
      </c>
      <c r="F442" s="5">
        <f t="shared" si="67"/>
        <v>392</v>
      </c>
      <c r="G442" s="5">
        <f>G443</f>
        <v>0</v>
      </c>
      <c r="H442" s="5">
        <f t="shared" si="76"/>
        <v>392</v>
      </c>
      <c r="I442" s="5">
        <f>I443</f>
        <v>0</v>
      </c>
      <c r="J442" s="5">
        <f t="shared" si="77"/>
        <v>392</v>
      </c>
      <c r="K442" s="5">
        <f>K443</f>
        <v>0</v>
      </c>
      <c r="L442" s="5">
        <f t="shared" si="78"/>
        <v>392</v>
      </c>
      <c r="M442" s="5">
        <f>M443</f>
        <v>-392</v>
      </c>
      <c r="N442" s="5">
        <f t="shared" si="74"/>
        <v>0</v>
      </c>
      <c r="O442" s="5">
        <f>O443</f>
        <v>580</v>
      </c>
      <c r="P442" s="5">
        <f t="shared" si="75"/>
        <v>580</v>
      </c>
      <c r="Q442" s="5">
        <f>Q443</f>
        <v>0</v>
      </c>
      <c r="R442" s="5">
        <f t="shared" si="70"/>
        <v>580</v>
      </c>
      <c r="S442" s="5">
        <f>S443</f>
        <v>0</v>
      </c>
      <c r="T442" s="5">
        <f t="shared" si="71"/>
        <v>580</v>
      </c>
      <c r="U442" s="5">
        <f>U443</f>
        <v>0</v>
      </c>
      <c r="V442" s="5">
        <f t="shared" si="72"/>
        <v>580</v>
      </c>
    </row>
    <row r="443" spans="1:22" ht="51">
      <c r="A443" s="4" t="s">
        <v>509</v>
      </c>
      <c r="B443" s="2" t="s">
        <v>511</v>
      </c>
      <c r="C443" s="2"/>
      <c r="D443" s="5">
        <v>392</v>
      </c>
      <c r="E443" s="5">
        <f>E444</f>
        <v>0</v>
      </c>
      <c r="F443" s="5">
        <f t="shared" si="67"/>
        <v>392</v>
      </c>
      <c r="G443" s="5">
        <f>G444</f>
        <v>0</v>
      </c>
      <c r="H443" s="5">
        <f t="shared" si="76"/>
        <v>392</v>
      </c>
      <c r="I443" s="5">
        <f>I444</f>
        <v>0</v>
      </c>
      <c r="J443" s="5">
        <f t="shared" si="77"/>
        <v>392</v>
      </c>
      <c r="K443" s="5">
        <f>K444</f>
        <v>0</v>
      </c>
      <c r="L443" s="5">
        <f t="shared" si="78"/>
        <v>392</v>
      </c>
      <c r="M443" s="5">
        <f>M444</f>
        <v>-392</v>
      </c>
      <c r="N443" s="5">
        <f t="shared" si="74"/>
        <v>0</v>
      </c>
      <c r="O443" s="5">
        <f>O444</f>
        <v>580</v>
      </c>
      <c r="P443" s="5">
        <f t="shared" si="75"/>
        <v>580</v>
      </c>
      <c r="Q443" s="5">
        <f>Q444</f>
        <v>0</v>
      </c>
      <c r="R443" s="5">
        <f t="shared" si="70"/>
        <v>580</v>
      </c>
      <c r="S443" s="5">
        <f>S444</f>
        <v>0</v>
      </c>
      <c r="T443" s="5">
        <f t="shared" si="71"/>
        <v>580</v>
      </c>
      <c r="U443" s="5">
        <f>U444</f>
        <v>0</v>
      </c>
      <c r="V443" s="5">
        <f t="shared" si="72"/>
        <v>580</v>
      </c>
    </row>
    <row r="444" spans="1:22" ht="38.25">
      <c r="A444" s="4" t="s">
        <v>510</v>
      </c>
      <c r="B444" s="2" t="s">
        <v>512</v>
      </c>
      <c r="C444" s="2"/>
      <c r="D444" s="5">
        <v>392</v>
      </c>
      <c r="E444" s="5">
        <f>E445</f>
        <v>0</v>
      </c>
      <c r="F444" s="5">
        <f t="shared" si="67"/>
        <v>392</v>
      </c>
      <c r="G444" s="5">
        <f>G445</f>
        <v>0</v>
      </c>
      <c r="H444" s="5">
        <f t="shared" si="76"/>
        <v>392</v>
      </c>
      <c r="I444" s="5">
        <f>I445</f>
        <v>0</v>
      </c>
      <c r="J444" s="5">
        <f t="shared" si="77"/>
        <v>392</v>
      </c>
      <c r="K444" s="5">
        <f>K445</f>
        <v>0</v>
      </c>
      <c r="L444" s="5">
        <f t="shared" si="78"/>
        <v>392</v>
      </c>
      <c r="M444" s="5">
        <f>M445</f>
        <v>-392</v>
      </c>
      <c r="N444" s="5">
        <f t="shared" si="74"/>
        <v>0</v>
      </c>
      <c r="O444" s="5">
        <f>O445</f>
        <v>580</v>
      </c>
      <c r="P444" s="5">
        <f t="shared" si="75"/>
        <v>580</v>
      </c>
      <c r="Q444" s="5">
        <f>Q445</f>
        <v>0</v>
      </c>
      <c r="R444" s="5">
        <f t="shared" si="70"/>
        <v>580</v>
      </c>
      <c r="S444" s="5">
        <f>S445</f>
        <v>0</v>
      </c>
      <c r="T444" s="5">
        <f t="shared" si="71"/>
        <v>580</v>
      </c>
      <c r="U444" s="5">
        <f>U445</f>
        <v>0</v>
      </c>
      <c r="V444" s="5">
        <f t="shared" si="72"/>
        <v>580</v>
      </c>
    </row>
    <row r="445" spans="1:22" ht="38.25">
      <c r="A445" s="4" t="s">
        <v>26</v>
      </c>
      <c r="B445" s="2" t="s">
        <v>512</v>
      </c>
      <c r="C445" s="2">
        <v>200</v>
      </c>
      <c r="D445" s="5">
        <v>392</v>
      </c>
      <c r="E445" s="5">
        <v>0</v>
      </c>
      <c r="F445" s="5">
        <f t="shared" si="67"/>
        <v>392</v>
      </c>
      <c r="G445" s="5"/>
      <c r="H445" s="5">
        <f t="shared" si="76"/>
        <v>392</v>
      </c>
      <c r="I445" s="5"/>
      <c r="J445" s="5">
        <f t="shared" si="77"/>
        <v>392</v>
      </c>
      <c r="K445" s="5"/>
      <c r="L445" s="5">
        <f t="shared" si="78"/>
        <v>392</v>
      </c>
      <c r="M445" s="5">
        <v>-392</v>
      </c>
      <c r="N445" s="5">
        <f t="shared" si="74"/>
        <v>0</v>
      </c>
      <c r="O445" s="5">
        <v>580</v>
      </c>
      <c r="P445" s="5">
        <f t="shared" si="75"/>
        <v>580</v>
      </c>
      <c r="Q445" s="5"/>
      <c r="R445" s="5">
        <f t="shared" si="70"/>
        <v>580</v>
      </c>
      <c r="S445" s="5"/>
      <c r="T445" s="5">
        <f t="shared" si="71"/>
        <v>580</v>
      </c>
      <c r="U445" s="5"/>
      <c r="V445" s="5">
        <f t="shared" si="72"/>
        <v>580</v>
      </c>
    </row>
    <row r="446" spans="1:22" ht="63">
      <c r="A446" s="7" t="s">
        <v>362</v>
      </c>
      <c r="B446" s="8" t="s">
        <v>177</v>
      </c>
      <c r="C446" s="2"/>
      <c r="D446" s="5">
        <v>5992.1132599999992</v>
      </c>
      <c r="E446" s="5">
        <f>E447+E450</f>
        <v>0</v>
      </c>
      <c r="F446" s="5">
        <f t="shared" si="67"/>
        <v>5992.1132599999992</v>
      </c>
      <c r="G446" s="5">
        <f>G447+G450</f>
        <v>0</v>
      </c>
      <c r="H446" s="5">
        <f t="shared" si="76"/>
        <v>5992.1132599999992</v>
      </c>
      <c r="I446" s="5">
        <f>I447+I450</f>
        <v>0</v>
      </c>
      <c r="J446" s="5">
        <f t="shared" si="77"/>
        <v>5992.1132599999992</v>
      </c>
      <c r="K446" s="5">
        <f>K447+K450</f>
        <v>0</v>
      </c>
      <c r="L446" s="5">
        <f t="shared" si="78"/>
        <v>5992.1132599999992</v>
      </c>
      <c r="M446" s="5">
        <f>M447+M450</f>
        <v>-27.031999999999982</v>
      </c>
      <c r="N446" s="5">
        <f t="shared" si="74"/>
        <v>5965.081259999999</v>
      </c>
      <c r="O446" s="5">
        <f>O447+O450</f>
        <v>0</v>
      </c>
      <c r="P446" s="5">
        <f t="shared" si="75"/>
        <v>5965.081259999999</v>
      </c>
      <c r="Q446" s="5">
        <f>Q447+Q450</f>
        <v>0</v>
      </c>
      <c r="R446" s="5">
        <f t="shared" si="70"/>
        <v>5965.081259999999</v>
      </c>
      <c r="S446" s="5">
        <f>S447+S450</f>
        <v>1578.615</v>
      </c>
      <c r="T446" s="5">
        <f t="shared" si="71"/>
        <v>7543.6962599999988</v>
      </c>
      <c r="U446" s="5">
        <f>U447+U450</f>
        <v>-54.683790000000002</v>
      </c>
      <c r="V446" s="5">
        <f t="shared" si="72"/>
        <v>7489.0124699999988</v>
      </c>
    </row>
    <row r="447" spans="1:22" ht="15.75">
      <c r="A447" s="4" t="s">
        <v>4</v>
      </c>
      <c r="B447" s="2" t="s">
        <v>178</v>
      </c>
      <c r="C447" s="2"/>
      <c r="D447" s="5">
        <v>0</v>
      </c>
      <c r="E447" s="5">
        <f>E448</f>
        <v>0</v>
      </c>
      <c r="F447" s="5">
        <f t="shared" si="67"/>
        <v>0</v>
      </c>
      <c r="G447" s="5">
        <f>G448</f>
        <v>0</v>
      </c>
      <c r="H447" s="5">
        <f t="shared" si="76"/>
        <v>0</v>
      </c>
      <c r="I447" s="5">
        <f>I448</f>
        <v>0</v>
      </c>
      <c r="J447" s="5">
        <f t="shared" si="77"/>
        <v>0</v>
      </c>
      <c r="K447" s="5">
        <f>K448</f>
        <v>0</v>
      </c>
      <c r="L447" s="5">
        <f t="shared" si="78"/>
        <v>0</v>
      </c>
      <c r="M447" s="5">
        <f>M448</f>
        <v>337</v>
      </c>
      <c r="N447" s="5">
        <f t="shared" si="74"/>
        <v>337</v>
      </c>
      <c r="O447" s="5">
        <f>O448</f>
        <v>0</v>
      </c>
      <c r="P447" s="5">
        <f t="shared" si="75"/>
        <v>337</v>
      </c>
      <c r="Q447" s="5">
        <f>Q448</f>
        <v>0</v>
      </c>
      <c r="R447" s="5">
        <f t="shared" si="70"/>
        <v>337</v>
      </c>
      <c r="S447" s="5">
        <f>S448</f>
        <v>0</v>
      </c>
      <c r="T447" s="5">
        <f t="shared" si="71"/>
        <v>337</v>
      </c>
      <c r="U447" s="5">
        <f>U448</f>
        <v>0</v>
      </c>
      <c r="V447" s="5">
        <f t="shared" si="72"/>
        <v>337</v>
      </c>
    </row>
    <row r="448" spans="1:22" ht="38.25">
      <c r="A448" s="4" t="s">
        <v>363</v>
      </c>
      <c r="B448" s="2" t="s">
        <v>179</v>
      </c>
      <c r="C448" s="2"/>
      <c r="D448" s="5">
        <v>0</v>
      </c>
      <c r="E448" s="5">
        <f>E449</f>
        <v>0</v>
      </c>
      <c r="F448" s="5">
        <f t="shared" si="67"/>
        <v>0</v>
      </c>
      <c r="G448" s="5">
        <f>G449</f>
        <v>0</v>
      </c>
      <c r="H448" s="5">
        <f t="shared" si="76"/>
        <v>0</v>
      </c>
      <c r="I448" s="5">
        <f>I449</f>
        <v>0</v>
      </c>
      <c r="J448" s="5">
        <f t="shared" si="77"/>
        <v>0</v>
      </c>
      <c r="K448" s="5">
        <f>K449</f>
        <v>0</v>
      </c>
      <c r="L448" s="5">
        <f t="shared" si="78"/>
        <v>0</v>
      </c>
      <c r="M448" s="5">
        <f>M449</f>
        <v>337</v>
      </c>
      <c r="N448" s="5">
        <f t="shared" si="74"/>
        <v>337</v>
      </c>
      <c r="O448" s="5">
        <f>O449</f>
        <v>0</v>
      </c>
      <c r="P448" s="5">
        <f t="shared" si="75"/>
        <v>337</v>
      </c>
      <c r="Q448" s="5">
        <f>Q449</f>
        <v>0</v>
      </c>
      <c r="R448" s="5">
        <f t="shared" si="70"/>
        <v>337</v>
      </c>
      <c r="S448" s="5">
        <f>S449</f>
        <v>0</v>
      </c>
      <c r="T448" s="5">
        <f t="shared" si="71"/>
        <v>337</v>
      </c>
      <c r="U448" s="5">
        <f>U449</f>
        <v>0</v>
      </c>
      <c r="V448" s="5">
        <f t="shared" si="72"/>
        <v>337</v>
      </c>
    </row>
    <row r="449" spans="1:22" ht="38.25">
      <c r="A449" s="4" t="s">
        <v>26</v>
      </c>
      <c r="B449" s="2" t="s">
        <v>179</v>
      </c>
      <c r="C449" s="2">
        <v>200</v>
      </c>
      <c r="D449" s="5">
        <v>0</v>
      </c>
      <c r="E449" s="5">
        <v>0</v>
      </c>
      <c r="F449" s="5">
        <f t="shared" si="67"/>
        <v>0</v>
      </c>
      <c r="G449" s="5"/>
      <c r="H449" s="5">
        <f t="shared" si="76"/>
        <v>0</v>
      </c>
      <c r="I449" s="5"/>
      <c r="J449" s="5">
        <f t="shared" si="77"/>
        <v>0</v>
      </c>
      <c r="K449" s="5"/>
      <c r="L449" s="5">
        <f t="shared" si="78"/>
        <v>0</v>
      </c>
      <c r="M449" s="5">
        <v>337</v>
      </c>
      <c r="N449" s="5">
        <f t="shared" si="74"/>
        <v>337</v>
      </c>
      <c r="O449" s="5"/>
      <c r="P449" s="5">
        <f t="shared" si="75"/>
        <v>337</v>
      </c>
      <c r="Q449" s="5"/>
      <c r="R449" s="5">
        <f t="shared" si="70"/>
        <v>337</v>
      </c>
      <c r="S449" s="5"/>
      <c r="T449" s="5">
        <f t="shared" si="71"/>
        <v>337</v>
      </c>
      <c r="U449" s="5"/>
      <c r="V449" s="5">
        <f t="shared" si="72"/>
        <v>337</v>
      </c>
    </row>
    <row r="450" spans="1:22" ht="15.75">
      <c r="A450" s="7" t="s">
        <v>180</v>
      </c>
      <c r="B450" s="2" t="s">
        <v>181</v>
      </c>
      <c r="C450" s="2"/>
      <c r="D450" s="5">
        <v>5992.1132599999992</v>
      </c>
      <c r="E450" s="5">
        <f>E451+E453+E455+E458+E460</f>
        <v>0</v>
      </c>
      <c r="F450" s="5">
        <f t="shared" si="67"/>
        <v>5992.1132599999992</v>
      </c>
      <c r="G450" s="5">
        <f>G451+G453+G455+G458+G460</f>
        <v>0</v>
      </c>
      <c r="H450" s="5">
        <f t="shared" si="76"/>
        <v>5992.1132599999992</v>
      </c>
      <c r="I450" s="5">
        <f>I451+I453+I455+I458+I460</f>
        <v>0</v>
      </c>
      <c r="J450" s="5">
        <f t="shared" si="77"/>
        <v>5992.1132599999992</v>
      </c>
      <c r="K450" s="5">
        <f>K451+K453+K455+K458+K460</f>
        <v>0</v>
      </c>
      <c r="L450" s="5">
        <f t="shared" si="78"/>
        <v>5992.1132599999992</v>
      </c>
      <c r="M450" s="5">
        <f>M451+M453+M455+M458+M460</f>
        <v>-364.03199999999998</v>
      </c>
      <c r="N450" s="5">
        <f t="shared" si="74"/>
        <v>5628.081259999999</v>
      </c>
      <c r="O450" s="5">
        <f>O451+O453+O455+O458+O460</f>
        <v>0</v>
      </c>
      <c r="P450" s="5">
        <f t="shared" si="75"/>
        <v>5628.081259999999</v>
      </c>
      <c r="Q450" s="5">
        <f>Q451+Q453+Q455+Q458+Q460+Q462</f>
        <v>0</v>
      </c>
      <c r="R450" s="5">
        <f t="shared" si="70"/>
        <v>5628.081259999999</v>
      </c>
      <c r="S450" s="5">
        <f>S451+S453+S455+S458+S460+S462</f>
        <v>1578.615</v>
      </c>
      <c r="T450" s="5">
        <f t="shared" si="71"/>
        <v>7206.6962599999988</v>
      </c>
      <c r="U450" s="5">
        <f>U451+U453+U455+U458+U460+U462</f>
        <v>-54.683790000000002</v>
      </c>
      <c r="V450" s="5">
        <f t="shared" si="72"/>
        <v>7152.0124699999988</v>
      </c>
    </row>
    <row r="451" spans="1:22" ht="38.25">
      <c r="A451" s="4" t="s">
        <v>593</v>
      </c>
      <c r="B451" s="2" t="s">
        <v>182</v>
      </c>
      <c r="C451" s="2"/>
      <c r="D451" s="5">
        <v>1786.4579999999999</v>
      </c>
      <c r="E451" s="5">
        <f>E452</f>
        <v>0</v>
      </c>
      <c r="F451" s="5">
        <f t="shared" si="67"/>
        <v>1786.4579999999999</v>
      </c>
      <c r="G451" s="5">
        <f>G452</f>
        <v>0</v>
      </c>
      <c r="H451" s="5">
        <f t="shared" si="76"/>
        <v>1786.4579999999999</v>
      </c>
      <c r="I451" s="5">
        <f>I452</f>
        <v>0</v>
      </c>
      <c r="J451" s="5">
        <f t="shared" si="77"/>
        <v>1786.4579999999999</v>
      </c>
      <c r="K451" s="5">
        <f>K452</f>
        <v>0</v>
      </c>
      <c r="L451" s="5">
        <f t="shared" si="78"/>
        <v>1786.4579999999999</v>
      </c>
      <c r="M451" s="5">
        <f>M452</f>
        <v>0</v>
      </c>
      <c r="N451" s="5">
        <f t="shared" si="74"/>
        <v>1786.4579999999999</v>
      </c>
      <c r="O451" s="5">
        <f>O452</f>
        <v>0</v>
      </c>
      <c r="P451" s="5">
        <f t="shared" si="75"/>
        <v>1786.4579999999999</v>
      </c>
      <c r="Q451" s="5">
        <f>Q452</f>
        <v>0</v>
      </c>
      <c r="R451" s="5">
        <f t="shared" si="70"/>
        <v>1786.4579999999999</v>
      </c>
      <c r="S451" s="5">
        <f>S452</f>
        <v>40.642000000000003</v>
      </c>
      <c r="T451" s="5">
        <f t="shared" si="71"/>
        <v>1827.1</v>
      </c>
      <c r="U451" s="5">
        <f>U452</f>
        <v>-54.683790000000002</v>
      </c>
      <c r="V451" s="5">
        <f t="shared" si="72"/>
        <v>1772.4162099999999</v>
      </c>
    </row>
    <row r="452" spans="1:22" ht="76.5">
      <c r="A452" s="4" t="s">
        <v>49</v>
      </c>
      <c r="B452" s="2" t="s">
        <v>182</v>
      </c>
      <c r="C452" s="2">
        <v>100</v>
      </c>
      <c r="D452" s="5">
        <v>1786.4579999999999</v>
      </c>
      <c r="E452" s="5">
        <v>0</v>
      </c>
      <c r="F452" s="5">
        <f t="shared" si="67"/>
        <v>1786.4579999999999</v>
      </c>
      <c r="G452" s="5"/>
      <c r="H452" s="5">
        <f t="shared" si="76"/>
        <v>1786.4579999999999</v>
      </c>
      <c r="I452" s="5"/>
      <c r="J452" s="5">
        <f t="shared" si="77"/>
        <v>1786.4579999999999</v>
      </c>
      <c r="K452" s="5"/>
      <c r="L452" s="5">
        <f t="shared" si="78"/>
        <v>1786.4579999999999</v>
      </c>
      <c r="M452" s="5"/>
      <c r="N452" s="5">
        <f t="shared" si="74"/>
        <v>1786.4579999999999</v>
      </c>
      <c r="O452" s="5"/>
      <c r="P452" s="5">
        <f t="shared" si="75"/>
        <v>1786.4579999999999</v>
      </c>
      <c r="Q452" s="5"/>
      <c r="R452" s="5">
        <f t="shared" si="70"/>
        <v>1786.4579999999999</v>
      </c>
      <c r="S452" s="5">
        <v>40.642000000000003</v>
      </c>
      <c r="T452" s="5">
        <f t="shared" si="71"/>
        <v>1827.1</v>
      </c>
      <c r="U452" s="5">
        <v>-54.683790000000002</v>
      </c>
      <c r="V452" s="5">
        <f t="shared" si="72"/>
        <v>1772.4162099999999</v>
      </c>
    </row>
    <row r="453" spans="1:22" ht="38.25">
      <c r="A453" s="4" t="s">
        <v>364</v>
      </c>
      <c r="B453" s="2" t="s">
        <v>183</v>
      </c>
      <c r="C453" s="2"/>
      <c r="D453" s="5">
        <v>1401.9319999999996</v>
      </c>
      <c r="E453" s="5">
        <f>E454</f>
        <v>0</v>
      </c>
      <c r="F453" s="5">
        <f t="shared" si="67"/>
        <v>1401.9319999999996</v>
      </c>
      <c r="G453" s="5">
        <f>G454</f>
        <v>0</v>
      </c>
      <c r="H453" s="5">
        <f t="shared" si="76"/>
        <v>1401.9319999999996</v>
      </c>
      <c r="I453" s="5">
        <f>I454</f>
        <v>0</v>
      </c>
      <c r="J453" s="5">
        <f t="shared" si="77"/>
        <v>1401.9319999999996</v>
      </c>
      <c r="K453" s="5">
        <f>K454</f>
        <v>0</v>
      </c>
      <c r="L453" s="5">
        <f t="shared" si="78"/>
        <v>1401.9319999999996</v>
      </c>
      <c r="M453" s="5">
        <f>M454</f>
        <v>0</v>
      </c>
      <c r="N453" s="5">
        <f t="shared" si="74"/>
        <v>1401.9319999999996</v>
      </c>
      <c r="O453" s="5">
        <f>O454</f>
        <v>0</v>
      </c>
      <c r="P453" s="5">
        <f t="shared" si="75"/>
        <v>1401.9319999999996</v>
      </c>
      <c r="Q453" s="5">
        <f>Q454</f>
        <v>0</v>
      </c>
      <c r="R453" s="5">
        <f t="shared" si="70"/>
        <v>1401.9319999999996</v>
      </c>
      <c r="S453" s="5">
        <f>S454</f>
        <v>31.893999999999998</v>
      </c>
      <c r="T453" s="5">
        <f t="shared" si="71"/>
        <v>1433.8259999999996</v>
      </c>
      <c r="U453" s="5">
        <f>U454</f>
        <v>0</v>
      </c>
      <c r="V453" s="5">
        <f t="shared" si="72"/>
        <v>1433.8259999999996</v>
      </c>
    </row>
    <row r="454" spans="1:22" ht="76.5">
      <c r="A454" s="4" t="s">
        <v>49</v>
      </c>
      <c r="B454" s="2" t="s">
        <v>183</v>
      </c>
      <c r="C454" s="2">
        <v>100</v>
      </c>
      <c r="D454" s="5">
        <v>1401.9319999999996</v>
      </c>
      <c r="E454" s="5">
        <v>0</v>
      </c>
      <c r="F454" s="5">
        <f t="shared" si="67"/>
        <v>1401.9319999999996</v>
      </c>
      <c r="G454" s="5"/>
      <c r="H454" s="5">
        <f t="shared" si="76"/>
        <v>1401.9319999999996</v>
      </c>
      <c r="I454" s="5"/>
      <c r="J454" s="5">
        <f t="shared" si="77"/>
        <v>1401.9319999999996</v>
      </c>
      <c r="K454" s="5"/>
      <c r="L454" s="5">
        <f t="shared" si="78"/>
        <v>1401.9319999999996</v>
      </c>
      <c r="M454" s="5"/>
      <c r="N454" s="5">
        <f t="shared" si="74"/>
        <v>1401.9319999999996</v>
      </c>
      <c r="O454" s="5"/>
      <c r="P454" s="5">
        <f t="shared" si="75"/>
        <v>1401.9319999999996</v>
      </c>
      <c r="Q454" s="5"/>
      <c r="R454" s="5">
        <f t="shared" si="70"/>
        <v>1401.9319999999996</v>
      </c>
      <c r="S454" s="5">
        <v>31.893999999999998</v>
      </c>
      <c r="T454" s="5">
        <f t="shared" si="71"/>
        <v>1433.8259999999996</v>
      </c>
      <c r="U454" s="5"/>
      <c r="V454" s="5">
        <f t="shared" si="72"/>
        <v>1433.8259999999996</v>
      </c>
    </row>
    <row r="455" spans="1:22" ht="38.25">
      <c r="A455" s="4" t="s">
        <v>365</v>
      </c>
      <c r="B455" s="2" t="s">
        <v>184</v>
      </c>
      <c r="C455" s="2"/>
      <c r="D455" s="5">
        <v>1300.9651200000001</v>
      </c>
      <c r="E455" s="5">
        <f>E456+E457</f>
        <v>0</v>
      </c>
      <c r="F455" s="5">
        <f t="shared" si="67"/>
        <v>1300.9651200000001</v>
      </c>
      <c r="G455" s="5">
        <f>G456+G457</f>
        <v>0</v>
      </c>
      <c r="H455" s="5">
        <f t="shared" si="76"/>
        <v>1300.9651200000001</v>
      </c>
      <c r="I455" s="5">
        <f>I456+I457</f>
        <v>0</v>
      </c>
      <c r="J455" s="5">
        <f t="shared" si="77"/>
        <v>1300.9651200000001</v>
      </c>
      <c r="K455" s="5">
        <f>K456+K457</f>
        <v>0</v>
      </c>
      <c r="L455" s="5">
        <f t="shared" si="78"/>
        <v>1300.9651200000001</v>
      </c>
      <c r="M455" s="5">
        <f>M456+M457</f>
        <v>-364.03199999999998</v>
      </c>
      <c r="N455" s="5">
        <f t="shared" si="74"/>
        <v>936.93312000000014</v>
      </c>
      <c r="O455" s="5">
        <f>O456+O457</f>
        <v>0</v>
      </c>
      <c r="P455" s="5">
        <f t="shared" si="75"/>
        <v>936.93312000000014</v>
      </c>
      <c r="Q455" s="5">
        <f>Q456+Q457</f>
        <v>0</v>
      </c>
      <c r="R455" s="5">
        <f t="shared" si="70"/>
        <v>936.93312000000014</v>
      </c>
      <c r="S455" s="5">
        <f>S456+S457</f>
        <v>39.650999999999996</v>
      </c>
      <c r="T455" s="5">
        <f t="shared" si="71"/>
        <v>976.5841200000001</v>
      </c>
      <c r="U455" s="5">
        <f>U456+U457</f>
        <v>0</v>
      </c>
      <c r="V455" s="5">
        <f t="shared" si="72"/>
        <v>976.5841200000001</v>
      </c>
    </row>
    <row r="456" spans="1:22" ht="76.5">
      <c r="A456" s="4" t="s">
        <v>49</v>
      </c>
      <c r="B456" s="2" t="s">
        <v>184</v>
      </c>
      <c r="C456" s="2">
        <v>100</v>
      </c>
      <c r="D456" s="5">
        <v>1052.4880000000001</v>
      </c>
      <c r="E456" s="5">
        <v>0</v>
      </c>
      <c r="F456" s="5">
        <f t="shared" si="67"/>
        <v>1052.4880000000001</v>
      </c>
      <c r="G456" s="5"/>
      <c r="H456" s="5">
        <f t="shared" si="76"/>
        <v>1052.4880000000001</v>
      </c>
      <c r="I456" s="5"/>
      <c r="J456" s="5">
        <f t="shared" si="77"/>
        <v>1052.4880000000001</v>
      </c>
      <c r="K456" s="5"/>
      <c r="L456" s="5">
        <f t="shared" si="78"/>
        <v>1052.4880000000001</v>
      </c>
      <c r="M456" s="5">
        <f>-337-27.032</f>
        <v>-364.03199999999998</v>
      </c>
      <c r="N456" s="5">
        <f t="shared" si="74"/>
        <v>688.45600000000013</v>
      </c>
      <c r="O456" s="5"/>
      <c r="P456" s="5">
        <f t="shared" si="75"/>
        <v>688.45600000000013</v>
      </c>
      <c r="Q456" s="5"/>
      <c r="R456" s="5">
        <f t="shared" si="70"/>
        <v>688.45600000000013</v>
      </c>
      <c r="S456" s="5">
        <f>12.619+27.032</f>
        <v>39.650999999999996</v>
      </c>
      <c r="T456" s="5">
        <f t="shared" si="71"/>
        <v>728.10700000000008</v>
      </c>
      <c r="U456" s="5"/>
      <c r="V456" s="5">
        <f t="shared" si="72"/>
        <v>728.10700000000008</v>
      </c>
    </row>
    <row r="457" spans="1:22" ht="38.25">
      <c r="A457" s="4" t="s">
        <v>26</v>
      </c>
      <c r="B457" s="2" t="s">
        <v>184</v>
      </c>
      <c r="C457" s="2">
        <v>200</v>
      </c>
      <c r="D457" s="5">
        <v>248.47712000000001</v>
      </c>
      <c r="E457" s="5">
        <v>0</v>
      </c>
      <c r="F457" s="5">
        <f t="shared" si="67"/>
        <v>248.47712000000001</v>
      </c>
      <c r="G457" s="5"/>
      <c r="H457" s="5">
        <f t="shared" si="76"/>
        <v>248.47712000000001</v>
      </c>
      <c r="I457" s="5"/>
      <c r="J457" s="5">
        <f t="shared" si="77"/>
        <v>248.47712000000001</v>
      </c>
      <c r="K457" s="5"/>
      <c r="L457" s="5">
        <f t="shared" si="78"/>
        <v>248.47712000000001</v>
      </c>
      <c r="M457" s="5"/>
      <c r="N457" s="5">
        <f t="shared" si="74"/>
        <v>248.47712000000001</v>
      </c>
      <c r="O457" s="5"/>
      <c r="P457" s="5">
        <f t="shared" si="75"/>
        <v>248.47712000000001</v>
      </c>
      <c r="Q457" s="5"/>
      <c r="R457" s="5">
        <f t="shared" si="70"/>
        <v>248.47712000000001</v>
      </c>
      <c r="S457" s="5"/>
      <c r="T457" s="5">
        <f t="shared" si="71"/>
        <v>248.47712000000001</v>
      </c>
      <c r="U457" s="5"/>
      <c r="V457" s="5">
        <f t="shared" si="72"/>
        <v>248.47712000000001</v>
      </c>
    </row>
    <row r="458" spans="1:22" ht="38.25">
      <c r="A458" s="4" t="s">
        <v>366</v>
      </c>
      <c r="B458" s="2" t="s">
        <v>269</v>
      </c>
      <c r="C458" s="2"/>
      <c r="D458" s="5">
        <v>945.6169799999999</v>
      </c>
      <c r="E458" s="5">
        <f>E459</f>
        <v>0</v>
      </c>
      <c r="F458" s="5">
        <f t="shared" si="67"/>
        <v>945.6169799999999</v>
      </c>
      <c r="G458" s="5">
        <f>G459</f>
        <v>0</v>
      </c>
      <c r="H458" s="5">
        <f t="shared" si="76"/>
        <v>945.6169799999999</v>
      </c>
      <c r="I458" s="5">
        <f>I459</f>
        <v>0</v>
      </c>
      <c r="J458" s="5">
        <f t="shared" si="77"/>
        <v>945.6169799999999</v>
      </c>
      <c r="K458" s="5">
        <f>K459</f>
        <v>0</v>
      </c>
      <c r="L458" s="5">
        <f t="shared" si="78"/>
        <v>945.6169799999999</v>
      </c>
      <c r="M458" s="5">
        <f>M459</f>
        <v>0</v>
      </c>
      <c r="N458" s="5">
        <f t="shared" si="74"/>
        <v>945.6169799999999</v>
      </c>
      <c r="O458" s="5">
        <f>O459</f>
        <v>0</v>
      </c>
      <c r="P458" s="5">
        <f t="shared" si="75"/>
        <v>945.6169799999999</v>
      </c>
      <c r="Q458" s="5">
        <f>Q459</f>
        <v>0</v>
      </c>
      <c r="R458" s="5">
        <f t="shared" si="70"/>
        <v>945.6169799999999</v>
      </c>
      <c r="S458" s="5">
        <f>S459</f>
        <v>21.518999999999998</v>
      </c>
      <c r="T458" s="5">
        <f t="shared" si="71"/>
        <v>967.1359799999999</v>
      </c>
      <c r="U458" s="5">
        <f>U459</f>
        <v>0</v>
      </c>
      <c r="V458" s="5">
        <f t="shared" si="72"/>
        <v>967.1359799999999</v>
      </c>
    </row>
    <row r="459" spans="1:22" ht="76.5">
      <c r="A459" s="4" t="s">
        <v>49</v>
      </c>
      <c r="B459" s="2" t="s">
        <v>269</v>
      </c>
      <c r="C459" s="2">
        <v>100</v>
      </c>
      <c r="D459" s="5">
        <v>945.6169799999999</v>
      </c>
      <c r="E459" s="5">
        <v>0</v>
      </c>
      <c r="F459" s="5">
        <f t="shared" ref="F459:F511" si="79">D459+E459</f>
        <v>945.6169799999999</v>
      </c>
      <c r="G459" s="5"/>
      <c r="H459" s="5">
        <f t="shared" si="76"/>
        <v>945.6169799999999</v>
      </c>
      <c r="I459" s="5"/>
      <c r="J459" s="5">
        <f t="shared" si="77"/>
        <v>945.6169799999999</v>
      </c>
      <c r="K459" s="5"/>
      <c r="L459" s="5">
        <f t="shared" si="78"/>
        <v>945.6169799999999</v>
      </c>
      <c r="M459" s="5"/>
      <c r="N459" s="5">
        <f t="shared" si="74"/>
        <v>945.6169799999999</v>
      </c>
      <c r="O459" s="5"/>
      <c r="P459" s="5">
        <f t="shared" si="75"/>
        <v>945.6169799999999</v>
      </c>
      <c r="Q459" s="5"/>
      <c r="R459" s="5">
        <f t="shared" si="70"/>
        <v>945.6169799999999</v>
      </c>
      <c r="S459" s="5">
        <v>21.518999999999998</v>
      </c>
      <c r="T459" s="5">
        <f t="shared" si="71"/>
        <v>967.1359799999999</v>
      </c>
      <c r="U459" s="5"/>
      <c r="V459" s="5">
        <f t="shared" si="72"/>
        <v>967.1359799999999</v>
      </c>
    </row>
    <row r="460" spans="1:22" ht="38.25">
      <c r="A460" s="4" t="s">
        <v>367</v>
      </c>
      <c r="B460" s="2" t="s">
        <v>270</v>
      </c>
      <c r="C460" s="2"/>
      <c r="D460" s="5">
        <v>557.14116000000001</v>
      </c>
      <c r="E460" s="5">
        <f>E461</f>
        <v>0</v>
      </c>
      <c r="F460" s="5">
        <f t="shared" si="79"/>
        <v>557.14116000000001</v>
      </c>
      <c r="G460" s="5">
        <f>G461</f>
        <v>0</v>
      </c>
      <c r="H460" s="5">
        <f t="shared" si="76"/>
        <v>557.14116000000001</v>
      </c>
      <c r="I460" s="5">
        <f>I461</f>
        <v>0</v>
      </c>
      <c r="J460" s="5">
        <f t="shared" si="77"/>
        <v>557.14116000000001</v>
      </c>
      <c r="K460" s="5">
        <f>K461</f>
        <v>0</v>
      </c>
      <c r="L460" s="5">
        <f t="shared" si="78"/>
        <v>557.14116000000001</v>
      </c>
      <c r="M460" s="5">
        <f>M461</f>
        <v>0</v>
      </c>
      <c r="N460" s="5">
        <f t="shared" si="74"/>
        <v>557.14116000000001</v>
      </c>
      <c r="O460" s="5">
        <f>O461</f>
        <v>0</v>
      </c>
      <c r="P460" s="5">
        <f t="shared" si="75"/>
        <v>557.14116000000001</v>
      </c>
      <c r="Q460" s="5">
        <f>Q461</f>
        <v>0</v>
      </c>
      <c r="R460" s="5">
        <f t="shared" si="70"/>
        <v>557.14116000000001</v>
      </c>
      <c r="S460" s="5">
        <f>S461</f>
        <v>12.709</v>
      </c>
      <c r="T460" s="5">
        <f t="shared" si="71"/>
        <v>569.85015999999996</v>
      </c>
      <c r="U460" s="5">
        <f>U461</f>
        <v>0</v>
      </c>
      <c r="V460" s="5">
        <f t="shared" si="72"/>
        <v>569.85015999999996</v>
      </c>
    </row>
    <row r="461" spans="1:22" ht="76.5">
      <c r="A461" s="4" t="s">
        <v>49</v>
      </c>
      <c r="B461" s="2" t="s">
        <v>270</v>
      </c>
      <c r="C461" s="2">
        <v>100</v>
      </c>
      <c r="D461" s="5">
        <v>557.14116000000001</v>
      </c>
      <c r="E461" s="5">
        <v>0</v>
      </c>
      <c r="F461" s="5">
        <f t="shared" si="79"/>
        <v>557.14116000000001</v>
      </c>
      <c r="G461" s="5"/>
      <c r="H461" s="5">
        <f t="shared" si="76"/>
        <v>557.14116000000001</v>
      </c>
      <c r="I461" s="5"/>
      <c r="J461" s="5">
        <f t="shared" si="77"/>
        <v>557.14116000000001</v>
      </c>
      <c r="K461" s="5"/>
      <c r="L461" s="5">
        <f t="shared" si="78"/>
        <v>557.14116000000001</v>
      </c>
      <c r="M461" s="5"/>
      <c r="N461" s="5">
        <f t="shared" si="74"/>
        <v>557.14116000000001</v>
      </c>
      <c r="O461" s="5"/>
      <c r="P461" s="5">
        <f t="shared" si="75"/>
        <v>557.14116000000001</v>
      </c>
      <c r="Q461" s="5"/>
      <c r="R461" s="5">
        <f t="shared" si="70"/>
        <v>557.14116000000001</v>
      </c>
      <c r="S461" s="5">
        <v>12.709</v>
      </c>
      <c r="T461" s="5">
        <f t="shared" si="71"/>
        <v>569.85015999999996</v>
      </c>
      <c r="U461" s="5"/>
      <c r="V461" s="5">
        <f t="shared" si="72"/>
        <v>569.85015999999996</v>
      </c>
    </row>
    <row r="462" spans="1:22" ht="45" customHeight="1">
      <c r="A462" s="14" t="s">
        <v>608</v>
      </c>
      <c r="B462" s="2" t="s">
        <v>609</v>
      </c>
      <c r="C462" s="20"/>
      <c r="D462" s="5"/>
      <c r="E462" s="5"/>
      <c r="F462" s="5"/>
      <c r="G462" s="5"/>
      <c r="H462" s="5"/>
      <c r="I462" s="5"/>
      <c r="J462" s="5"/>
      <c r="K462" s="5"/>
      <c r="L462" s="5"/>
      <c r="M462" s="5"/>
      <c r="N462" s="5"/>
      <c r="O462" s="5"/>
      <c r="P462" s="5">
        <f t="shared" si="75"/>
        <v>0</v>
      </c>
      <c r="Q462" s="5">
        <f>Q463</f>
        <v>0</v>
      </c>
      <c r="R462" s="5">
        <f t="shared" si="70"/>
        <v>0</v>
      </c>
      <c r="S462" s="5">
        <f>S463</f>
        <v>1432.2</v>
      </c>
      <c r="T462" s="5">
        <f t="shared" si="71"/>
        <v>1432.2</v>
      </c>
      <c r="U462" s="5">
        <f>U463</f>
        <v>0</v>
      </c>
      <c r="V462" s="5">
        <f t="shared" si="72"/>
        <v>1432.2</v>
      </c>
    </row>
    <row r="463" spans="1:22" ht="76.5">
      <c r="A463" s="14" t="s">
        <v>49</v>
      </c>
      <c r="B463" s="2" t="s">
        <v>609</v>
      </c>
      <c r="C463" s="20">
        <v>100</v>
      </c>
      <c r="D463" s="5"/>
      <c r="E463" s="5"/>
      <c r="F463" s="5"/>
      <c r="G463" s="5"/>
      <c r="H463" s="5"/>
      <c r="I463" s="5"/>
      <c r="J463" s="5"/>
      <c r="K463" s="5"/>
      <c r="L463" s="5"/>
      <c r="M463" s="5"/>
      <c r="N463" s="5"/>
      <c r="O463" s="5"/>
      <c r="P463" s="5">
        <f t="shared" si="75"/>
        <v>0</v>
      </c>
      <c r="Q463" s="5"/>
      <c r="R463" s="5">
        <f t="shared" si="70"/>
        <v>0</v>
      </c>
      <c r="S463" s="5">
        <v>1432.2</v>
      </c>
      <c r="T463" s="5">
        <f t="shared" si="71"/>
        <v>1432.2</v>
      </c>
      <c r="U463" s="5"/>
      <c r="V463" s="5">
        <f t="shared" si="72"/>
        <v>1432.2</v>
      </c>
    </row>
    <row r="464" spans="1:22" ht="63">
      <c r="A464" s="7" t="s">
        <v>185</v>
      </c>
      <c r="B464" s="8" t="s">
        <v>186</v>
      </c>
      <c r="C464" s="2"/>
      <c r="D464" s="5">
        <v>65290.822889999996</v>
      </c>
      <c r="E464" s="5">
        <f>E465</f>
        <v>35</v>
      </c>
      <c r="F464" s="5">
        <f t="shared" si="79"/>
        <v>65325.822889999996</v>
      </c>
      <c r="G464" s="5">
        <f>G465</f>
        <v>50</v>
      </c>
      <c r="H464" s="5">
        <f t="shared" si="76"/>
        <v>65375.822889999996</v>
      </c>
      <c r="I464" s="5">
        <f>I465</f>
        <v>-479.02199999999999</v>
      </c>
      <c r="J464" s="5">
        <f t="shared" si="77"/>
        <v>64896.800889999999</v>
      </c>
      <c r="K464" s="5">
        <f>K465</f>
        <v>0</v>
      </c>
      <c r="L464" s="5">
        <f t="shared" si="78"/>
        <v>64896.800889999999</v>
      </c>
      <c r="M464" s="5">
        <f>M465</f>
        <v>191.91411999999997</v>
      </c>
      <c r="N464" s="5">
        <f t="shared" si="74"/>
        <v>65088.71501</v>
      </c>
      <c r="O464" s="5">
        <f>O465</f>
        <v>898</v>
      </c>
      <c r="P464" s="5">
        <f t="shared" si="75"/>
        <v>65986.71501</v>
      </c>
      <c r="Q464" s="5">
        <f>Q465</f>
        <v>486.512</v>
      </c>
      <c r="R464" s="5">
        <f t="shared" si="70"/>
        <v>66473.227010000002</v>
      </c>
      <c r="S464" s="5">
        <f>S465</f>
        <v>1141.0974000000001</v>
      </c>
      <c r="T464" s="5">
        <f t="shared" si="71"/>
        <v>67614.324410000001</v>
      </c>
      <c r="U464" s="5">
        <f>U465</f>
        <v>-1025.6089399999998</v>
      </c>
      <c r="V464" s="5">
        <f t="shared" si="72"/>
        <v>66588.715469999996</v>
      </c>
    </row>
    <row r="465" spans="1:22" ht="15.75">
      <c r="A465" s="4" t="s">
        <v>180</v>
      </c>
      <c r="B465" s="2" t="s">
        <v>188</v>
      </c>
      <c r="C465" s="2"/>
      <c r="D465" s="5">
        <v>65290.822889999996</v>
      </c>
      <c r="E465" s="5">
        <f>E466+E468+E471+E473+E475+E480+E482+E484+E488+E492+E494+E497+E499+E501</f>
        <v>35</v>
      </c>
      <c r="F465" s="5">
        <f t="shared" si="79"/>
        <v>65325.822889999996</v>
      </c>
      <c r="G465" s="5">
        <f>G466+G468+G471+G473+G475+G480+G482+G484+G488+G492+G494+G497+G499+G501</f>
        <v>50</v>
      </c>
      <c r="H465" s="5">
        <f t="shared" si="76"/>
        <v>65375.822889999996</v>
      </c>
      <c r="I465" s="5">
        <f>I466+I468+I471+I473+I475+I480+I482+I484+I488+I492+I494+I497+I499+I501</f>
        <v>-479.02199999999999</v>
      </c>
      <c r="J465" s="5">
        <f t="shared" si="77"/>
        <v>64896.800889999999</v>
      </c>
      <c r="K465" s="5">
        <f>K466+K468+K471+K473+K475+K480+K482+K484+K488+K492+K494+K497+K499+K501</f>
        <v>0</v>
      </c>
      <c r="L465" s="5">
        <f t="shared" si="78"/>
        <v>64896.800889999999</v>
      </c>
      <c r="M465" s="5">
        <f>M466+M468+M471+M473+M475+M480+M482+M484+M488+M492+M494+M497+M499+M501+M503</f>
        <v>191.91411999999997</v>
      </c>
      <c r="N465" s="5">
        <f t="shared" si="74"/>
        <v>65088.71501</v>
      </c>
      <c r="O465" s="5">
        <f>O466+O468+O471+O473+O475+O480+O482+O484+O488+O492+O494+O497+O499+O501+O503</f>
        <v>898</v>
      </c>
      <c r="P465" s="5">
        <f t="shared" si="75"/>
        <v>65986.71501</v>
      </c>
      <c r="Q465" s="5">
        <f>Q466+Q468+Q471+Q473+Q475+Q480+Q482+Q484+Q488+Q492+Q494+Q497+Q499+Q501+Q503</f>
        <v>486.512</v>
      </c>
      <c r="R465" s="5">
        <f t="shared" si="70"/>
        <v>66473.227010000002</v>
      </c>
      <c r="S465" s="5">
        <f>S466+S468+S471+S473+S475+S480+S482+S484+S488+S492+S494+S497+S499+S501+S503</f>
        <v>1141.0974000000001</v>
      </c>
      <c r="T465" s="5">
        <f t="shared" si="71"/>
        <v>67614.324410000001</v>
      </c>
      <c r="U465" s="5">
        <f>U466+U468+U471+U473+U475+U480+U482+U484+U488+U492+U494+U497+U499+U501+U503+U505</f>
        <v>-1025.6089399999998</v>
      </c>
      <c r="V465" s="5">
        <f t="shared" si="72"/>
        <v>66588.715469999996</v>
      </c>
    </row>
    <row r="466" spans="1:22" ht="38.25">
      <c r="A466" s="4" t="s">
        <v>187</v>
      </c>
      <c r="B466" s="2" t="s">
        <v>203</v>
      </c>
      <c r="C466" s="2"/>
      <c r="D466" s="5">
        <v>208.45740000000001</v>
      </c>
      <c r="E466" s="5">
        <f>E467</f>
        <v>0</v>
      </c>
      <c r="F466" s="5">
        <f t="shared" si="79"/>
        <v>208.45740000000001</v>
      </c>
      <c r="G466" s="5">
        <f>G467</f>
        <v>0</v>
      </c>
      <c r="H466" s="5">
        <f t="shared" si="76"/>
        <v>208.45740000000001</v>
      </c>
      <c r="I466" s="5">
        <f>I467</f>
        <v>0</v>
      </c>
      <c r="J466" s="5">
        <f t="shared" si="77"/>
        <v>208.45740000000001</v>
      </c>
      <c r="K466" s="5">
        <f>K467</f>
        <v>0</v>
      </c>
      <c r="L466" s="5">
        <f t="shared" si="78"/>
        <v>208.45740000000001</v>
      </c>
      <c r="M466" s="5">
        <f>M467</f>
        <v>0</v>
      </c>
      <c r="N466" s="5">
        <f t="shared" si="74"/>
        <v>208.45740000000001</v>
      </c>
      <c r="O466" s="5">
        <f>O467</f>
        <v>0</v>
      </c>
      <c r="P466" s="5">
        <f t="shared" si="75"/>
        <v>208.45740000000001</v>
      </c>
      <c r="Q466" s="5">
        <f>Q467</f>
        <v>0</v>
      </c>
      <c r="R466" s="5">
        <f t="shared" si="70"/>
        <v>208.45740000000001</v>
      </c>
      <c r="S466" s="5">
        <f>S467</f>
        <v>0</v>
      </c>
      <c r="T466" s="5">
        <f t="shared" si="71"/>
        <v>208.45740000000001</v>
      </c>
      <c r="U466" s="5">
        <f>U467</f>
        <v>4.7760600000000002</v>
      </c>
      <c r="V466" s="5">
        <f t="shared" si="72"/>
        <v>213.23346000000001</v>
      </c>
    </row>
    <row r="467" spans="1:22" ht="25.5">
      <c r="A467" s="4" t="s">
        <v>189</v>
      </c>
      <c r="B467" s="2" t="s">
        <v>203</v>
      </c>
      <c r="C467" s="2">
        <v>300</v>
      </c>
      <c r="D467" s="5">
        <v>208.45740000000001</v>
      </c>
      <c r="E467" s="5"/>
      <c r="F467" s="5">
        <f t="shared" si="79"/>
        <v>208.45740000000001</v>
      </c>
      <c r="G467" s="5"/>
      <c r="H467" s="5">
        <f t="shared" si="76"/>
        <v>208.45740000000001</v>
      </c>
      <c r="I467" s="5"/>
      <c r="J467" s="5">
        <f t="shared" si="77"/>
        <v>208.45740000000001</v>
      </c>
      <c r="K467" s="5"/>
      <c r="L467" s="5">
        <f t="shared" si="78"/>
        <v>208.45740000000001</v>
      </c>
      <c r="M467" s="5"/>
      <c r="N467" s="5">
        <f t="shared" si="74"/>
        <v>208.45740000000001</v>
      </c>
      <c r="O467" s="5"/>
      <c r="P467" s="5">
        <f t="shared" si="75"/>
        <v>208.45740000000001</v>
      </c>
      <c r="Q467" s="5"/>
      <c r="R467" s="5">
        <f t="shared" si="70"/>
        <v>208.45740000000001</v>
      </c>
      <c r="S467" s="5"/>
      <c r="T467" s="5">
        <f t="shared" ref="T467:T511" si="80">R467+S467</f>
        <v>208.45740000000001</v>
      </c>
      <c r="U467" s="5">
        <v>4.7760600000000002</v>
      </c>
      <c r="V467" s="5">
        <f t="shared" ref="V467:V511" si="81">T467+U467</f>
        <v>213.23346000000001</v>
      </c>
    </row>
    <row r="468" spans="1:22" ht="63.75">
      <c r="A468" s="4" t="s">
        <v>368</v>
      </c>
      <c r="B468" s="2" t="s">
        <v>204</v>
      </c>
      <c r="C468" s="2"/>
      <c r="D468" s="5">
        <v>1339.28628</v>
      </c>
      <c r="E468" s="5">
        <f>E470</f>
        <v>0</v>
      </c>
      <c r="F468" s="5">
        <f t="shared" si="79"/>
        <v>1339.28628</v>
      </c>
      <c r="G468" s="5">
        <f>G470</f>
        <v>0</v>
      </c>
      <c r="H468" s="5">
        <f t="shared" si="76"/>
        <v>1339.28628</v>
      </c>
      <c r="I468" s="5">
        <f>I470</f>
        <v>-60</v>
      </c>
      <c r="J468" s="5">
        <f t="shared" si="77"/>
        <v>1279.28628</v>
      </c>
      <c r="K468" s="5">
        <f>K470</f>
        <v>0</v>
      </c>
      <c r="L468" s="5">
        <f t="shared" si="78"/>
        <v>1279.28628</v>
      </c>
      <c r="M468" s="5">
        <f>M470</f>
        <v>-45.278880000000001</v>
      </c>
      <c r="N468" s="5">
        <f t="shared" si="74"/>
        <v>1234.0074</v>
      </c>
      <c r="O468" s="5">
        <f>O470</f>
        <v>0</v>
      </c>
      <c r="P468" s="5">
        <f t="shared" si="75"/>
        <v>1234.0074</v>
      </c>
      <c r="Q468" s="5">
        <f>Q470</f>
        <v>0</v>
      </c>
      <c r="R468" s="5">
        <f t="shared" si="70"/>
        <v>1234.0074</v>
      </c>
      <c r="S468" s="5">
        <f>S470</f>
        <v>47.350230000000003</v>
      </c>
      <c r="T468" s="5">
        <f t="shared" si="80"/>
        <v>1281.35763</v>
      </c>
      <c r="U468" s="5">
        <f>U470</f>
        <v>0</v>
      </c>
      <c r="V468" s="5">
        <f t="shared" si="81"/>
        <v>1281.35763</v>
      </c>
    </row>
    <row r="469" spans="1:22" ht="38.25" hidden="1">
      <c r="A469" s="4" t="s">
        <v>26</v>
      </c>
      <c r="B469" s="2" t="s">
        <v>204</v>
      </c>
      <c r="C469" s="2">
        <v>200</v>
      </c>
      <c r="D469" s="5">
        <v>0</v>
      </c>
      <c r="E469" s="5">
        <v>0</v>
      </c>
      <c r="F469" s="5">
        <f t="shared" si="79"/>
        <v>0</v>
      </c>
      <c r="G469" s="5">
        <v>0</v>
      </c>
      <c r="H469" s="5">
        <f t="shared" si="76"/>
        <v>0</v>
      </c>
      <c r="I469" s="5">
        <v>0</v>
      </c>
      <c r="J469" s="5">
        <f t="shared" si="77"/>
        <v>0</v>
      </c>
      <c r="K469" s="5">
        <v>0</v>
      </c>
      <c r="L469" s="5">
        <f t="shared" si="78"/>
        <v>0</v>
      </c>
      <c r="M469" s="5">
        <v>0</v>
      </c>
      <c r="N469" s="5">
        <f t="shared" si="74"/>
        <v>0</v>
      </c>
      <c r="O469" s="5">
        <v>0</v>
      </c>
      <c r="P469" s="5">
        <f t="shared" si="75"/>
        <v>0</v>
      </c>
      <c r="Q469" s="5">
        <v>0</v>
      </c>
      <c r="R469" s="5">
        <f t="shared" ref="R469:R511" si="82">P469+Q469</f>
        <v>0</v>
      </c>
      <c r="S469" s="5">
        <v>0</v>
      </c>
      <c r="T469" s="5">
        <f t="shared" si="80"/>
        <v>0</v>
      </c>
      <c r="U469" s="5">
        <v>0</v>
      </c>
      <c r="V469" s="5">
        <f t="shared" si="81"/>
        <v>0</v>
      </c>
    </row>
    <row r="470" spans="1:22" ht="25.5">
      <c r="A470" s="4" t="s">
        <v>189</v>
      </c>
      <c r="B470" s="2" t="s">
        <v>204</v>
      </c>
      <c r="C470" s="2">
        <v>300</v>
      </c>
      <c r="D470" s="5">
        <v>1339.28628</v>
      </c>
      <c r="E470" s="5">
        <v>0</v>
      </c>
      <c r="F470" s="5">
        <f t="shared" si="79"/>
        <v>1339.28628</v>
      </c>
      <c r="G470" s="5"/>
      <c r="H470" s="5">
        <f t="shared" si="76"/>
        <v>1339.28628</v>
      </c>
      <c r="I470" s="5">
        <v>-60</v>
      </c>
      <c r="J470" s="5">
        <f t="shared" si="77"/>
        <v>1279.28628</v>
      </c>
      <c r="K470" s="5"/>
      <c r="L470" s="5">
        <f t="shared" si="78"/>
        <v>1279.28628</v>
      </c>
      <c r="M470" s="5">
        <v>-45.278880000000001</v>
      </c>
      <c r="N470" s="5">
        <f t="shared" si="74"/>
        <v>1234.0074</v>
      </c>
      <c r="O470" s="5"/>
      <c r="P470" s="5">
        <f t="shared" si="75"/>
        <v>1234.0074</v>
      </c>
      <c r="Q470" s="5"/>
      <c r="R470" s="5">
        <f t="shared" si="82"/>
        <v>1234.0074</v>
      </c>
      <c r="S470" s="5">
        <v>47.350230000000003</v>
      </c>
      <c r="T470" s="5">
        <f t="shared" si="80"/>
        <v>1281.35763</v>
      </c>
      <c r="U470" s="5"/>
      <c r="V470" s="5">
        <f t="shared" si="81"/>
        <v>1281.35763</v>
      </c>
    </row>
    <row r="471" spans="1:22" ht="38.25">
      <c r="A471" s="4" t="s">
        <v>221</v>
      </c>
      <c r="B471" s="2" t="s">
        <v>222</v>
      </c>
      <c r="C471" s="2"/>
      <c r="D471" s="5">
        <v>0</v>
      </c>
      <c r="E471" s="5">
        <f>E472</f>
        <v>0</v>
      </c>
      <c r="F471" s="5">
        <f t="shared" si="79"/>
        <v>0</v>
      </c>
      <c r="G471" s="5">
        <f>G472</f>
        <v>0</v>
      </c>
      <c r="H471" s="5">
        <f t="shared" si="76"/>
        <v>0</v>
      </c>
      <c r="I471" s="5">
        <f>I472</f>
        <v>0</v>
      </c>
      <c r="J471" s="5">
        <f t="shared" si="77"/>
        <v>0</v>
      </c>
      <c r="K471" s="5">
        <f>K472</f>
        <v>0</v>
      </c>
      <c r="L471" s="5">
        <f t="shared" si="78"/>
        <v>0</v>
      </c>
      <c r="M471" s="5">
        <f>M472</f>
        <v>100</v>
      </c>
      <c r="N471" s="5">
        <f t="shared" si="74"/>
        <v>100</v>
      </c>
      <c r="O471" s="5">
        <f>O472</f>
        <v>0</v>
      </c>
      <c r="P471" s="5">
        <f t="shared" si="75"/>
        <v>100</v>
      </c>
      <c r="Q471" s="5">
        <f>Q472</f>
        <v>-30</v>
      </c>
      <c r="R471" s="5">
        <f t="shared" si="82"/>
        <v>70</v>
      </c>
      <c r="S471" s="5">
        <f>S472</f>
        <v>0</v>
      </c>
      <c r="T471" s="5">
        <f t="shared" si="80"/>
        <v>70</v>
      </c>
      <c r="U471" s="5">
        <f>U472</f>
        <v>0</v>
      </c>
      <c r="V471" s="5">
        <f t="shared" si="81"/>
        <v>70</v>
      </c>
    </row>
    <row r="472" spans="1:22" ht="38.25">
      <c r="A472" s="4" t="s">
        <v>26</v>
      </c>
      <c r="B472" s="2" t="s">
        <v>222</v>
      </c>
      <c r="C472" s="2">
        <v>200</v>
      </c>
      <c r="D472" s="5">
        <v>0</v>
      </c>
      <c r="E472" s="5">
        <v>0</v>
      </c>
      <c r="F472" s="5">
        <f t="shared" si="79"/>
        <v>0</v>
      </c>
      <c r="G472" s="5"/>
      <c r="H472" s="5">
        <f t="shared" si="76"/>
        <v>0</v>
      </c>
      <c r="I472" s="5"/>
      <c r="J472" s="5">
        <f t="shared" si="77"/>
        <v>0</v>
      </c>
      <c r="K472" s="5"/>
      <c r="L472" s="5">
        <f t="shared" si="78"/>
        <v>0</v>
      </c>
      <c r="M472" s="5">
        <v>100</v>
      </c>
      <c r="N472" s="5">
        <f t="shared" si="74"/>
        <v>100</v>
      </c>
      <c r="O472" s="5"/>
      <c r="P472" s="5">
        <f t="shared" si="75"/>
        <v>100</v>
      </c>
      <c r="Q472" s="5">
        <v>-30</v>
      </c>
      <c r="R472" s="5">
        <f t="shared" si="82"/>
        <v>70</v>
      </c>
      <c r="S472" s="5"/>
      <c r="T472" s="5">
        <f t="shared" si="80"/>
        <v>70</v>
      </c>
      <c r="U472" s="5"/>
      <c r="V472" s="5">
        <f t="shared" si="81"/>
        <v>70</v>
      </c>
    </row>
    <row r="473" spans="1:22" ht="76.5">
      <c r="A473" s="4" t="s">
        <v>369</v>
      </c>
      <c r="B473" s="2" t="s">
        <v>233</v>
      </c>
      <c r="C473" s="2"/>
      <c r="D473" s="5">
        <v>0</v>
      </c>
      <c r="E473" s="5">
        <f>E474</f>
        <v>35</v>
      </c>
      <c r="F473" s="5">
        <f t="shared" si="79"/>
        <v>35</v>
      </c>
      <c r="G473" s="5">
        <f>G474</f>
        <v>0</v>
      </c>
      <c r="H473" s="5">
        <f t="shared" si="76"/>
        <v>35</v>
      </c>
      <c r="I473" s="5">
        <f>I474</f>
        <v>0</v>
      </c>
      <c r="J473" s="5">
        <f t="shared" si="77"/>
        <v>35</v>
      </c>
      <c r="K473" s="5">
        <f>K474</f>
        <v>0</v>
      </c>
      <c r="L473" s="5">
        <f t="shared" si="78"/>
        <v>35</v>
      </c>
      <c r="M473" s="5">
        <f>M474</f>
        <v>80.569999999999993</v>
      </c>
      <c r="N473" s="5">
        <f t="shared" si="74"/>
        <v>115.57</v>
      </c>
      <c r="O473" s="5">
        <f>O474</f>
        <v>0</v>
      </c>
      <c r="P473" s="5">
        <f t="shared" si="75"/>
        <v>115.57</v>
      </c>
      <c r="Q473" s="5">
        <f>Q474</f>
        <v>201.89</v>
      </c>
      <c r="R473" s="5">
        <f t="shared" si="82"/>
        <v>317.45999999999998</v>
      </c>
      <c r="S473" s="5">
        <f>S474</f>
        <v>0</v>
      </c>
      <c r="T473" s="5">
        <f t="shared" si="80"/>
        <v>317.45999999999998</v>
      </c>
      <c r="U473" s="5">
        <f>U474</f>
        <v>0</v>
      </c>
      <c r="V473" s="5">
        <f t="shared" si="81"/>
        <v>317.45999999999998</v>
      </c>
    </row>
    <row r="474" spans="1:22" ht="15.75">
      <c r="A474" s="4" t="s">
        <v>116</v>
      </c>
      <c r="B474" s="2" t="s">
        <v>233</v>
      </c>
      <c r="C474" s="2">
        <v>800</v>
      </c>
      <c r="D474" s="5">
        <v>0</v>
      </c>
      <c r="E474" s="5">
        <v>35</v>
      </c>
      <c r="F474" s="5">
        <f t="shared" si="79"/>
        <v>35</v>
      </c>
      <c r="G474" s="5"/>
      <c r="H474" s="5">
        <f t="shared" si="76"/>
        <v>35</v>
      </c>
      <c r="I474" s="5"/>
      <c r="J474" s="5">
        <f t="shared" si="77"/>
        <v>35</v>
      </c>
      <c r="K474" s="5"/>
      <c r="L474" s="5">
        <f t="shared" si="78"/>
        <v>35</v>
      </c>
      <c r="M474" s="5">
        <v>80.569999999999993</v>
      </c>
      <c r="N474" s="5">
        <f t="shared" si="74"/>
        <v>115.57</v>
      </c>
      <c r="O474" s="5"/>
      <c r="P474" s="5">
        <f t="shared" si="75"/>
        <v>115.57</v>
      </c>
      <c r="Q474" s="5">
        <f>51.89+150</f>
        <v>201.89</v>
      </c>
      <c r="R474" s="5">
        <f t="shared" si="82"/>
        <v>317.45999999999998</v>
      </c>
      <c r="S474" s="5"/>
      <c r="T474" s="5">
        <f t="shared" si="80"/>
        <v>317.45999999999998</v>
      </c>
      <c r="U474" s="5"/>
      <c r="V474" s="5">
        <f t="shared" si="81"/>
        <v>317.45999999999998</v>
      </c>
    </row>
    <row r="475" spans="1:22" ht="51">
      <c r="A475" s="4" t="s">
        <v>370</v>
      </c>
      <c r="B475" s="2" t="s">
        <v>416</v>
      </c>
      <c r="C475" s="2"/>
      <c r="D475" s="5">
        <v>2335.6626299999998</v>
      </c>
      <c r="E475" s="5">
        <f>E476+E477+E478+E479</f>
        <v>0</v>
      </c>
      <c r="F475" s="5">
        <f t="shared" si="79"/>
        <v>2335.6626299999998</v>
      </c>
      <c r="G475" s="5">
        <f>G476+G477+G478+G479</f>
        <v>50</v>
      </c>
      <c r="H475" s="5">
        <f t="shared" si="76"/>
        <v>2385.6626299999998</v>
      </c>
      <c r="I475" s="5">
        <f>I476+I477+I478+I479</f>
        <v>0</v>
      </c>
      <c r="J475" s="5">
        <f t="shared" si="77"/>
        <v>2385.6626299999998</v>
      </c>
      <c r="K475" s="5">
        <f>K476+K477+K478+K479</f>
        <v>0</v>
      </c>
      <c r="L475" s="5">
        <f t="shared" si="78"/>
        <v>2385.6626299999998</v>
      </c>
      <c r="M475" s="5">
        <f>M476+M477+M478+M479</f>
        <v>0</v>
      </c>
      <c r="N475" s="5">
        <f t="shared" si="74"/>
        <v>2385.6626299999998</v>
      </c>
      <c r="O475" s="5">
        <f>O476+O477+O478+O479</f>
        <v>780</v>
      </c>
      <c r="P475" s="5">
        <f t="shared" si="75"/>
        <v>3165.6626299999998</v>
      </c>
      <c r="Q475" s="5">
        <f>Q476+Q477+Q478+Q479</f>
        <v>110.745</v>
      </c>
      <c r="R475" s="5">
        <f t="shared" si="82"/>
        <v>3276.4076299999997</v>
      </c>
      <c r="S475" s="5">
        <f>S476+S477+S478+S479</f>
        <v>41.866</v>
      </c>
      <c r="T475" s="5">
        <f t="shared" si="80"/>
        <v>3318.2736299999997</v>
      </c>
      <c r="U475" s="5">
        <f>U476+U477+U478+U479</f>
        <v>-718.03399999999999</v>
      </c>
      <c r="V475" s="5">
        <f t="shared" si="81"/>
        <v>2600.2396299999996</v>
      </c>
    </row>
    <row r="476" spans="1:22" ht="76.5">
      <c r="A476" s="4" t="s">
        <v>49</v>
      </c>
      <c r="B476" s="2" t="s">
        <v>416</v>
      </c>
      <c r="C476" s="2">
        <v>100</v>
      </c>
      <c r="D476" s="5">
        <v>2014.9020499999999</v>
      </c>
      <c r="E476" s="5">
        <v>0</v>
      </c>
      <c r="F476" s="5">
        <f t="shared" si="79"/>
        <v>2014.9020499999999</v>
      </c>
      <c r="G476" s="5"/>
      <c r="H476" s="5">
        <f t="shared" si="76"/>
        <v>2014.9020499999999</v>
      </c>
      <c r="I476" s="5"/>
      <c r="J476" s="5">
        <f t="shared" si="77"/>
        <v>2014.9020499999999</v>
      </c>
      <c r="K476" s="5"/>
      <c r="L476" s="5">
        <f t="shared" si="78"/>
        <v>2014.9020499999999</v>
      </c>
      <c r="M476" s="5"/>
      <c r="N476" s="5">
        <f t="shared" ref="N476:N511" si="83">L476+M476</f>
        <v>2014.9020499999999</v>
      </c>
      <c r="O476" s="5"/>
      <c r="P476" s="5">
        <f t="shared" ref="P476:P511" si="84">N476+O476</f>
        <v>2014.9020499999999</v>
      </c>
      <c r="Q476" s="5"/>
      <c r="R476" s="5">
        <f t="shared" si="82"/>
        <v>2014.9020499999999</v>
      </c>
      <c r="S476" s="5">
        <f>41.866-0.5</f>
        <v>41.366</v>
      </c>
      <c r="T476" s="5">
        <f t="shared" si="80"/>
        <v>2056.2680500000001</v>
      </c>
      <c r="U476" s="5"/>
      <c r="V476" s="5">
        <f t="shared" si="81"/>
        <v>2056.2680500000001</v>
      </c>
    </row>
    <row r="477" spans="1:22" ht="38.25">
      <c r="A477" s="4" t="s">
        <v>26</v>
      </c>
      <c r="B477" s="2" t="s">
        <v>416</v>
      </c>
      <c r="C477" s="2">
        <v>200</v>
      </c>
      <c r="D477" s="5">
        <v>320.76057999999995</v>
      </c>
      <c r="E477" s="5">
        <v>0</v>
      </c>
      <c r="F477" s="5">
        <f t="shared" si="79"/>
        <v>320.76057999999995</v>
      </c>
      <c r="G477" s="5">
        <v>50</v>
      </c>
      <c r="H477" s="5">
        <f t="shared" si="76"/>
        <v>370.76057999999995</v>
      </c>
      <c r="I477" s="5"/>
      <c r="J477" s="5">
        <f t="shared" si="77"/>
        <v>370.76057999999995</v>
      </c>
      <c r="K477" s="5"/>
      <c r="L477" s="5">
        <f t="shared" si="78"/>
        <v>370.76057999999995</v>
      </c>
      <c r="M477" s="5"/>
      <c r="N477" s="5">
        <f t="shared" si="83"/>
        <v>370.76057999999995</v>
      </c>
      <c r="O477" s="5">
        <v>780</v>
      </c>
      <c r="P477" s="5">
        <f t="shared" si="84"/>
        <v>1150.7605799999999</v>
      </c>
      <c r="Q477" s="5">
        <v>100</v>
      </c>
      <c r="R477" s="5">
        <f t="shared" si="82"/>
        <v>1250.7605799999999</v>
      </c>
      <c r="S477" s="5"/>
      <c r="T477" s="5">
        <f t="shared" si="80"/>
        <v>1250.7605799999999</v>
      </c>
      <c r="U477" s="5">
        <v>-738.65</v>
      </c>
      <c r="V477" s="5">
        <f t="shared" si="81"/>
        <v>512.11057999999991</v>
      </c>
    </row>
    <row r="478" spans="1:22" ht="25.5" hidden="1">
      <c r="A478" s="4" t="s">
        <v>189</v>
      </c>
      <c r="B478" s="2" t="s">
        <v>416</v>
      </c>
      <c r="C478" s="2">
        <v>300</v>
      </c>
      <c r="D478" s="5">
        <v>0</v>
      </c>
      <c r="E478" s="5">
        <v>0</v>
      </c>
      <c r="F478" s="5">
        <f t="shared" si="79"/>
        <v>0</v>
      </c>
      <c r="G478" s="5"/>
      <c r="H478" s="5">
        <f t="shared" si="76"/>
        <v>0</v>
      </c>
      <c r="I478" s="5"/>
      <c r="J478" s="5">
        <f t="shared" si="77"/>
        <v>0</v>
      </c>
      <c r="K478" s="5"/>
      <c r="L478" s="5">
        <f t="shared" si="78"/>
        <v>0</v>
      </c>
      <c r="M478" s="5"/>
      <c r="N478" s="5">
        <f t="shared" si="83"/>
        <v>0</v>
      </c>
      <c r="O478" s="5"/>
      <c r="P478" s="5">
        <f t="shared" si="84"/>
        <v>0</v>
      </c>
      <c r="Q478" s="5"/>
      <c r="R478" s="5">
        <f t="shared" si="82"/>
        <v>0</v>
      </c>
      <c r="S478" s="5"/>
      <c r="T478" s="5">
        <f t="shared" si="80"/>
        <v>0</v>
      </c>
      <c r="U478" s="5"/>
      <c r="V478" s="5">
        <f t="shared" si="81"/>
        <v>0</v>
      </c>
    </row>
    <row r="479" spans="1:22" ht="15.75">
      <c r="A479" s="4" t="s">
        <v>116</v>
      </c>
      <c r="B479" s="2" t="s">
        <v>416</v>
      </c>
      <c r="C479" s="2">
        <v>800</v>
      </c>
      <c r="D479" s="5">
        <v>0</v>
      </c>
      <c r="E479" s="5">
        <v>0</v>
      </c>
      <c r="F479" s="5">
        <f t="shared" si="79"/>
        <v>0</v>
      </c>
      <c r="G479" s="5"/>
      <c r="H479" s="5">
        <f t="shared" ref="H479:H511" si="85">F479+G479</f>
        <v>0</v>
      </c>
      <c r="I479" s="5"/>
      <c r="J479" s="5">
        <f t="shared" ref="J479:J511" si="86">H479+I479</f>
        <v>0</v>
      </c>
      <c r="K479" s="5"/>
      <c r="L479" s="5">
        <f t="shared" ref="L479:L511" si="87">J479+K479</f>
        <v>0</v>
      </c>
      <c r="M479" s="5"/>
      <c r="N479" s="5">
        <f t="shared" si="83"/>
        <v>0</v>
      </c>
      <c r="O479" s="5"/>
      <c r="P479" s="5">
        <f t="shared" si="84"/>
        <v>0</v>
      </c>
      <c r="Q479" s="5">
        <v>10.744999999999999</v>
      </c>
      <c r="R479" s="5">
        <f t="shared" si="82"/>
        <v>10.744999999999999</v>
      </c>
      <c r="S479" s="5">
        <v>0.5</v>
      </c>
      <c r="T479" s="5">
        <f t="shared" si="80"/>
        <v>11.244999999999999</v>
      </c>
      <c r="U479" s="5">
        <v>20.616</v>
      </c>
      <c r="V479" s="5">
        <f t="shared" si="81"/>
        <v>31.860999999999997</v>
      </c>
    </row>
    <row r="480" spans="1:22" ht="89.25">
      <c r="A480" s="4" t="s">
        <v>371</v>
      </c>
      <c r="B480" s="2" t="s">
        <v>417</v>
      </c>
      <c r="C480" s="2"/>
      <c r="D480" s="5">
        <v>4669.3659499999994</v>
      </c>
      <c r="E480" s="5">
        <f>E481</f>
        <v>0</v>
      </c>
      <c r="F480" s="5">
        <f t="shared" si="79"/>
        <v>4669.3659499999994</v>
      </c>
      <c r="G480" s="5">
        <f>G481</f>
        <v>0</v>
      </c>
      <c r="H480" s="5">
        <f t="shared" si="85"/>
        <v>4669.3659499999994</v>
      </c>
      <c r="I480" s="5">
        <f>I481</f>
        <v>0</v>
      </c>
      <c r="J480" s="5">
        <f t="shared" si="86"/>
        <v>4669.3659499999994</v>
      </c>
      <c r="K480" s="5">
        <f>K481</f>
        <v>0</v>
      </c>
      <c r="L480" s="5">
        <f t="shared" si="87"/>
        <v>4669.3659499999994</v>
      </c>
      <c r="M480" s="5">
        <f>M481</f>
        <v>0</v>
      </c>
      <c r="N480" s="5">
        <f t="shared" si="83"/>
        <v>4669.3659499999994</v>
      </c>
      <c r="O480" s="5">
        <f>O481</f>
        <v>128</v>
      </c>
      <c r="P480" s="5">
        <f t="shared" si="84"/>
        <v>4797.3659499999994</v>
      </c>
      <c r="Q480" s="5">
        <f>Q481</f>
        <v>0</v>
      </c>
      <c r="R480" s="5">
        <f t="shared" si="82"/>
        <v>4797.3659499999994</v>
      </c>
      <c r="S480" s="5">
        <f>S481</f>
        <v>116.83875999999999</v>
      </c>
      <c r="T480" s="5">
        <f t="shared" si="80"/>
        <v>4914.2047099999991</v>
      </c>
      <c r="U480" s="5">
        <f>U481</f>
        <v>0</v>
      </c>
      <c r="V480" s="5">
        <f t="shared" si="81"/>
        <v>4914.2047099999991</v>
      </c>
    </row>
    <row r="481" spans="1:22" ht="38.25">
      <c r="A481" s="4" t="s">
        <v>37</v>
      </c>
      <c r="B481" s="2" t="s">
        <v>417</v>
      </c>
      <c r="C481" s="2">
        <v>600</v>
      </c>
      <c r="D481" s="5">
        <v>4669.3659499999994</v>
      </c>
      <c r="E481" s="5">
        <v>0</v>
      </c>
      <c r="F481" s="5">
        <f t="shared" si="79"/>
        <v>4669.3659499999994</v>
      </c>
      <c r="G481" s="5"/>
      <c r="H481" s="5">
        <f t="shared" si="85"/>
        <v>4669.3659499999994</v>
      </c>
      <c r="I481" s="5"/>
      <c r="J481" s="5">
        <f t="shared" si="86"/>
        <v>4669.3659499999994</v>
      </c>
      <c r="K481" s="5"/>
      <c r="L481" s="5">
        <f t="shared" si="87"/>
        <v>4669.3659499999994</v>
      </c>
      <c r="M481" s="5"/>
      <c r="N481" s="5">
        <f t="shared" si="83"/>
        <v>4669.3659499999994</v>
      </c>
      <c r="O481" s="5">
        <v>128</v>
      </c>
      <c r="P481" s="5">
        <f t="shared" si="84"/>
        <v>4797.3659499999994</v>
      </c>
      <c r="Q481" s="5"/>
      <c r="R481" s="5">
        <f t="shared" si="82"/>
        <v>4797.3659499999994</v>
      </c>
      <c r="S481" s="5">
        <v>116.83875999999999</v>
      </c>
      <c r="T481" s="5">
        <f t="shared" si="80"/>
        <v>4914.2047099999991</v>
      </c>
      <c r="U481" s="5"/>
      <c r="V481" s="5">
        <f t="shared" si="81"/>
        <v>4914.2047099999991</v>
      </c>
    </row>
    <row r="482" spans="1:22" ht="54.75" customHeight="1">
      <c r="A482" s="4" t="s">
        <v>206</v>
      </c>
      <c r="B482" s="2" t="s">
        <v>418</v>
      </c>
      <c r="C482" s="2"/>
      <c r="D482" s="5">
        <v>1277.884</v>
      </c>
      <c r="E482" s="5">
        <f>E483</f>
        <v>0</v>
      </c>
      <c r="F482" s="5">
        <f t="shared" si="79"/>
        <v>1277.884</v>
      </c>
      <c r="G482" s="5">
        <f>G483</f>
        <v>0</v>
      </c>
      <c r="H482" s="5">
        <f t="shared" si="85"/>
        <v>1277.884</v>
      </c>
      <c r="I482" s="5">
        <f>I483</f>
        <v>0</v>
      </c>
      <c r="J482" s="5">
        <f t="shared" si="86"/>
        <v>1277.884</v>
      </c>
      <c r="K482" s="5">
        <f>K483</f>
        <v>0</v>
      </c>
      <c r="L482" s="5">
        <f t="shared" si="87"/>
        <v>1277.884</v>
      </c>
      <c r="M482" s="5">
        <f>M483</f>
        <v>0</v>
      </c>
      <c r="N482" s="5">
        <f t="shared" si="83"/>
        <v>1277.884</v>
      </c>
      <c r="O482" s="5">
        <f>O483</f>
        <v>0</v>
      </c>
      <c r="P482" s="5">
        <f t="shared" si="84"/>
        <v>1277.884</v>
      </c>
      <c r="Q482" s="5">
        <f>Q483</f>
        <v>0</v>
      </c>
      <c r="R482" s="5">
        <f t="shared" si="82"/>
        <v>1277.884</v>
      </c>
      <c r="S482" s="5">
        <f>S483</f>
        <v>0</v>
      </c>
      <c r="T482" s="5">
        <f t="shared" si="80"/>
        <v>1277.884</v>
      </c>
      <c r="U482" s="5">
        <f>U483</f>
        <v>0</v>
      </c>
      <c r="V482" s="5">
        <f t="shared" si="81"/>
        <v>1277.884</v>
      </c>
    </row>
    <row r="483" spans="1:22" ht="38.25">
      <c r="A483" s="4" t="s">
        <v>37</v>
      </c>
      <c r="B483" s="2" t="s">
        <v>418</v>
      </c>
      <c r="C483" s="2">
        <v>600</v>
      </c>
      <c r="D483" s="5">
        <v>1277.884</v>
      </c>
      <c r="E483" s="5">
        <v>0</v>
      </c>
      <c r="F483" s="5">
        <f t="shared" si="79"/>
        <v>1277.884</v>
      </c>
      <c r="G483" s="5"/>
      <c r="H483" s="5">
        <f t="shared" si="85"/>
        <v>1277.884</v>
      </c>
      <c r="I483" s="5"/>
      <c r="J483" s="5">
        <f t="shared" si="86"/>
        <v>1277.884</v>
      </c>
      <c r="K483" s="5"/>
      <c r="L483" s="5">
        <f t="shared" si="87"/>
        <v>1277.884</v>
      </c>
      <c r="M483" s="5"/>
      <c r="N483" s="5">
        <f t="shared" si="83"/>
        <v>1277.884</v>
      </c>
      <c r="O483" s="5"/>
      <c r="P483" s="5">
        <f t="shared" si="84"/>
        <v>1277.884</v>
      </c>
      <c r="Q483" s="5"/>
      <c r="R483" s="5">
        <f t="shared" si="82"/>
        <v>1277.884</v>
      </c>
      <c r="S483" s="5"/>
      <c r="T483" s="5">
        <f t="shared" si="80"/>
        <v>1277.884</v>
      </c>
      <c r="U483" s="5"/>
      <c r="V483" s="5">
        <f t="shared" si="81"/>
        <v>1277.884</v>
      </c>
    </row>
    <row r="484" spans="1:22" ht="38.25">
      <c r="A484" s="4" t="s">
        <v>40</v>
      </c>
      <c r="B484" s="2" t="s">
        <v>419</v>
      </c>
      <c r="C484" s="2"/>
      <c r="D484" s="5">
        <v>37936.940849999999</v>
      </c>
      <c r="E484" s="5">
        <f>E485+E486+E487</f>
        <v>0</v>
      </c>
      <c r="F484" s="5">
        <f t="shared" si="79"/>
        <v>37936.940849999999</v>
      </c>
      <c r="G484" s="5">
        <f>G485+G486+G487</f>
        <v>0</v>
      </c>
      <c r="H484" s="5">
        <f t="shared" si="85"/>
        <v>37936.940849999999</v>
      </c>
      <c r="I484" s="5">
        <f>I485+I486+I487</f>
        <v>-419.02199999999999</v>
      </c>
      <c r="J484" s="5">
        <f t="shared" si="86"/>
        <v>37517.918850000002</v>
      </c>
      <c r="K484" s="5">
        <f>K485+K486+K487</f>
        <v>0</v>
      </c>
      <c r="L484" s="5">
        <f t="shared" si="87"/>
        <v>37517.918850000002</v>
      </c>
      <c r="M484" s="5">
        <f>M485+M486+M487</f>
        <v>0</v>
      </c>
      <c r="N484" s="5">
        <f t="shared" si="83"/>
        <v>37517.918850000002</v>
      </c>
      <c r="O484" s="5">
        <f>O485+O486+O487</f>
        <v>-30</v>
      </c>
      <c r="P484" s="5">
        <f t="shared" si="84"/>
        <v>37487.918850000002</v>
      </c>
      <c r="Q484" s="5">
        <f>Q485+Q486+Q487</f>
        <v>0</v>
      </c>
      <c r="R484" s="5">
        <f t="shared" si="82"/>
        <v>37487.918850000002</v>
      </c>
      <c r="S484" s="5">
        <f>S485+S486+S487</f>
        <v>881.27700000000004</v>
      </c>
      <c r="T484" s="5">
        <f t="shared" si="80"/>
        <v>38369.195850000004</v>
      </c>
      <c r="U484" s="5">
        <f>U485+U486+U487</f>
        <v>-1</v>
      </c>
      <c r="V484" s="5">
        <f t="shared" si="81"/>
        <v>38368.195850000004</v>
      </c>
    </row>
    <row r="485" spans="1:22" ht="76.5">
      <c r="A485" s="4" t="s">
        <v>49</v>
      </c>
      <c r="B485" s="2" t="s">
        <v>419</v>
      </c>
      <c r="C485" s="2">
        <v>100</v>
      </c>
      <c r="D485" s="5">
        <v>37729.229850000003</v>
      </c>
      <c r="E485" s="5">
        <v>0</v>
      </c>
      <c r="F485" s="5">
        <f t="shared" si="79"/>
        <v>37729.229850000003</v>
      </c>
      <c r="G485" s="5"/>
      <c r="H485" s="5">
        <f t="shared" si="85"/>
        <v>37729.229850000003</v>
      </c>
      <c r="I485" s="5">
        <v>-419.02199999999999</v>
      </c>
      <c r="J485" s="5">
        <f t="shared" si="86"/>
        <v>37310.207850000006</v>
      </c>
      <c r="K485" s="5"/>
      <c r="L485" s="5">
        <f t="shared" si="87"/>
        <v>37310.207850000006</v>
      </c>
      <c r="M485" s="5"/>
      <c r="N485" s="5">
        <f t="shared" si="83"/>
        <v>37310.207850000006</v>
      </c>
      <c r="O485" s="5"/>
      <c r="P485" s="5">
        <f t="shared" si="84"/>
        <v>37310.207850000006</v>
      </c>
      <c r="Q485" s="5">
        <v>-1.615</v>
      </c>
      <c r="R485" s="5">
        <f t="shared" si="82"/>
        <v>37308.592850000008</v>
      </c>
      <c r="S485" s="5">
        <f>445.176+131.023+123.061+93.951+88.066</f>
        <v>881.27700000000004</v>
      </c>
      <c r="T485" s="5">
        <f t="shared" si="80"/>
        <v>38189.86985000001</v>
      </c>
      <c r="U485" s="5"/>
      <c r="V485" s="5">
        <f t="shared" si="81"/>
        <v>38189.86985000001</v>
      </c>
    </row>
    <row r="486" spans="1:22" ht="38.25">
      <c r="A486" s="4" t="s">
        <v>26</v>
      </c>
      <c r="B486" s="2" t="s">
        <v>419</v>
      </c>
      <c r="C486" s="2">
        <v>200</v>
      </c>
      <c r="D486" s="5">
        <v>204.32599999999999</v>
      </c>
      <c r="E486" s="5">
        <v>0</v>
      </c>
      <c r="F486" s="5">
        <f t="shared" si="79"/>
        <v>204.32599999999999</v>
      </c>
      <c r="G486" s="5"/>
      <c r="H486" s="5">
        <f t="shared" si="85"/>
        <v>204.32599999999999</v>
      </c>
      <c r="I486" s="5"/>
      <c r="J486" s="5">
        <f t="shared" si="86"/>
        <v>204.32599999999999</v>
      </c>
      <c r="K486" s="5"/>
      <c r="L486" s="5">
        <f t="shared" si="87"/>
        <v>204.32599999999999</v>
      </c>
      <c r="M486" s="5"/>
      <c r="N486" s="5">
        <f t="shared" si="83"/>
        <v>204.32599999999999</v>
      </c>
      <c r="O486" s="5">
        <v>-30</v>
      </c>
      <c r="P486" s="5">
        <f t="shared" si="84"/>
        <v>174.32599999999999</v>
      </c>
      <c r="Q486" s="5"/>
      <c r="R486" s="5">
        <f t="shared" si="82"/>
        <v>174.32599999999999</v>
      </c>
      <c r="S486" s="5"/>
      <c r="T486" s="5">
        <f t="shared" si="80"/>
        <v>174.32599999999999</v>
      </c>
      <c r="U486" s="5"/>
      <c r="V486" s="5">
        <f t="shared" si="81"/>
        <v>174.32599999999999</v>
      </c>
    </row>
    <row r="487" spans="1:22" ht="15.75">
      <c r="A487" s="4" t="s">
        <v>116</v>
      </c>
      <c r="B487" s="2" t="s">
        <v>419</v>
      </c>
      <c r="C487" s="2">
        <v>800</v>
      </c>
      <c r="D487" s="5">
        <v>3.3849999999999998</v>
      </c>
      <c r="E487" s="5">
        <v>0</v>
      </c>
      <c r="F487" s="5">
        <f t="shared" si="79"/>
        <v>3.3849999999999998</v>
      </c>
      <c r="G487" s="5"/>
      <c r="H487" s="5">
        <f t="shared" si="85"/>
        <v>3.3849999999999998</v>
      </c>
      <c r="I487" s="5"/>
      <c r="J487" s="5">
        <f t="shared" si="86"/>
        <v>3.3849999999999998</v>
      </c>
      <c r="K487" s="5"/>
      <c r="L487" s="5">
        <f t="shared" si="87"/>
        <v>3.3849999999999998</v>
      </c>
      <c r="M487" s="5"/>
      <c r="N487" s="5">
        <f t="shared" si="83"/>
        <v>3.3849999999999998</v>
      </c>
      <c r="O487" s="5"/>
      <c r="P487" s="5">
        <f t="shared" si="84"/>
        <v>3.3849999999999998</v>
      </c>
      <c r="Q487" s="5">
        <v>1.615</v>
      </c>
      <c r="R487" s="5">
        <f t="shared" si="82"/>
        <v>5</v>
      </c>
      <c r="S487" s="5"/>
      <c r="T487" s="5">
        <f t="shared" si="80"/>
        <v>5</v>
      </c>
      <c r="U487" s="5">
        <v>-1</v>
      </c>
      <c r="V487" s="5">
        <f t="shared" si="81"/>
        <v>4</v>
      </c>
    </row>
    <row r="488" spans="1:22" ht="38.25">
      <c r="A488" s="4" t="s">
        <v>199</v>
      </c>
      <c r="B488" s="2" t="s">
        <v>420</v>
      </c>
      <c r="C488" s="2"/>
      <c r="D488" s="5">
        <v>15249.665950000002</v>
      </c>
      <c r="E488" s="5">
        <f>E489+E490+E491</f>
        <v>0</v>
      </c>
      <c r="F488" s="5">
        <f t="shared" si="79"/>
        <v>15249.665950000002</v>
      </c>
      <c r="G488" s="5">
        <f>G489+G490+G491</f>
        <v>0</v>
      </c>
      <c r="H488" s="5">
        <f t="shared" si="85"/>
        <v>15249.665950000002</v>
      </c>
      <c r="I488" s="5">
        <f>I489+I490+I491</f>
        <v>0</v>
      </c>
      <c r="J488" s="5">
        <f t="shared" si="86"/>
        <v>15249.665950000002</v>
      </c>
      <c r="K488" s="5">
        <f>K489+K490+K491</f>
        <v>0</v>
      </c>
      <c r="L488" s="5">
        <f t="shared" si="87"/>
        <v>15249.665950000002</v>
      </c>
      <c r="M488" s="5">
        <f>M489+M490+M491</f>
        <v>0</v>
      </c>
      <c r="N488" s="5">
        <f t="shared" si="83"/>
        <v>15249.665950000002</v>
      </c>
      <c r="O488" s="5">
        <f>O489+O490+O491</f>
        <v>-130</v>
      </c>
      <c r="P488" s="5">
        <f t="shared" si="84"/>
        <v>15119.665950000002</v>
      </c>
      <c r="Q488" s="5">
        <f>Q489+Q490+Q491</f>
        <v>0</v>
      </c>
      <c r="R488" s="5">
        <f t="shared" si="82"/>
        <v>15119.665950000002</v>
      </c>
      <c r="S488" s="5">
        <f>S489+S490+S491</f>
        <v>183.57541000000001</v>
      </c>
      <c r="T488" s="5">
        <f t="shared" si="80"/>
        <v>15303.241360000002</v>
      </c>
      <c r="U488" s="5">
        <f>U489+U490+U491</f>
        <v>0</v>
      </c>
      <c r="V488" s="5">
        <f t="shared" si="81"/>
        <v>15303.241360000002</v>
      </c>
    </row>
    <row r="489" spans="1:22" ht="76.5">
      <c r="A489" s="4" t="s">
        <v>49</v>
      </c>
      <c r="B489" s="2" t="s">
        <v>420</v>
      </c>
      <c r="C489" s="2">
        <v>100</v>
      </c>
      <c r="D489" s="5">
        <v>9347.4157599999999</v>
      </c>
      <c r="E489" s="5">
        <v>0</v>
      </c>
      <c r="F489" s="5">
        <f t="shared" si="79"/>
        <v>9347.4157599999999</v>
      </c>
      <c r="G489" s="5"/>
      <c r="H489" s="5">
        <f t="shared" si="85"/>
        <v>9347.4157599999999</v>
      </c>
      <c r="I489" s="5"/>
      <c r="J489" s="5">
        <f t="shared" si="86"/>
        <v>9347.4157599999999</v>
      </c>
      <c r="K489" s="5"/>
      <c r="L489" s="5">
        <f t="shared" si="87"/>
        <v>9347.4157599999999</v>
      </c>
      <c r="M489" s="5"/>
      <c r="N489" s="5">
        <f t="shared" si="83"/>
        <v>9347.4157599999999</v>
      </c>
      <c r="O489" s="5"/>
      <c r="P489" s="5">
        <f t="shared" si="84"/>
        <v>9347.4157599999999</v>
      </c>
      <c r="Q489" s="5"/>
      <c r="R489" s="5">
        <f t="shared" si="82"/>
        <v>9347.4157599999999</v>
      </c>
      <c r="S489" s="5">
        <v>183.57541000000001</v>
      </c>
      <c r="T489" s="5">
        <f t="shared" si="80"/>
        <v>9530.9911699999993</v>
      </c>
      <c r="U489" s="5"/>
      <c r="V489" s="5">
        <f t="shared" si="81"/>
        <v>9530.9911699999993</v>
      </c>
    </row>
    <row r="490" spans="1:22" ht="38.25">
      <c r="A490" s="4" t="s">
        <v>26</v>
      </c>
      <c r="B490" s="2" t="s">
        <v>420</v>
      </c>
      <c r="C490" s="2">
        <v>200</v>
      </c>
      <c r="D490" s="5">
        <v>5837.1491900000001</v>
      </c>
      <c r="E490" s="5">
        <v>0</v>
      </c>
      <c r="F490" s="5">
        <f t="shared" si="79"/>
        <v>5837.1491900000001</v>
      </c>
      <c r="G490" s="5"/>
      <c r="H490" s="5">
        <f t="shared" si="85"/>
        <v>5837.1491900000001</v>
      </c>
      <c r="I490" s="5"/>
      <c r="J490" s="5">
        <f t="shared" si="86"/>
        <v>5837.1491900000001</v>
      </c>
      <c r="K490" s="5"/>
      <c r="L490" s="5">
        <f t="shared" si="87"/>
        <v>5837.1491900000001</v>
      </c>
      <c r="M490" s="5"/>
      <c r="N490" s="5">
        <f t="shared" si="83"/>
        <v>5837.1491900000001</v>
      </c>
      <c r="O490" s="5">
        <v>-130</v>
      </c>
      <c r="P490" s="5">
        <f t="shared" si="84"/>
        <v>5707.1491900000001</v>
      </c>
      <c r="Q490" s="5"/>
      <c r="R490" s="5">
        <f t="shared" si="82"/>
        <v>5707.1491900000001</v>
      </c>
      <c r="S490" s="5"/>
      <c r="T490" s="5">
        <f t="shared" si="80"/>
        <v>5707.1491900000001</v>
      </c>
      <c r="U490" s="5">
        <v>0.33300000000000002</v>
      </c>
      <c r="V490" s="5">
        <f t="shared" si="81"/>
        <v>5707.4821899999997</v>
      </c>
    </row>
    <row r="491" spans="1:22" ht="15.75">
      <c r="A491" s="4" t="s">
        <v>116</v>
      </c>
      <c r="B491" s="2" t="s">
        <v>420</v>
      </c>
      <c r="C491" s="2">
        <v>800</v>
      </c>
      <c r="D491" s="5">
        <v>65.100999999999999</v>
      </c>
      <c r="E491" s="5">
        <v>0</v>
      </c>
      <c r="F491" s="5">
        <f t="shared" si="79"/>
        <v>65.100999999999999</v>
      </c>
      <c r="G491" s="5"/>
      <c r="H491" s="5">
        <f t="shared" si="85"/>
        <v>65.100999999999999</v>
      </c>
      <c r="I491" s="5"/>
      <c r="J491" s="5">
        <f t="shared" si="86"/>
        <v>65.100999999999999</v>
      </c>
      <c r="K491" s="5"/>
      <c r="L491" s="5">
        <f t="shared" si="87"/>
        <v>65.100999999999999</v>
      </c>
      <c r="M491" s="5"/>
      <c r="N491" s="5">
        <f t="shared" si="83"/>
        <v>65.100999999999999</v>
      </c>
      <c r="O491" s="5"/>
      <c r="P491" s="5">
        <f t="shared" si="84"/>
        <v>65.100999999999999</v>
      </c>
      <c r="Q491" s="5"/>
      <c r="R491" s="5">
        <f t="shared" si="82"/>
        <v>65.100999999999999</v>
      </c>
      <c r="S491" s="5"/>
      <c r="T491" s="5">
        <f t="shared" si="80"/>
        <v>65.100999999999999</v>
      </c>
      <c r="U491" s="5">
        <v>-0.33300000000000002</v>
      </c>
      <c r="V491" s="5">
        <f t="shared" si="81"/>
        <v>64.768000000000001</v>
      </c>
    </row>
    <row r="492" spans="1:22" ht="38.25">
      <c r="A492" s="4" t="s">
        <v>42</v>
      </c>
      <c r="B492" s="2" t="s">
        <v>421</v>
      </c>
      <c r="C492" s="2"/>
      <c r="D492" s="5">
        <v>15.6715</v>
      </c>
      <c r="E492" s="5">
        <f>E493</f>
        <v>0</v>
      </c>
      <c r="F492" s="5">
        <f t="shared" si="79"/>
        <v>15.6715</v>
      </c>
      <c r="G492" s="5">
        <f>G493</f>
        <v>0</v>
      </c>
      <c r="H492" s="5">
        <f t="shared" si="85"/>
        <v>15.6715</v>
      </c>
      <c r="I492" s="5">
        <f>I493</f>
        <v>0</v>
      </c>
      <c r="J492" s="5">
        <f t="shared" si="86"/>
        <v>15.6715</v>
      </c>
      <c r="K492" s="5">
        <f>K493</f>
        <v>0</v>
      </c>
      <c r="L492" s="5">
        <f t="shared" si="87"/>
        <v>15.6715</v>
      </c>
      <c r="M492" s="5">
        <f>M493</f>
        <v>0</v>
      </c>
      <c r="N492" s="5">
        <f t="shared" si="83"/>
        <v>15.6715</v>
      </c>
      <c r="O492" s="5">
        <f>O493</f>
        <v>0</v>
      </c>
      <c r="P492" s="5">
        <f t="shared" si="84"/>
        <v>15.6715</v>
      </c>
      <c r="Q492" s="5">
        <f>Q493</f>
        <v>0</v>
      </c>
      <c r="R492" s="5">
        <f t="shared" si="82"/>
        <v>15.6715</v>
      </c>
      <c r="S492" s="5">
        <f>S493</f>
        <v>0</v>
      </c>
      <c r="T492" s="5">
        <f t="shared" si="80"/>
        <v>15.6715</v>
      </c>
      <c r="U492" s="5">
        <f>U493</f>
        <v>0</v>
      </c>
      <c r="V492" s="5">
        <f t="shared" si="81"/>
        <v>15.6715</v>
      </c>
    </row>
    <row r="493" spans="1:22" ht="38.25">
      <c r="A493" s="4" t="s">
        <v>26</v>
      </c>
      <c r="B493" s="2" t="s">
        <v>421</v>
      </c>
      <c r="C493" s="2">
        <v>200</v>
      </c>
      <c r="D493" s="5">
        <v>15.6715</v>
      </c>
      <c r="E493" s="5">
        <v>0</v>
      </c>
      <c r="F493" s="5">
        <f t="shared" si="79"/>
        <v>15.6715</v>
      </c>
      <c r="G493" s="5"/>
      <c r="H493" s="5">
        <f t="shared" si="85"/>
        <v>15.6715</v>
      </c>
      <c r="I493" s="5"/>
      <c r="J493" s="5">
        <f t="shared" si="86"/>
        <v>15.6715</v>
      </c>
      <c r="K493" s="5"/>
      <c r="L493" s="5">
        <f t="shared" si="87"/>
        <v>15.6715</v>
      </c>
      <c r="M493" s="5"/>
      <c r="N493" s="5">
        <f t="shared" si="83"/>
        <v>15.6715</v>
      </c>
      <c r="O493" s="5"/>
      <c r="P493" s="5">
        <f t="shared" si="84"/>
        <v>15.6715</v>
      </c>
      <c r="Q493" s="5"/>
      <c r="R493" s="5">
        <f t="shared" si="82"/>
        <v>15.6715</v>
      </c>
      <c r="S493" s="5"/>
      <c r="T493" s="5">
        <f t="shared" si="80"/>
        <v>15.6715</v>
      </c>
      <c r="U493" s="5"/>
      <c r="V493" s="5">
        <f t="shared" si="81"/>
        <v>15.6715</v>
      </c>
    </row>
    <row r="494" spans="1:22" ht="38.25">
      <c r="A494" s="4" t="s">
        <v>43</v>
      </c>
      <c r="B494" s="2" t="s">
        <v>422</v>
      </c>
      <c r="C494" s="2"/>
      <c r="D494" s="5">
        <v>1148.0663300000001</v>
      </c>
      <c r="E494" s="5">
        <f>E495+E496</f>
        <v>0</v>
      </c>
      <c r="F494" s="5">
        <f t="shared" si="79"/>
        <v>1148.0663300000001</v>
      </c>
      <c r="G494" s="5">
        <f>G495+G496</f>
        <v>0</v>
      </c>
      <c r="H494" s="5">
        <f t="shared" si="85"/>
        <v>1148.0663300000001</v>
      </c>
      <c r="I494" s="5">
        <f>I495+I496</f>
        <v>0</v>
      </c>
      <c r="J494" s="5">
        <f t="shared" si="86"/>
        <v>1148.0663300000001</v>
      </c>
      <c r="K494" s="5">
        <f>K495+K496</f>
        <v>0</v>
      </c>
      <c r="L494" s="5">
        <f t="shared" si="87"/>
        <v>1148.0663300000001</v>
      </c>
      <c r="M494" s="5">
        <f>M495+M496</f>
        <v>0</v>
      </c>
      <c r="N494" s="5">
        <f t="shared" si="83"/>
        <v>1148.0663300000001</v>
      </c>
      <c r="O494" s="5">
        <f>O495+O496</f>
        <v>0</v>
      </c>
      <c r="P494" s="5">
        <f t="shared" si="84"/>
        <v>1148.0663300000001</v>
      </c>
      <c r="Q494" s="5">
        <f>Q495+Q496</f>
        <v>0</v>
      </c>
      <c r="R494" s="5">
        <f t="shared" si="82"/>
        <v>1148.0663300000001</v>
      </c>
      <c r="S494" s="5">
        <f>S495+S496</f>
        <v>0</v>
      </c>
      <c r="T494" s="5">
        <f t="shared" si="80"/>
        <v>1148.0663300000001</v>
      </c>
      <c r="U494" s="5">
        <f>U495+U496</f>
        <v>0</v>
      </c>
      <c r="V494" s="5">
        <f t="shared" si="81"/>
        <v>1148.0663300000001</v>
      </c>
    </row>
    <row r="495" spans="1:22" ht="76.5">
      <c r="A495" s="4" t="s">
        <v>49</v>
      </c>
      <c r="B495" s="2" t="s">
        <v>422</v>
      </c>
      <c r="C495" s="2">
        <v>100</v>
      </c>
      <c r="D495" s="5">
        <v>1109.1329999999998</v>
      </c>
      <c r="E495" s="5">
        <v>0</v>
      </c>
      <c r="F495" s="5">
        <f t="shared" si="79"/>
        <v>1109.1329999999998</v>
      </c>
      <c r="G495" s="5"/>
      <c r="H495" s="5">
        <f t="shared" si="85"/>
        <v>1109.1329999999998</v>
      </c>
      <c r="I495" s="5"/>
      <c r="J495" s="5">
        <f t="shared" si="86"/>
        <v>1109.1329999999998</v>
      </c>
      <c r="K495" s="5"/>
      <c r="L495" s="5">
        <f t="shared" si="87"/>
        <v>1109.1329999999998</v>
      </c>
      <c r="M495" s="5"/>
      <c r="N495" s="5">
        <f t="shared" si="83"/>
        <v>1109.1329999999998</v>
      </c>
      <c r="O495" s="5"/>
      <c r="P495" s="5">
        <f t="shared" si="84"/>
        <v>1109.1329999999998</v>
      </c>
      <c r="Q495" s="5"/>
      <c r="R495" s="5">
        <f t="shared" si="82"/>
        <v>1109.1329999999998</v>
      </c>
      <c r="S495" s="5"/>
      <c r="T495" s="5">
        <f t="shared" si="80"/>
        <v>1109.1329999999998</v>
      </c>
      <c r="U495" s="5"/>
      <c r="V495" s="5">
        <f t="shared" si="81"/>
        <v>1109.1329999999998</v>
      </c>
    </row>
    <row r="496" spans="1:22" ht="38.25">
      <c r="A496" s="4" t="s">
        <v>26</v>
      </c>
      <c r="B496" s="2" t="s">
        <v>422</v>
      </c>
      <c r="C496" s="2">
        <v>200</v>
      </c>
      <c r="D496" s="5">
        <v>38.933329999999998</v>
      </c>
      <c r="E496" s="5">
        <v>0</v>
      </c>
      <c r="F496" s="5">
        <f t="shared" si="79"/>
        <v>38.933329999999998</v>
      </c>
      <c r="G496" s="5"/>
      <c r="H496" s="5">
        <f t="shared" si="85"/>
        <v>38.933329999999998</v>
      </c>
      <c r="I496" s="5"/>
      <c r="J496" s="5">
        <f t="shared" si="86"/>
        <v>38.933329999999998</v>
      </c>
      <c r="K496" s="5"/>
      <c r="L496" s="5">
        <f t="shared" si="87"/>
        <v>38.933329999999998</v>
      </c>
      <c r="M496" s="5"/>
      <c r="N496" s="5">
        <f t="shared" si="83"/>
        <v>38.933329999999998</v>
      </c>
      <c r="O496" s="5"/>
      <c r="P496" s="5">
        <f t="shared" si="84"/>
        <v>38.933329999999998</v>
      </c>
      <c r="Q496" s="5"/>
      <c r="R496" s="5">
        <f t="shared" si="82"/>
        <v>38.933329999999998</v>
      </c>
      <c r="S496" s="5"/>
      <c r="T496" s="5">
        <f t="shared" si="80"/>
        <v>38.933329999999998</v>
      </c>
      <c r="U496" s="5"/>
      <c r="V496" s="5">
        <f t="shared" si="81"/>
        <v>38.933329999999998</v>
      </c>
    </row>
    <row r="497" spans="1:22" ht="76.5">
      <c r="A497" s="4" t="s">
        <v>551</v>
      </c>
      <c r="B497" s="2" t="s">
        <v>423</v>
      </c>
      <c r="C497" s="2"/>
      <c r="D497" s="5">
        <v>287</v>
      </c>
      <c r="E497" s="5">
        <f>E498</f>
        <v>0</v>
      </c>
      <c r="F497" s="5">
        <f t="shared" si="79"/>
        <v>287</v>
      </c>
      <c r="G497" s="5">
        <f>G498</f>
        <v>0</v>
      </c>
      <c r="H497" s="5">
        <f t="shared" si="85"/>
        <v>287</v>
      </c>
      <c r="I497" s="5">
        <f>I498</f>
        <v>0</v>
      </c>
      <c r="J497" s="5">
        <f t="shared" si="86"/>
        <v>287</v>
      </c>
      <c r="K497" s="5">
        <f>K498</f>
        <v>0</v>
      </c>
      <c r="L497" s="5">
        <f t="shared" si="87"/>
        <v>287</v>
      </c>
      <c r="M497" s="5">
        <f>M498</f>
        <v>0</v>
      </c>
      <c r="N497" s="5">
        <f t="shared" si="83"/>
        <v>287</v>
      </c>
      <c r="O497" s="5">
        <f>O498</f>
        <v>0</v>
      </c>
      <c r="P497" s="5">
        <f t="shared" si="84"/>
        <v>287</v>
      </c>
      <c r="Q497" s="5">
        <f>Q498</f>
        <v>0</v>
      </c>
      <c r="R497" s="5">
        <f t="shared" si="82"/>
        <v>287</v>
      </c>
      <c r="S497" s="5">
        <f>S498</f>
        <v>-99.81</v>
      </c>
      <c r="T497" s="5">
        <f t="shared" si="80"/>
        <v>187.19</v>
      </c>
      <c r="U497" s="5">
        <f>U498</f>
        <v>30.39</v>
      </c>
      <c r="V497" s="5">
        <f t="shared" si="81"/>
        <v>217.57999999999998</v>
      </c>
    </row>
    <row r="498" spans="1:22" ht="38.25">
      <c r="A498" s="4" t="s">
        <v>26</v>
      </c>
      <c r="B498" s="2" t="s">
        <v>423</v>
      </c>
      <c r="C498" s="2">
        <v>200</v>
      </c>
      <c r="D498" s="5">
        <v>287</v>
      </c>
      <c r="E498" s="5">
        <v>0</v>
      </c>
      <c r="F498" s="5">
        <f t="shared" si="79"/>
        <v>287</v>
      </c>
      <c r="G498" s="5"/>
      <c r="H498" s="5">
        <f t="shared" si="85"/>
        <v>287</v>
      </c>
      <c r="I498" s="5"/>
      <c r="J498" s="5">
        <f t="shared" si="86"/>
        <v>287</v>
      </c>
      <c r="K498" s="5"/>
      <c r="L498" s="5">
        <f t="shared" si="87"/>
        <v>287</v>
      </c>
      <c r="M498" s="5"/>
      <c r="N498" s="5">
        <f t="shared" si="83"/>
        <v>287</v>
      </c>
      <c r="O498" s="5"/>
      <c r="P498" s="5">
        <f t="shared" si="84"/>
        <v>287</v>
      </c>
      <c r="Q498" s="5"/>
      <c r="R498" s="5">
        <f t="shared" si="82"/>
        <v>287</v>
      </c>
      <c r="S498" s="5">
        <v>-99.81</v>
      </c>
      <c r="T498" s="5">
        <f t="shared" si="80"/>
        <v>187.19</v>
      </c>
      <c r="U498" s="5">
        <f>34.29+3.6-7.5</f>
        <v>30.39</v>
      </c>
      <c r="V498" s="5">
        <f t="shared" si="81"/>
        <v>217.57999999999998</v>
      </c>
    </row>
    <row r="499" spans="1:22" ht="25.5">
      <c r="A499" s="4" t="s">
        <v>372</v>
      </c>
      <c r="B499" s="2" t="s">
        <v>424</v>
      </c>
      <c r="C499" s="2"/>
      <c r="D499" s="5">
        <v>752.822</v>
      </c>
      <c r="E499" s="5">
        <f>E500</f>
        <v>0</v>
      </c>
      <c r="F499" s="5">
        <f t="shared" si="79"/>
        <v>752.822</v>
      </c>
      <c r="G499" s="5">
        <f>G500</f>
        <v>0</v>
      </c>
      <c r="H499" s="5">
        <f t="shared" si="85"/>
        <v>752.822</v>
      </c>
      <c r="I499" s="5">
        <f>I500</f>
        <v>0</v>
      </c>
      <c r="J499" s="5">
        <f t="shared" si="86"/>
        <v>752.822</v>
      </c>
      <c r="K499" s="5">
        <f>K500</f>
        <v>0</v>
      </c>
      <c r="L499" s="5">
        <f t="shared" si="87"/>
        <v>752.822</v>
      </c>
      <c r="M499" s="5">
        <f>M500</f>
        <v>0</v>
      </c>
      <c r="N499" s="5">
        <f t="shared" si="83"/>
        <v>752.822</v>
      </c>
      <c r="O499" s="5">
        <f>O500</f>
        <v>150</v>
      </c>
      <c r="P499" s="5">
        <f t="shared" si="84"/>
        <v>902.822</v>
      </c>
      <c r="Q499" s="5">
        <f>Q500</f>
        <v>-79.5</v>
      </c>
      <c r="R499" s="5">
        <f t="shared" si="82"/>
        <v>823.322</v>
      </c>
      <c r="S499" s="5">
        <f>S500</f>
        <v>0</v>
      </c>
      <c r="T499" s="5">
        <f t="shared" si="80"/>
        <v>823.322</v>
      </c>
      <c r="U499" s="5">
        <f>U500</f>
        <v>28.709</v>
      </c>
      <c r="V499" s="5">
        <f t="shared" si="81"/>
        <v>852.03099999999995</v>
      </c>
    </row>
    <row r="500" spans="1:22" ht="38.25">
      <c r="A500" s="4" t="s">
        <v>26</v>
      </c>
      <c r="B500" s="2" t="s">
        <v>424</v>
      </c>
      <c r="C500" s="2">
        <v>200</v>
      </c>
      <c r="D500" s="5">
        <v>752.822</v>
      </c>
      <c r="E500" s="5">
        <v>0</v>
      </c>
      <c r="F500" s="5">
        <f t="shared" si="79"/>
        <v>752.822</v>
      </c>
      <c r="G500" s="5"/>
      <c r="H500" s="5">
        <f t="shared" si="85"/>
        <v>752.822</v>
      </c>
      <c r="I500" s="5"/>
      <c r="J500" s="5">
        <f t="shared" si="86"/>
        <v>752.822</v>
      </c>
      <c r="K500" s="5"/>
      <c r="L500" s="5">
        <f t="shared" si="87"/>
        <v>752.822</v>
      </c>
      <c r="M500" s="5"/>
      <c r="N500" s="5">
        <f t="shared" si="83"/>
        <v>752.822</v>
      </c>
      <c r="O500" s="5">
        <v>150</v>
      </c>
      <c r="P500" s="5">
        <f t="shared" si="84"/>
        <v>902.822</v>
      </c>
      <c r="Q500" s="5">
        <v>-79.5</v>
      </c>
      <c r="R500" s="5">
        <f t="shared" si="82"/>
        <v>823.322</v>
      </c>
      <c r="S500" s="5"/>
      <c r="T500" s="5">
        <f t="shared" si="80"/>
        <v>823.322</v>
      </c>
      <c r="U500" s="5">
        <f>32-3.291</f>
        <v>28.709</v>
      </c>
      <c r="V500" s="5">
        <f t="shared" si="81"/>
        <v>852.03099999999995</v>
      </c>
    </row>
    <row r="501" spans="1:22" ht="51">
      <c r="A501" s="4" t="s">
        <v>373</v>
      </c>
      <c r="B501" s="2" t="s">
        <v>425</v>
      </c>
      <c r="C501" s="2"/>
      <c r="D501" s="5">
        <v>70</v>
      </c>
      <c r="E501" s="5">
        <f>E502</f>
        <v>0</v>
      </c>
      <c r="F501" s="5">
        <f t="shared" si="79"/>
        <v>70</v>
      </c>
      <c r="G501" s="5">
        <f>G502</f>
        <v>0</v>
      </c>
      <c r="H501" s="5">
        <f t="shared" si="85"/>
        <v>70</v>
      </c>
      <c r="I501" s="5">
        <f>I502</f>
        <v>0</v>
      </c>
      <c r="J501" s="5">
        <f t="shared" si="86"/>
        <v>70</v>
      </c>
      <c r="K501" s="5">
        <f>K502</f>
        <v>0</v>
      </c>
      <c r="L501" s="5">
        <f t="shared" si="87"/>
        <v>70</v>
      </c>
      <c r="M501" s="5">
        <f>M502</f>
        <v>0</v>
      </c>
      <c r="N501" s="5">
        <f t="shared" si="83"/>
        <v>70</v>
      </c>
      <c r="O501" s="5">
        <f>O502</f>
        <v>0</v>
      </c>
      <c r="P501" s="5">
        <f t="shared" si="84"/>
        <v>70</v>
      </c>
      <c r="Q501" s="5">
        <f>Q502</f>
        <v>0</v>
      </c>
      <c r="R501" s="5">
        <f t="shared" si="82"/>
        <v>70</v>
      </c>
      <c r="S501" s="5">
        <f>S502</f>
        <v>-30</v>
      </c>
      <c r="T501" s="5">
        <f t="shared" si="80"/>
        <v>40</v>
      </c>
      <c r="U501" s="5">
        <f>U502</f>
        <v>-35.9</v>
      </c>
      <c r="V501" s="5">
        <f t="shared" si="81"/>
        <v>4.1000000000000014</v>
      </c>
    </row>
    <row r="502" spans="1:22" ht="38.25">
      <c r="A502" s="4" t="s">
        <v>26</v>
      </c>
      <c r="B502" s="2" t="s">
        <v>425</v>
      </c>
      <c r="C502" s="2">
        <v>200</v>
      </c>
      <c r="D502" s="5">
        <v>70</v>
      </c>
      <c r="E502" s="5">
        <v>0</v>
      </c>
      <c r="F502" s="5">
        <f t="shared" si="79"/>
        <v>70</v>
      </c>
      <c r="G502" s="5"/>
      <c r="H502" s="5">
        <f t="shared" si="85"/>
        <v>70</v>
      </c>
      <c r="I502" s="5"/>
      <c r="J502" s="5">
        <f t="shared" si="86"/>
        <v>70</v>
      </c>
      <c r="K502" s="5"/>
      <c r="L502" s="5">
        <f t="shared" si="87"/>
        <v>70</v>
      </c>
      <c r="M502" s="5"/>
      <c r="N502" s="5">
        <f t="shared" si="83"/>
        <v>70</v>
      </c>
      <c r="O502" s="5"/>
      <c r="P502" s="5">
        <f t="shared" si="84"/>
        <v>70</v>
      </c>
      <c r="Q502" s="5"/>
      <c r="R502" s="5">
        <f t="shared" si="82"/>
        <v>70</v>
      </c>
      <c r="S502" s="5">
        <v>-30</v>
      </c>
      <c r="T502" s="5">
        <f t="shared" si="80"/>
        <v>40</v>
      </c>
      <c r="U502" s="5">
        <v>-35.9</v>
      </c>
      <c r="V502" s="5">
        <f t="shared" si="81"/>
        <v>4.1000000000000014</v>
      </c>
    </row>
    <row r="503" spans="1:22" ht="38.25">
      <c r="A503" s="4" t="s">
        <v>595</v>
      </c>
      <c r="B503" s="2" t="s">
        <v>594</v>
      </c>
      <c r="C503" s="2"/>
      <c r="D503" s="5"/>
      <c r="E503" s="5"/>
      <c r="F503" s="5"/>
      <c r="G503" s="5"/>
      <c r="H503" s="5"/>
      <c r="I503" s="5"/>
      <c r="J503" s="5"/>
      <c r="K503" s="5"/>
      <c r="L503" s="5">
        <f t="shared" si="87"/>
        <v>0</v>
      </c>
      <c r="M503" s="5">
        <f>M504</f>
        <v>56.622999999999998</v>
      </c>
      <c r="N503" s="5">
        <f t="shared" si="83"/>
        <v>56.622999999999998</v>
      </c>
      <c r="O503" s="5">
        <f>O504</f>
        <v>0</v>
      </c>
      <c r="P503" s="5">
        <f t="shared" si="84"/>
        <v>56.622999999999998</v>
      </c>
      <c r="Q503" s="5">
        <f>Q504</f>
        <v>283.37700000000001</v>
      </c>
      <c r="R503" s="5">
        <f t="shared" si="82"/>
        <v>340</v>
      </c>
      <c r="S503" s="5">
        <f>S504</f>
        <v>0</v>
      </c>
      <c r="T503" s="5">
        <f t="shared" si="80"/>
        <v>340</v>
      </c>
      <c r="U503" s="5">
        <f>U504</f>
        <v>-340</v>
      </c>
      <c r="V503" s="5">
        <f t="shared" si="81"/>
        <v>0</v>
      </c>
    </row>
    <row r="504" spans="1:22" ht="38.25">
      <c r="A504" s="4" t="s">
        <v>26</v>
      </c>
      <c r="B504" s="2" t="s">
        <v>594</v>
      </c>
      <c r="C504" s="2">
        <v>200</v>
      </c>
      <c r="D504" s="5"/>
      <c r="E504" s="5"/>
      <c r="F504" s="5"/>
      <c r="G504" s="5"/>
      <c r="H504" s="5"/>
      <c r="I504" s="5"/>
      <c r="J504" s="5"/>
      <c r="K504" s="5"/>
      <c r="L504" s="5">
        <f t="shared" si="87"/>
        <v>0</v>
      </c>
      <c r="M504" s="5">
        <v>56.622999999999998</v>
      </c>
      <c r="N504" s="5">
        <f t="shared" si="83"/>
        <v>56.622999999999998</v>
      </c>
      <c r="O504" s="5"/>
      <c r="P504" s="5">
        <f t="shared" si="84"/>
        <v>56.622999999999998</v>
      </c>
      <c r="Q504" s="5">
        <v>283.37700000000001</v>
      </c>
      <c r="R504" s="5">
        <f t="shared" si="82"/>
        <v>340</v>
      </c>
      <c r="S504" s="5"/>
      <c r="T504" s="5">
        <f t="shared" si="80"/>
        <v>340</v>
      </c>
      <c r="U504" s="5">
        <v>-340</v>
      </c>
      <c r="V504" s="5">
        <f t="shared" si="81"/>
        <v>0</v>
      </c>
    </row>
    <row r="505" spans="1:22" ht="25.5">
      <c r="A505" s="4" t="s">
        <v>612</v>
      </c>
      <c r="B505" s="2" t="s">
        <v>613</v>
      </c>
      <c r="C505" s="2"/>
      <c r="D505" s="5"/>
      <c r="E505" s="5"/>
      <c r="F505" s="5"/>
      <c r="G505" s="5"/>
      <c r="H505" s="5"/>
      <c r="I505" s="5"/>
      <c r="J505" s="5"/>
      <c r="K505" s="5"/>
      <c r="L505" s="5"/>
      <c r="M505" s="5"/>
      <c r="N505" s="5"/>
      <c r="O505" s="5"/>
      <c r="P505" s="5"/>
      <c r="Q505" s="5"/>
      <c r="R505" s="5"/>
      <c r="S505" s="5"/>
      <c r="T505" s="5">
        <f t="shared" si="80"/>
        <v>0</v>
      </c>
      <c r="U505" s="5">
        <f>U506</f>
        <v>5.45</v>
      </c>
      <c r="V505" s="5">
        <f t="shared" si="81"/>
        <v>5.45</v>
      </c>
    </row>
    <row r="506" spans="1:22" ht="38.25">
      <c r="A506" s="4" t="s">
        <v>26</v>
      </c>
      <c r="B506" s="2" t="s">
        <v>613</v>
      </c>
      <c r="C506" s="2">
        <v>200</v>
      </c>
      <c r="D506" s="5"/>
      <c r="E506" s="5"/>
      <c r="F506" s="5"/>
      <c r="G506" s="5"/>
      <c r="H506" s="5"/>
      <c r="I506" s="5"/>
      <c r="J506" s="5"/>
      <c r="K506" s="5"/>
      <c r="L506" s="5"/>
      <c r="M506" s="5"/>
      <c r="N506" s="5"/>
      <c r="O506" s="5"/>
      <c r="P506" s="5"/>
      <c r="Q506" s="5"/>
      <c r="R506" s="5"/>
      <c r="S506" s="5"/>
      <c r="T506" s="5">
        <f t="shared" si="80"/>
        <v>0</v>
      </c>
      <c r="U506" s="5">
        <v>5.45</v>
      </c>
      <c r="V506" s="5">
        <f t="shared" si="81"/>
        <v>5.45</v>
      </c>
    </row>
    <row r="507" spans="1:22" ht="102" customHeight="1">
      <c r="A507" s="7" t="s">
        <v>5</v>
      </c>
      <c r="B507" s="8" t="s">
        <v>190</v>
      </c>
      <c r="C507" s="6"/>
      <c r="D507" s="5">
        <v>0.99529000000000023</v>
      </c>
      <c r="E507" s="5">
        <f t="shared" ref="E507:U509" si="88">E508</f>
        <v>0</v>
      </c>
      <c r="F507" s="5">
        <f t="shared" si="79"/>
        <v>0.99529000000000023</v>
      </c>
      <c r="G507" s="5">
        <f t="shared" si="88"/>
        <v>0</v>
      </c>
      <c r="H507" s="5">
        <f t="shared" si="85"/>
        <v>0.99529000000000023</v>
      </c>
      <c r="I507" s="5">
        <f t="shared" si="88"/>
        <v>0</v>
      </c>
      <c r="J507" s="5">
        <f t="shared" si="86"/>
        <v>0.99529000000000023</v>
      </c>
      <c r="K507" s="5">
        <f t="shared" si="88"/>
        <v>0</v>
      </c>
      <c r="L507" s="5">
        <f t="shared" si="87"/>
        <v>0.99529000000000023</v>
      </c>
      <c r="M507" s="5">
        <f t="shared" si="88"/>
        <v>-0.86955000000000005</v>
      </c>
      <c r="N507" s="5">
        <f t="shared" si="83"/>
        <v>0.12574000000000018</v>
      </c>
      <c r="O507" s="5">
        <f t="shared" si="88"/>
        <v>0</v>
      </c>
      <c r="P507" s="5">
        <f t="shared" si="84"/>
        <v>0.12574000000000018</v>
      </c>
      <c r="Q507" s="5">
        <f t="shared" si="88"/>
        <v>0</v>
      </c>
      <c r="R507" s="5">
        <f t="shared" si="82"/>
        <v>0.12574000000000018</v>
      </c>
      <c r="S507" s="5">
        <f t="shared" si="88"/>
        <v>0</v>
      </c>
      <c r="T507" s="5">
        <f t="shared" si="80"/>
        <v>0.12574000000000018</v>
      </c>
      <c r="U507" s="5">
        <f t="shared" si="88"/>
        <v>0</v>
      </c>
      <c r="V507" s="5">
        <f t="shared" si="81"/>
        <v>0.12574000000000018</v>
      </c>
    </row>
    <row r="508" spans="1:22" ht="21" customHeight="1">
      <c r="A508" s="4" t="s">
        <v>180</v>
      </c>
      <c r="B508" s="2" t="s">
        <v>191</v>
      </c>
      <c r="C508" s="6"/>
      <c r="D508" s="5">
        <v>0.99529000000000023</v>
      </c>
      <c r="E508" s="5">
        <f t="shared" si="88"/>
        <v>0</v>
      </c>
      <c r="F508" s="5">
        <f t="shared" si="79"/>
        <v>0.99529000000000023</v>
      </c>
      <c r="G508" s="5">
        <f t="shared" si="88"/>
        <v>0</v>
      </c>
      <c r="H508" s="5">
        <f t="shared" si="85"/>
        <v>0.99529000000000023</v>
      </c>
      <c r="I508" s="5">
        <f t="shared" si="88"/>
        <v>0</v>
      </c>
      <c r="J508" s="5">
        <f t="shared" si="86"/>
        <v>0.99529000000000023</v>
      </c>
      <c r="K508" s="5">
        <f t="shared" si="88"/>
        <v>0</v>
      </c>
      <c r="L508" s="5">
        <f t="shared" si="87"/>
        <v>0.99529000000000023</v>
      </c>
      <c r="M508" s="5">
        <f t="shared" si="88"/>
        <v>-0.86955000000000005</v>
      </c>
      <c r="N508" s="5">
        <f t="shared" si="83"/>
        <v>0.12574000000000018</v>
      </c>
      <c r="O508" s="5">
        <f t="shared" si="88"/>
        <v>0</v>
      </c>
      <c r="P508" s="5">
        <f t="shared" si="84"/>
        <v>0.12574000000000018</v>
      </c>
      <c r="Q508" s="5">
        <f t="shared" si="88"/>
        <v>0</v>
      </c>
      <c r="R508" s="5">
        <f t="shared" si="82"/>
        <v>0.12574000000000018</v>
      </c>
      <c r="S508" s="5">
        <f t="shared" si="88"/>
        <v>0</v>
      </c>
      <c r="T508" s="5">
        <f t="shared" si="80"/>
        <v>0.12574000000000018</v>
      </c>
      <c r="U508" s="5">
        <f t="shared" si="88"/>
        <v>0</v>
      </c>
      <c r="V508" s="5">
        <f t="shared" si="81"/>
        <v>0.12574000000000018</v>
      </c>
    </row>
    <row r="509" spans="1:22" ht="51">
      <c r="A509" s="4" t="s">
        <v>296</v>
      </c>
      <c r="B509" s="2" t="s">
        <v>192</v>
      </c>
      <c r="C509" s="6"/>
      <c r="D509" s="5">
        <v>0.99529000000000023</v>
      </c>
      <c r="E509" s="5">
        <f t="shared" si="88"/>
        <v>0</v>
      </c>
      <c r="F509" s="5">
        <f t="shared" si="79"/>
        <v>0.99529000000000023</v>
      </c>
      <c r="G509" s="5">
        <f t="shared" si="88"/>
        <v>0</v>
      </c>
      <c r="H509" s="5">
        <f t="shared" si="85"/>
        <v>0.99529000000000023</v>
      </c>
      <c r="I509" s="5">
        <f t="shared" si="88"/>
        <v>0</v>
      </c>
      <c r="J509" s="5">
        <f t="shared" si="86"/>
        <v>0.99529000000000023</v>
      </c>
      <c r="K509" s="5">
        <f t="shared" si="88"/>
        <v>0</v>
      </c>
      <c r="L509" s="5">
        <f t="shared" si="87"/>
        <v>0.99529000000000023</v>
      </c>
      <c r="M509" s="5">
        <f t="shared" si="88"/>
        <v>-0.86955000000000005</v>
      </c>
      <c r="N509" s="5">
        <f t="shared" si="83"/>
        <v>0.12574000000000018</v>
      </c>
      <c r="O509" s="5">
        <f t="shared" si="88"/>
        <v>0</v>
      </c>
      <c r="P509" s="5">
        <f t="shared" si="84"/>
        <v>0.12574000000000018</v>
      </c>
      <c r="Q509" s="5">
        <f t="shared" si="88"/>
        <v>0</v>
      </c>
      <c r="R509" s="5">
        <f t="shared" si="82"/>
        <v>0.12574000000000018</v>
      </c>
      <c r="S509" s="5">
        <f t="shared" si="88"/>
        <v>0</v>
      </c>
      <c r="T509" s="5">
        <f t="shared" si="80"/>
        <v>0.12574000000000018</v>
      </c>
      <c r="U509" s="5">
        <f t="shared" si="88"/>
        <v>0</v>
      </c>
      <c r="V509" s="5">
        <f t="shared" si="81"/>
        <v>0.12574000000000018</v>
      </c>
    </row>
    <row r="510" spans="1:22" ht="38.25">
      <c r="A510" s="4" t="s">
        <v>26</v>
      </c>
      <c r="B510" s="2" t="s">
        <v>192</v>
      </c>
      <c r="C510" s="2">
        <v>200</v>
      </c>
      <c r="D510" s="5">
        <v>0.99529000000000023</v>
      </c>
      <c r="E510" s="5">
        <v>0</v>
      </c>
      <c r="F510" s="5">
        <f t="shared" si="79"/>
        <v>0.99529000000000023</v>
      </c>
      <c r="G510" s="5"/>
      <c r="H510" s="5">
        <f t="shared" si="85"/>
        <v>0.99529000000000023</v>
      </c>
      <c r="I510" s="5"/>
      <c r="J510" s="5">
        <f t="shared" si="86"/>
        <v>0.99529000000000023</v>
      </c>
      <c r="K510" s="5"/>
      <c r="L510" s="5">
        <f t="shared" si="87"/>
        <v>0.99529000000000023</v>
      </c>
      <c r="M510" s="5">
        <v>-0.86955000000000005</v>
      </c>
      <c r="N510" s="5">
        <f t="shared" si="83"/>
        <v>0.12574000000000018</v>
      </c>
      <c r="O510" s="5"/>
      <c r="P510" s="5">
        <f t="shared" si="84"/>
        <v>0.12574000000000018</v>
      </c>
      <c r="Q510" s="5"/>
      <c r="R510" s="5">
        <f t="shared" si="82"/>
        <v>0.12574000000000018</v>
      </c>
      <c r="S510" s="5"/>
      <c r="T510" s="5">
        <f t="shared" si="80"/>
        <v>0.12574000000000018</v>
      </c>
      <c r="U510" s="5"/>
      <c r="V510" s="5">
        <f t="shared" si="81"/>
        <v>0.12574000000000018</v>
      </c>
    </row>
    <row r="511" spans="1:22" ht="37.5">
      <c r="A511" s="21" t="s">
        <v>3</v>
      </c>
      <c r="B511" s="8"/>
      <c r="C511" s="8"/>
      <c r="D511" s="5">
        <v>673895.5457299999</v>
      </c>
      <c r="E511" s="5">
        <f>E16+E141+E177+E248+E263+E384+E389+E407+E446+E464+E507+E417</f>
        <v>40968.355819999997</v>
      </c>
      <c r="F511" s="5">
        <f t="shared" si="79"/>
        <v>714863.90154999983</v>
      </c>
      <c r="G511" s="5">
        <f>G16+G141+G177+G248+G263+G384+G389+G407+G446+G464+G507+G417</f>
        <v>5554.4618499999997</v>
      </c>
      <c r="H511" s="5">
        <f t="shared" si="85"/>
        <v>720418.3633999998</v>
      </c>
      <c r="I511" s="5">
        <f>I16+I141+I177+I248+I263+I384+I389+I407+I446+I464+I507+I417</f>
        <v>45884.719290000008</v>
      </c>
      <c r="J511" s="5">
        <f t="shared" si="86"/>
        <v>766303.08268999984</v>
      </c>
      <c r="K511" s="5">
        <f>K16+K141+K177+K248+K263+K384+K389+K407+K446+K464+K507+K417</f>
        <v>63.349999999999909</v>
      </c>
      <c r="L511" s="5">
        <f t="shared" si="87"/>
        <v>766366.43268999981</v>
      </c>
      <c r="M511" s="5">
        <f>M16+M141+M177+M248+M263+M384+M389+M407+M446+M464+M507+M417</f>
        <v>26641.182930000003</v>
      </c>
      <c r="N511" s="5">
        <f t="shared" si="83"/>
        <v>793007.61561999982</v>
      </c>
      <c r="O511" s="5">
        <f>O16+O141+O177+O248+O263+O384+O389+O407+O446+O464+O507+O417</f>
        <v>5862.9580000000005</v>
      </c>
      <c r="P511" s="5">
        <f t="shared" si="84"/>
        <v>798870.57361999981</v>
      </c>
      <c r="Q511" s="5">
        <f>Q16+Q141+Q177+Q248+Q263+Q384+Q389+Q407+Q446+Q464+Q507+Q417</f>
        <v>6699.4785299999994</v>
      </c>
      <c r="R511" s="5">
        <f t="shared" si="82"/>
        <v>805570.05214999977</v>
      </c>
      <c r="S511" s="5">
        <f>S16+S141+S177+S248+S263+S384+S389+S407+S446+S464+S507+S417</f>
        <v>3628.4032900000002</v>
      </c>
      <c r="T511" s="5">
        <f t="shared" si="80"/>
        <v>809198.45543999982</v>
      </c>
      <c r="U511" s="5">
        <f>U16+U141+U177+U248+U263+U384+U389+U407+U446+U464+U507+U417</f>
        <v>8650.2104300000028</v>
      </c>
      <c r="V511" s="5">
        <f t="shared" si="81"/>
        <v>817848.66586999979</v>
      </c>
    </row>
  </sheetData>
  <mergeCells count="35">
    <mergeCell ref="A5:V5"/>
    <mergeCell ref="A6:V6"/>
    <mergeCell ref="A9:V9"/>
    <mergeCell ref="A10:V10"/>
    <mergeCell ref="A11:V11"/>
    <mergeCell ref="A1:C1"/>
    <mergeCell ref="B14:B15"/>
    <mergeCell ref="A14:A15"/>
    <mergeCell ref="C14:C15"/>
    <mergeCell ref="R14:R15"/>
    <mergeCell ref="F14:F15"/>
    <mergeCell ref="Q14:Q15"/>
    <mergeCell ref="D14:D15"/>
    <mergeCell ref="G14:G15"/>
    <mergeCell ref="K14:K15"/>
    <mergeCell ref="L14:L15"/>
    <mergeCell ref="I14:I15"/>
    <mergeCell ref="J14:J15"/>
    <mergeCell ref="A2:V2"/>
    <mergeCell ref="A3:V3"/>
    <mergeCell ref="A4:V4"/>
    <mergeCell ref="E14:E15"/>
    <mergeCell ref="H14:H15"/>
    <mergeCell ref="A7:V7"/>
    <mergeCell ref="A8:V8"/>
    <mergeCell ref="T14:T15"/>
    <mergeCell ref="O14:O15"/>
    <mergeCell ref="P14:P15"/>
    <mergeCell ref="M14:M15"/>
    <mergeCell ref="N14:N15"/>
    <mergeCell ref="U14:U15"/>
    <mergeCell ref="V14:V15"/>
    <mergeCell ref="S14:S15"/>
    <mergeCell ref="A12:V12"/>
    <mergeCell ref="A13:V13"/>
  </mergeCells>
  <phoneticPr fontId="0" type="noConversion"/>
  <pageMargins left="0.59055118110236227" right="0" top="0.39370078740157483" bottom="0" header="0" footer="0"/>
  <pageSetup paperSize="9" scale="115"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2023-11-23T13:35:40Z</cp:lastPrinted>
  <dcterms:created xsi:type="dcterms:W3CDTF">2003-11-25T12:37:58Z</dcterms:created>
  <dcterms:modified xsi:type="dcterms:W3CDTF">2023-11-27T12:04:15Z</dcterms:modified>
</cp:coreProperties>
</file>