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Лист1!$F$1:$F$2969</definedName>
    <definedName name="_xlnm.Print_Area" localSheetId="0">Лист1!$A$1:$M$470</definedName>
  </definedNames>
  <calcPr calcId="125725"/>
</workbook>
</file>

<file path=xl/calcChain.xml><?xml version="1.0" encoding="utf-8"?>
<calcChain xmlns="http://schemas.openxmlformats.org/spreadsheetml/2006/main">
  <c r="L136" i="1"/>
  <c r="L135" s="1"/>
  <c r="L163"/>
  <c r="M163" s="1"/>
  <c r="K163"/>
  <c r="K164"/>
  <c r="M164" s="1"/>
  <c r="L132"/>
  <c r="L131" s="1"/>
  <c r="L466"/>
  <c r="L464"/>
  <c r="L460"/>
  <c r="L458"/>
  <c r="L456"/>
  <c r="L453"/>
  <c r="L449"/>
  <c r="L446"/>
  <c r="L444"/>
  <c r="L441"/>
  <c r="L439"/>
  <c r="L437"/>
  <c r="L435"/>
  <c r="L433"/>
  <c r="L431"/>
  <c r="L429"/>
  <c r="L427"/>
  <c r="L425"/>
  <c r="L423"/>
  <c r="L421"/>
  <c r="L419"/>
  <c r="L417"/>
  <c r="L415"/>
  <c r="L413"/>
  <c r="L411"/>
  <c r="L409"/>
  <c r="L407"/>
  <c r="L405"/>
  <c r="L403"/>
  <c r="L401"/>
  <c r="L399"/>
  <c r="L397"/>
  <c r="L395"/>
  <c r="L393"/>
  <c r="L391"/>
  <c r="L389"/>
  <c r="L387"/>
  <c r="L385"/>
  <c r="L383"/>
  <c r="L381"/>
  <c r="L379"/>
  <c r="L377"/>
  <c r="L375"/>
  <c r="L371"/>
  <c r="L367"/>
  <c r="L365"/>
  <c r="L363"/>
  <c r="L360"/>
  <c r="L357" s="1"/>
  <c r="L356" s="1"/>
  <c r="L358"/>
  <c r="L354"/>
  <c r="L351"/>
  <c r="L349"/>
  <c r="L345"/>
  <c r="L343"/>
  <c r="L340"/>
  <c r="L336"/>
  <c r="L334"/>
  <c r="L332"/>
  <c r="L329"/>
  <c r="L327"/>
  <c r="L325"/>
  <c r="L323"/>
  <c r="L321"/>
  <c r="L319"/>
  <c r="L317"/>
  <c r="L315"/>
  <c r="L313"/>
  <c r="L311"/>
  <c r="L309"/>
  <c r="L307"/>
  <c r="L305"/>
  <c r="L303"/>
  <c r="L301"/>
  <c r="L299"/>
  <c r="L297"/>
  <c r="L295"/>
  <c r="L293"/>
  <c r="L291"/>
  <c r="L289"/>
  <c r="L287"/>
  <c r="L285"/>
  <c r="L283"/>
  <c r="L281"/>
  <c r="L279"/>
  <c r="L277"/>
  <c r="L275"/>
  <c r="L273"/>
  <c r="L271"/>
  <c r="L269"/>
  <c r="L267"/>
  <c r="L265"/>
  <c r="L263"/>
  <c r="L261"/>
  <c r="L259"/>
  <c r="L257"/>
  <c r="L255"/>
  <c r="L253"/>
  <c r="L251"/>
  <c r="L249"/>
  <c r="L247"/>
  <c r="L245"/>
  <c r="L243"/>
  <c r="L241"/>
  <c r="L236"/>
  <c r="L234"/>
  <c r="L232"/>
  <c r="L230"/>
  <c r="L228"/>
  <c r="L226"/>
  <c r="L224"/>
  <c r="L222"/>
  <c r="L218"/>
  <c r="L216"/>
  <c r="L214"/>
  <c r="L212"/>
  <c r="L210"/>
  <c r="L209" s="1"/>
  <c r="L206"/>
  <c r="L204"/>
  <c r="L202"/>
  <c r="L200"/>
  <c r="L198"/>
  <c r="L196"/>
  <c r="L194"/>
  <c r="L192"/>
  <c r="L189"/>
  <c r="L187"/>
  <c r="L184"/>
  <c r="L182"/>
  <c r="L180"/>
  <c r="L178"/>
  <c r="L176"/>
  <c r="L174"/>
  <c r="L169"/>
  <c r="L167"/>
  <c r="L165"/>
  <c r="L161"/>
  <c r="L159"/>
  <c r="L157"/>
  <c r="L155"/>
  <c r="L153"/>
  <c r="L151"/>
  <c r="L149"/>
  <c r="L147"/>
  <c r="L145"/>
  <c r="L143"/>
  <c r="L141"/>
  <c r="L139"/>
  <c r="L137"/>
  <c r="L133"/>
  <c r="L129"/>
  <c r="L127"/>
  <c r="L125"/>
  <c r="L123"/>
  <c r="L121"/>
  <c r="L119"/>
  <c r="L117"/>
  <c r="L115"/>
  <c r="L113"/>
  <c r="L111"/>
  <c r="L109"/>
  <c r="L107"/>
  <c r="L105"/>
  <c r="L103"/>
  <c r="L101"/>
  <c r="L99"/>
  <c r="L97"/>
  <c r="L95"/>
  <c r="L92"/>
  <c r="L90"/>
  <c r="L88"/>
  <c r="L86"/>
  <c r="L85"/>
  <c r="L84" s="1"/>
  <c r="L82"/>
  <c r="L80"/>
  <c r="L78"/>
  <c r="L75"/>
  <c r="L73"/>
  <c r="L71"/>
  <c r="L69"/>
  <c r="L67"/>
  <c r="L63"/>
  <c r="L61"/>
  <c r="L59"/>
  <c r="L57"/>
  <c r="L55"/>
  <c r="L53"/>
  <c r="L49"/>
  <c r="L47"/>
  <c r="L44"/>
  <c r="L42"/>
  <c r="L40"/>
  <c r="L38"/>
  <c r="L36"/>
  <c r="L34"/>
  <c r="L32"/>
  <c r="L30"/>
  <c r="L27"/>
  <c r="L19" s="1"/>
  <c r="L22"/>
  <c r="L20"/>
  <c r="J449"/>
  <c r="I452"/>
  <c r="K452" s="1"/>
  <c r="M452" s="1"/>
  <c r="J89"/>
  <c r="J393"/>
  <c r="K394"/>
  <c r="M394" s="1"/>
  <c r="I393"/>
  <c r="I394"/>
  <c r="J79"/>
  <c r="J78" s="1"/>
  <c r="J85"/>
  <c r="J84" s="1"/>
  <c r="I88"/>
  <c r="I89"/>
  <c r="J287"/>
  <c r="I287"/>
  <c r="I288"/>
  <c r="K288" s="1"/>
  <c r="M288" s="1"/>
  <c r="J182"/>
  <c r="I182"/>
  <c r="I183"/>
  <c r="K183" s="1"/>
  <c r="M183" s="1"/>
  <c r="J180"/>
  <c r="I180"/>
  <c r="I181"/>
  <c r="K181" s="1"/>
  <c r="M181" s="1"/>
  <c r="J425"/>
  <c r="I425"/>
  <c r="I426"/>
  <c r="K426" s="1"/>
  <c r="M426" s="1"/>
  <c r="J141"/>
  <c r="J466"/>
  <c r="J464"/>
  <c r="J460"/>
  <c r="J458"/>
  <c r="J456"/>
  <c r="J453"/>
  <c r="J446"/>
  <c r="J444"/>
  <c r="J441"/>
  <c r="J439"/>
  <c r="J437"/>
  <c r="J435"/>
  <c r="J433"/>
  <c r="J431"/>
  <c r="J429"/>
  <c r="J427"/>
  <c r="J423"/>
  <c r="J421"/>
  <c r="J419"/>
  <c r="J417"/>
  <c r="J415"/>
  <c r="J413"/>
  <c r="J411"/>
  <c r="J409"/>
  <c r="J407"/>
  <c r="J405"/>
  <c r="J403"/>
  <c r="J401"/>
  <c r="J399"/>
  <c r="J397"/>
  <c r="J395"/>
  <c r="J391"/>
  <c r="J389"/>
  <c r="J387"/>
  <c r="J385"/>
  <c r="J383"/>
  <c r="J381"/>
  <c r="J379"/>
  <c r="J377"/>
  <c r="J375"/>
  <c r="J371"/>
  <c r="J367"/>
  <c r="J365"/>
  <c r="J363"/>
  <c r="J360"/>
  <c r="J358"/>
  <c r="J354"/>
  <c r="J351"/>
  <c r="J349"/>
  <c r="J345"/>
  <c r="J343"/>
  <c r="J340"/>
  <c r="J336"/>
  <c r="J334"/>
  <c r="J332"/>
  <c r="J329"/>
  <c r="J327"/>
  <c r="J325"/>
  <c r="J323"/>
  <c r="J321"/>
  <c r="J319"/>
  <c r="J317"/>
  <c r="J315"/>
  <c r="J313"/>
  <c r="J311"/>
  <c r="J309"/>
  <c r="J307"/>
  <c r="J305"/>
  <c r="J303"/>
  <c r="J301"/>
  <c r="J299"/>
  <c r="J297"/>
  <c r="J295"/>
  <c r="J293"/>
  <c r="J291"/>
  <c r="J289"/>
  <c r="J285"/>
  <c r="J283"/>
  <c r="J281"/>
  <c r="J279"/>
  <c r="J277"/>
  <c r="J275"/>
  <c r="J271"/>
  <c r="J269"/>
  <c r="J267"/>
  <c r="J265"/>
  <c r="J263"/>
  <c r="J261"/>
  <c r="J259"/>
  <c r="J257"/>
  <c r="J255"/>
  <c r="J253"/>
  <c r="J251"/>
  <c r="J249"/>
  <c r="J247"/>
  <c r="J245"/>
  <c r="J243"/>
  <c r="J241"/>
  <c r="J236"/>
  <c r="J234"/>
  <c r="J232"/>
  <c r="J230"/>
  <c r="J228"/>
  <c r="J226"/>
  <c r="J224"/>
  <c r="J222"/>
  <c r="J218"/>
  <c r="J216"/>
  <c r="J214"/>
  <c r="J212"/>
  <c r="J210"/>
  <c r="J206"/>
  <c r="J204"/>
  <c r="J202"/>
  <c r="J200"/>
  <c r="J198"/>
  <c r="J196"/>
  <c r="J194"/>
  <c r="J192"/>
  <c r="J189"/>
  <c r="J187"/>
  <c r="J184"/>
  <c r="J178"/>
  <c r="J176"/>
  <c r="J174"/>
  <c r="J169"/>
  <c r="J167"/>
  <c r="J165"/>
  <c r="J161"/>
  <c r="J159"/>
  <c r="J157"/>
  <c r="J155"/>
  <c r="J153"/>
  <c r="J151"/>
  <c r="J149"/>
  <c r="J147"/>
  <c r="J145"/>
  <c r="J143"/>
  <c r="J139"/>
  <c r="J137"/>
  <c r="J135"/>
  <c r="J133"/>
  <c r="J131"/>
  <c r="J129"/>
  <c r="J127"/>
  <c r="J125"/>
  <c r="J123"/>
  <c r="J121"/>
  <c r="J119"/>
  <c r="J117"/>
  <c r="J115"/>
  <c r="J113"/>
  <c r="J111"/>
  <c r="J109"/>
  <c r="J107"/>
  <c r="J105"/>
  <c r="J103"/>
  <c r="J101"/>
  <c r="J99"/>
  <c r="J97"/>
  <c r="J95"/>
  <c r="J92"/>
  <c r="J90"/>
  <c r="J86"/>
  <c r="J82"/>
  <c r="J80"/>
  <c r="J75"/>
  <c r="J73"/>
  <c r="J71"/>
  <c r="J69"/>
  <c r="J67"/>
  <c r="J63"/>
  <c r="J61"/>
  <c r="J59"/>
  <c r="J57"/>
  <c r="J55"/>
  <c r="J53"/>
  <c r="J49"/>
  <c r="J47"/>
  <c r="J44"/>
  <c r="J42"/>
  <c r="J40"/>
  <c r="J38"/>
  <c r="J36"/>
  <c r="J34"/>
  <c r="J32"/>
  <c r="J30"/>
  <c r="J27"/>
  <c r="J22"/>
  <c r="J20"/>
  <c r="H125"/>
  <c r="I125" s="1"/>
  <c r="I126"/>
  <c r="K126" s="1"/>
  <c r="M126" s="1"/>
  <c r="J370" l="1"/>
  <c r="J369" s="1"/>
  <c r="K425"/>
  <c r="M425" s="1"/>
  <c r="L18"/>
  <c r="L240"/>
  <c r="L239"/>
  <c r="K393"/>
  <c r="M393" s="1"/>
  <c r="L221"/>
  <c r="L208"/>
  <c r="L470"/>
  <c r="L370"/>
  <c r="L463"/>
  <c r="J240"/>
  <c r="K182"/>
  <c r="M182" s="1"/>
  <c r="K89"/>
  <c r="M89" s="1"/>
  <c r="K180"/>
  <c r="M180" s="1"/>
  <c r="K287"/>
  <c r="M287" s="1"/>
  <c r="J88"/>
  <c r="K88" s="1"/>
  <c r="M88" s="1"/>
  <c r="J463"/>
  <c r="J462" s="1"/>
  <c r="K125"/>
  <c r="M125" s="1"/>
  <c r="J221"/>
  <c r="J220" s="1"/>
  <c r="J209"/>
  <c r="J208" s="1"/>
  <c r="J19"/>
  <c r="J273"/>
  <c r="J239" s="1"/>
  <c r="J357"/>
  <c r="H274"/>
  <c r="H273" s="1"/>
  <c r="I273" s="1"/>
  <c r="H254"/>
  <c r="H253" s="1"/>
  <c r="I253" s="1"/>
  <c r="K253" s="1"/>
  <c r="M253" s="1"/>
  <c r="H160"/>
  <c r="I160" s="1"/>
  <c r="K160" s="1"/>
  <c r="M160" s="1"/>
  <c r="H158"/>
  <c r="H157" s="1"/>
  <c r="I157" s="1"/>
  <c r="K157" s="1"/>
  <c r="M157" s="1"/>
  <c r="H156"/>
  <c r="H155" s="1"/>
  <c r="I155" s="1"/>
  <c r="K155" s="1"/>
  <c r="M155" s="1"/>
  <c r="H154"/>
  <c r="I154" s="1"/>
  <c r="K154" s="1"/>
  <c r="M154" s="1"/>
  <c r="H152"/>
  <c r="H151" s="1"/>
  <c r="I151" s="1"/>
  <c r="K151" s="1"/>
  <c r="M151" s="1"/>
  <c r="H150"/>
  <c r="H149" s="1"/>
  <c r="I149" s="1"/>
  <c r="K149" s="1"/>
  <c r="M149" s="1"/>
  <c r="H148"/>
  <c r="H147" s="1"/>
  <c r="I147" s="1"/>
  <c r="K147" s="1"/>
  <c r="M147" s="1"/>
  <c r="H153"/>
  <c r="I153" s="1"/>
  <c r="K153" s="1"/>
  <c r="M153" s="1"/>
  <c r="H159"/>
  <c r="I159" s="1"/>
  <c r="K159" s="1"/>
  <c r="M159" s="1"/>
  <c r="H135"/>
  <c r="I135" s="1"/>
  <c r="K135" s="1"/>
  <c r="M135" s="1"/>
  <c r="H142"/>
  <c r="H141" s="1"/>
  <c r="H174"/>
  <c r="I174" s="1"/>
  <c r="K174" s="1"/>
  <c r="M174" s="1"/>
  <c r="K172"/>
  <c r="M172" s="1"/>
  <c r="K173"/>
  <c r="M173" s="1"/>
  <c r="I175"/>
  <c r="K175" s="1"/>
  <c r="M175" s="1"/>
  <c r="H439"/>
  <c r="I439" s="1"/>
  <c r="K439" s="1"/>
  <c r="M439" s="1"/>
  <c r="I440"/>
  <c r="K440" s="1"/>
  <c r="M440" s="1"/>
  <c r="H429"/>
  <c r="I429" s="1"/>
  <c r="K429" s="1"/>
  <c r="M429" s="1"/>
  <c r="I430"/>
  <c r="K430" s="1"/>
  <c r="M430" s="1"/>
  <c r="H399"/>
  <c r="I399" s="1"/>
  <c r="K399" s="1"/>
  <c r="M399" s="1"/>
  <c r="I400"/>
  <c r="K400" s="1"/>
  <c r="M400" s="1"/>
  <c r="H383"/>
  <c r="I383" s="1"/>
  <c r="K383" s="1"/>
  <c r="M383" s="1"/>
  <c r="I384"/>
  <c r="K384" s="1"/>
  <c r="M384" s="1"/>
  <c r="H313"/>
  <c r="I313" s="1"/>
  <c r="K313" s="1"/>
  <c r="M313" s="1"/>
  <c r="I314"/>
  <c r="K314" s="1"/>
  <c r="M314" s="1"/>
  <c r="H307"/>
  <c r="I307" s="1"/>
  <c r="K307" s="1"/>
  <c r="M307" s="1"/>
  <c r="I308"/>
  <c r="K308" s="1"/>
  <c r="M308" s="1"/>
  <c r="I420"/>
  <c r="K420" s="1"/>
  <c r="M420" s="1"/>
  <c r="H419"/>
  <c r="I419" s="1"/>
  <c r="K419" s="1"/>
  <c r="M419" s="1"/>
  <c r="I21"/>
  <c r="K21" s="1"/>
  <c r="M21" s="1"/>
  <c r="I23"/>
  <c r="K23" s="1"/>
  <c r="M23" s="1"/>
  <c r="I24"/>
  <c r="K24" s="1"/>
  <c r="M24" s="1"/>
  <c r="I25"/>
  <c r="K25" s="1"/>
  <c r="M25" s="1"/>
  <c r="I26"/>
  <c r="K26" s="1"/>
  <c r="M26" s="1"/>
  <c r="I28"/>
  <c r="K28" s="1"/>
  <c r="M28" s="1"/>
  <c r="I29"/>
  <c r="K29" s="1"/>
  <c r="M29" s="1"/>
  <c r="I31"/>
  <c r="K31" s="1"/>
  <c r="M31" s="1"/>
  <c r="I33"/>
  <c r="K33" s="1"/>
  <c r="M33" s="1"/>
  <c r="I35"/>
  <c r="K35" s="1"/>
  <c r="M35" s="1"/>
  <c r="I37"/>
  <c r="K37" s="1"/>
  <c r="M37" s="1"/>
  <c r="I39"/>
  <c r="K39" s="1"/>
  <c r="M39" s="1"/>
  <c r="I41"/>
  <c r="K41" s="1"/>
  <c r="M41" s="1"/>
  <c r="I43"/>
  <c r="K43" s="1"/>
  <c r="M43" s="1"/>
  <c r="I45"/>
  <c r="K45" s="1"/>
  <c r="M45" s="1"/>
  <c r="I46"/>
  <c r="K46" s="1"/>
  <c r="M46" s="1"/>
  <c r="I48"/>
  <c r="K48" s="1"/>
  <c r="M48" s="1"/>
  <c r="I50"/>
  <c r="K50" s="1"/>
  <c r="M50" s="1"/>
  <c r="I51"/>
  <c r="K51" s="1"/>
  <c r="M51" s="1"/>
  <c r="I52"/>
  <c r="K52" s="1"/>
  <c r="M52" s="1"/>
  <c r="I54"/>
  <c r="K54" s="1"/>
  <c r="M54" s="1"/>
  <c r="I56"/>
  <c r="K56" s="1"/>
  <c r="M56" s="1"/>
  <c r="I58"/>
  <c r="K58" s="1"/>
  <c r="M58" s="1"/>
  <c r="I60"/>
  <c r="K60" s="1"/>
  <c r="M60" s="1"/>
  <c r="I62"/>
  <c r="K62" s="1"/>
  <c r="M62" s="1"/>
  <c r="I64"/>
  <c r="K64" s="1"/>
  <c r="M64" s="1"/>
  <c r="I65"/>
  <c r="K65" s="1"/>
  <c r="M65" s="1"/>
  <c r="I66"/>
  <c r="K66" s="1"/>
  <c r="M66" s="1"/>
  <c r="I68"/>
  <c r="K68" s="1"/>
  <c r="M68" s="1"/>
  <c r="I70"/>
  <c r="K70" s="1"/>
  <c r="M70" s="1"/>
  <c r="I72"/>
  <c r="K72" s="1"/>
  <c r="M72" s="1"/>
  <c r="I74"/>
  <c r="K74" s="1"/>
  <c r="M74" s="1"/>
  <c r="I76"/>
  <c r="K76" s="1"/>
  <c r="M76" s="1"/>
  <c r="I77"/>
  <c r="K77" s="1"/>
  <c r="M77" s="1"/>
  <c r="I79"/>
  <c r="K79" s="1"/>
  <c r="M79" s="1"/>
  <c r="I81"/>
  <c r="K81" s="1"/>
  <c r="M81" s="1"/>
  <c r="I83"/>
  <c r="K83" s="1"/>
  <c r="M83" s="1"/>
  <c r="I85"/>
  <c r="K85" s="1"/>
  <c r="M85" s="1"/>
  <c r="I87"/>
  <c r="K87" s="1"/>
  <c r="M87" s="1"/>
  <c r="I91"/>
  <c r="K91" s="1"/>
  <c r="M91" s="1"/>
  <c r="I93"/>
  <c r="K93" s="1"/>
  <c r="M93" s="1"/>
  <c r="I94"/>
  <c r="K94" s="1"/>
  <c r="M94" s="1"/>
  <c r="I96"/>
  <c r="K96" s="1"/>
  <c r="M96" s="1"/>
  <c r="I98"/>
  <c r="K98" s="1"/>
  <c r="M98" s="1"/>
  <c r="I100"/>
  <c r="K100" s="1"/>
  <c r="M100" s="1"/>
  <c r="I102"/>
  <c r="K102" s="1"/>
  <c r="M102" s="1"/>
  <c r="I104"/>
  <c r="K104" s="1"/>
  <c r="M104" s="1"/>
  <c r="I106"/>
  <c r="K106" s="1"/>
  <c r="M106" s="1"/>
  <c r="I108"/>
  <c r="K108" s="1"/>
  <c r="M108" s="1"/>
  <c r="I110"/>
  <c r="K110" s="1"/>
  <c r="M110" s="1"/>
  <c r="I112"/>
  <c r="K112" s="1"/>
  <c r="M112" s="1"/>
  <c r="I114"/>
  <c r="K114" s="1"/>
  <c r="M114" s="1"/>
  <c r="I116"/>
  <c r="K116" s="1"/>
  <c r="M116" s="1"/>
  <c r="I118"/>
  <c r="K118" s="1"/>
  <c r="M118" s="1"/>
  <c r="I120"/>
  <c r="K120" s="1"/>
  <c r="M120" s="1"/>
  <c r="I122"/>
  <c r="K122" s="1"/>
  <c r="M122" s="1"/>
  <c r="I124"/>
  <c r="K124" s="1"/>
  <c r="M124" s="1"/>
  <c r="I128"/>
  <c r="K128" s="1"/>
  <c r="M128" s="1"/>
  <c r="I130"/>
  <c r="K130" s="1"/>
  <c r="M130" s="1"/>
  <c r="I134"/>
  <c r="K134" s="1"/>
  <c r="M134" s="1"/>
  <c r="I136"/>
  <c r="K136" s="1"/>
  <c r="M136" s="1"/>
  <c r="I138"/>
  <c r="K138" s="1"/>
  <c r="M138" s="1"/>
  <c r="I140"/>
  <c r="K140" s="1"/>
  <c r="M140" s="1"/>
  <c r="I142"/>
  <c r="K142" s="1"/>
  <c r="M142" s="1"/>
  <c r="I144"/>
  <c r="K144" s="1"/>
  <c r="M144" s="1"/>
  <c r="I146"/>
  <c r="K146" s="1"/>
  <c r="M146" s="1"/>
  <c r="I162"/>
  <c r="K162" s="1"/>
  <c r="M162" s="1"/>
  <c r="I166"/>
  <c r="K166" s="1"/>
  <c r="M166" s="1"/>
  <c r="I168"/>
  <c r="K168" s="1"/>
  <c r="M168" s="1"/>
  <c r="I170"/>
  <c r="K170" s="1"/>
  <c r="M170" s="1"/>
  <c r="I171"/>
  <c r="K171" s="1"/>
  <c r="M171" s="1"/>
  <c r="I177"/>
  <c r="K177" s="1"/>
  <c r="M177" s="1"/>
  <c r="I179"/>
  <c r="K179" s="1"/>
  <c r="M179" s="1"/>
  <c r="I185"/>
  <c r="K185" s="1"/>
  <c r="M185" s="1"/>
  <c r="I186"/>
  <c r="K186" s="1"/>
  <c r="M186" s="1"/>
  <c r="I188"/>
  <c r="K188" s="1"/>
  <c r="M188" s="1"/>
  <c r="I190"/>
  <c r="K190" s="1"/>
  <c r="M190" s="1"/>
  <c r="I191"/>
  <c r="K191" s="1"/>
  <c r="M191" s="1"/>
  <c r="I193"/>
  <c r="K193" s="1"/>
  <c r="M193" s="1"/>
  <c r="I195"/>
  <c r="K195" s="1"/>
  <c r="M195" s="1"/>
  <c r="I197"/>
  <c r="K197" s="1"/>
  <c r="M197" s="1"/>
  <c r="I199"/>
  <c r="K199" s="1"/>
  <c r="M199" s="1"/>
  <c r="I201"/>
  <c r="K201" s="1"/>
  <c r="M201" s="1"/>
  <c r="I203"/>
  <c r="K203" s="1"/>
  <c r="M203" s="1"/>
  <c r="I205"/>
  <c r="K205" s="1"/>
  <c r="M205" s="1"/>
  <c r="I207"/>
  <c r="K207" s="1"/>
  <c r="M207" s="1"/>
  <c r="I211"/>
  <c r="K211" s="1"/>
  <c r="M211" s="1"/>
  <c r="I213"/>
  <c r="K213" s="1"/>
  <c r="M213" s="1"/>
  <c r="I215"/>
  <c r="K215" s="1"/>
  <c r="M215" s="1"/>
  <c r="I217"/>
  <c r="K217" s="1"/>
  <c r="M217" s="1"/>
  <c r="I219"/>
  <c r="K219" s="1"/>
  <c r="M219" s="1"/>
  <c r="I223"/>
  <c r="K223" s="1"/>
  <c r="M223" s="1"/>
  <c r="I225"/>
  <c r="K225" s="1"/>
  <c r="M225" s="1"/>
  <c r="I227"/>
  <c r="K227" s="1"/>
  <c r="M227" s="1"/>
  <c r="I229"/>
  <c r="K229" s="1"/>
  <c r="M229" s="1"/>
  <c r="I231"/>
  <c r="K231" s="1"/>
  <c r="M231" s="1"/>
  <c r="I233"/>
  <c r="K233" s="1"/>
  <c r="M233" s="1"/>
  <c r="I237"/>
  <c r="K237" s="1"/>
  <c r="M237" s="1"/>
  <c r="I242"/>
  <c r="K242" s="1"/>
  <c r="M242" s="1"/>
  <c r="I244"/>
  <c r="K244" s="1"/>
  <c r="M244" s="1"/>
  <c r="I246"/>
  <c r="K246" s="1"/>
  <c r="M246" s="1"/>
  <c r="I248"/>
  <c r="K248" s="1"/>
  <c r="M248" s="1"/>
  <c r="I252"/>
  <c r="K252" s="1"/>
  <c r="M252" s="1"/>
  <c r="I256"/>
  <c r="K256" s="1"/>
  <c r="M256" s="1"/>
  <c r="I258"/>
  <c r="K258" s="1"/>
  <c r="M258" s="1"/>
  <c r="I260"/>
  <c r="K260" s="1"/>
  <c r="M260" s="1"/>
  <c r="I262"/>
  <c r="K262" s="1"/>
  <c r="M262" s="1"/>
  <c r="I264"/>
  <c r="K264" s="1"/>
  <c r="M264" s="1"/>
  <c r="I266"/>
  <c r="K266" s="1"/>
  <c r="M266" s="1"/>
  <c r="I268"/>
  <c r="K268" s="1"/>
  <c r="M268" s="1"/>
  <c r="I270"/>
  <c r="K270" s="1"/>
  <c r="M270" s="1"/>
  <c r="I272"/>
  <c r="K272" s="1"/>
  <c r="M272" s="1"/>
  <c r="I274"/>
  <c r="K274" s="1"/>
  <c r="M274" s="1"/>
  <c r="I276"/>
  <c r="K276" s="1"/>
  <c r="M276" s="1"/>
  <c r="I278"/>
  <c r="K278" s="1"/>
  <c r="M278" s="1"/>
  <c r="I280"/>
  <c r="K280" s="1"/>
  <c r="M280" s="1"/>
  <c r="I282"/>
  <c r="K282" s="1"/>
  <c r="M282" s="1"/>
  <c r="I284"/>
  <c r="K284" s="1"/>
  <c r="M284" s="1"/>
  <c r="I286"/>
  <c r="K286" s="1"/>
  <c r="M286" s="1"/>
  <c r="I290"/>
  <c r="K290" s="1"/>
  <c r="M290" s="1"/>
  <c r="I294"/>
  <c r="K294" s="1"/>
  <c r="M294" s="1"/>
  <c r="I298"/>
  <c r="K298" s="1"/>
  <c r="M298" s="1"/>
  <c r="I300"/>
  <c r="K300" s="1"/>
  <c r="M300" s="1"/>
  <c r="I302"/>
  <c r="K302" s="1"/>
  <c r="M302" s="1"/>
  <c r="I304"/>
  <c r="K304" s="1"/>
  <c r="M304" s="1"/>
  <c r="I306"/>
  <c r="K306" s="1"/>
  <c r="M306" s="1"/>
  <c r="I310"/>
  <c r="K310" s="1"/>
  <c r="M310" s="1"/>
  <c r="I312"/>
  <c r="K312" s="1"/>
  <c r="M312" s="1"/>
  <c r="I316"/>
  <c r="K316" s="1"/>
  <c r="M316" s="1"/>
  <c r="I318"/>
  <c r="K318" s="1"/>
  <c r="M318" s="1"/>
  <c r="I320"/>
  <c r="K320" s="1"/>
  <c r="M320" s="1"/>
  <c r="I322"/>
  <c r="K322" s="1"/>
  <c r="M322" s="1"/>
  <c r="I324"/>
  <c r="K324" s="1"/>
  <c r="M324" s="1"/>
  <c r="I326"/>
  <c r="K326" s="1"/>
  <c r="M326" s="1"/>
  <c r="I328"/>
  <c r="K328" s="1"/>
  <c r="M328" s="1"/>
  <c r="I330"/>
  <c r="K330" s="1"/>
  <c r="M330" s="1"/>
  <c r="I331"/>
  <c r="K331" s="1"/>
  <c r="M331" s="1"/>
  <c r="I333"/>
  <c r="K333" s="1"/>
  <c r="M333" s="1"/>
  <c r="I335"/>
  <c r="K335" s="1"/>
  <c r="M335" s="1"/>
  <c r="I337"/>
  <c r="K337" s="1"/>
  <c r="M337" s="1"/>
  <c r="I338"/>
  <c r="K338" s="1"/>
  <c r="M338" s="1"/>
  <c r="I339"/>
  <c r="K339" s="1"/>
  <c r="M339" s="1"/>
  <c r="I341"/>
  <c r="K341" s="1"/>
  <c r="M341" s="1"/>
  <c r="I342"/>
  <c r="K342" s="1"/>
  <c r="M342" s="1"/>
  <c r="I344"/>
  <c r="K344" s="1"/>
  <c r="M344" s="1"/>
  <c r="I346"/>
  <c r="K346" s="1"/>
  <c r="M346" s="1"/>
  <c r="I347"/>
  <c r="K347" s="1"/>
  <c r="M347" s="1"/>
  <c r="I348"/>
  <c r="K348" s="1"/>
  <c r="M348" s="1"/>
  <c r="I350"/>
  <c r="K350" s="1"/>
  <c r="M350" s="1"/>
  <c r="I352"/>
  <c r="K352" s="1"/>
  <c r="M352" s="1"/>
  <c r="I353"/>
  <c r="K353" s="1"/>
  <c r="M353" s="1"/>
  <c r="I355"/>
  <c r="K355" s="1"/>
  <c r="M355" s="1"/>
  <c r="I359"/>
  <c r="K359" s="1"/>
  <c r="M359" s="1"/>
  <c r="I361"/>
  <c r="K361" s="1"/>
  <c r="M361" s="1"/>
  <c r="I362"/>
  <c r="K362" s="1"/>
  <c r="M362" s="1"/>
  <c r="I364"/>
  <c r="K364" s="1"/>
  <c r="M364" s="1"/>
  <c r="I366"/>
  <c r="K366" s="1"/>
  <c r="M366" s="1"/>
  <c r="I368"/>
  <c r="K368" s="1"/>
  <c r="M368" s="1"/>
  <c r="I372"/>
  <c r="K372" s="1"/>
  <c r="M372" s="1"/>
  <c r="I373"/>
  <c r="K373" s="1"/>
  <c r="M373" s="1"/>
  <c r="I374"/>
  <c r="K374" s="1"/>
  <c r="M374" s="1"/>
  <c r="I376"/>
  <c r="K376" s="1"/>
  <c r="M376" s="1"/>
  <c r="I378"/>
  <c r="K378" s="1"/>
  <c r="M378" s="1"/>
  <c r="I382"/>
  <c r="K382" s="1"/>
  <c r="M382" s="1"/>
  <c r="I386"/>
  <c r="K386" s="1"/>
  <c r="M386" s="1"/>
  <c r="I388"/>
  <c r="K388" s="1"/>
  <c r="M388" s="1"/>
  <c r="I390"/>
  <c r="K390" s="1"/>
  <c r="M390" s="1"/>
  <c r="I392"/>
  <c r="K392" s="1"/>
  <c r="M392" s="1"/>
  <c r="I398"/>
  <c r="K398" s="1"/>
  <c r="M398" s="1"/>
  <c r="I402"/>
  <c r="K402" s="1"/>
  <c r="M402" s="1"/>
  <c r="I404"/>
  <c r="K404" s="1"/>
  <c r="M404" s="1"/>
  <c r="I406"/>
  <c r="K406" s="1"/>
  <c r="M406" s="1"/>
  <c r="I408"/>
  <c r="K408" s="1"/>
  <c r="M408" s="1"/>
  <c r="I410"/>
  <c r="K410" s="1"/>
  <c r="M410" s="1"/>
  <c r="I412"/>
  <c r="K412" s="1"/>
  <c r="M412" s="1"/>
  <c r="I414"/>
  <c r="K414" s="1"/>
  <c r="M414" s="1"/>
  <c r="I416"/>
  <c r="K416" s="1"/>
  <c r="M416" s="1"/>
  <c r="I424"/>
  <c r="K424" s="1"/>
  <c r="M424" s="1"/>
  <c r="I428"/>
  <c r="K428" s="1"/>
  <c r="M428" s="1"/>
  <c r="I432"/>
  <c r="K432" s="1"/>
  <c r="M432" s="1"/>
  <c r="I434"/>
  <c r="K434" s="1"/>
  <c r="M434" s="1"/>
  <c r="I436"/>
  <c r="K436" s="1"/>
  <c r="M436" s="1"/>
  <c r="I438"/>
  <c r="K438" s="1"/>
  <c r="M438" s="1"/>
  <c r="I442"/>
  <c r="K442" s="1"/>
  <c r="M442" s="1"/>
  <c r="I443"/>
  <c r="K443" s="1"/>
  <c r="M443" s="1"/>
  <c r="I447"/>
  <c r="K447" s="1"/>
  <c r="M447" s="1"/>
  <c r="I448"/>
  <c r="K448" s="1"/>
  <c r="M448" s="1"/>
  <c r="I450"/>
  <c r="K450" s="1"/>
  <c r="M450" s="1"/>
  <c r="I451"/>
  <c r="K451" s="1"/>
  <c r="M451" s="1"/>
  <c r="I454"/>
  <c r="K454" s="1"/>
  <c r="M454" s="1"/>
  <c r="I455"/>
  <c r="K455" s="1"/>
  <c r="M455" s="1"/>
  <c r="I459"/>
  <c r="K459" s="1"/>
  <c r="M459" s="1"/>
  <c r="I461"/>
  <c r="K461" s="1"/>
  <c r="M461" s="1"/>
  <c r="I465"/>
  <c r="K465" s="1"/>
  <c r="M465" s="1"/>
  <c r="I467"/>
  <c r="K467" s="1"/>
  <c r="M467" s="1"/>
  <c r="H466"/>
  <c r="I466" s="1"/>
  <c r="K466" s="1"/>
  <c r="M466" s="1"/>
  <c r="H464"/>
  <c r="I464" s="1"/>
  <c r="K464" s="1"/>
  <c r="M464" s="1"/>
  <c r="H460"/>
  <c r="I460" s="1"/>
  <c r="K460" s="1"/>
  <c r="M460" s="1"/>
  <c r="H458"/>
  <c r="I458" s="1"/>
  <c r="K458" s="1"/>
  <c r="M458" s="1"/>
  <c r="H456"/>
  <c r="I456" s="1"/>
  <c r="K456" s="1"/>
  <c r="M456" s="1"/>
  <c r="H453"/>
  <c r="I453" s="1"/>
  <c r="K453" s="1"/>
  <c r="M453" s="1"/>
  <c r="H449"/>
  <c r="I449" s="1"/>
  <c r="K449" s="1"/>
  <c r="M449" s="1"/>
  <c r="H446"/>
  <c r="I446" s="1"/>
  <c r="K446" s="1"/>
  <c r="M446" s="1"/>
  <c r="H444"/>
  <c r="I444" s="1"/>
  <c r="K444" s="1"/>
  <c r="M444" s="1"/>
  <c r="H441"/>
  <c r="I441" s="1"/>
  <c r="K441" s="1"/>
  <c r="M441" s="1"/>
  <c r="H437"/>
  <c r="I437" s="1"/>
  <c r="K437" s="1"/>
  <c r="M437" s="1"/>
  <c r="H435"/>
  <c r="I435" s="1"/>
  <c r="K435" s="1"/>
  <c r="M435" s="1"/>
  <c r="H433"/>
  <c r="I433" s="1"/>
  <c r="K433" s="1"/>
  <c r="M433" s="1"/>
  <c r="H431"/>
  <c r="I431" s="1"/>
  <c r="K431" s="1"/>
  <c r="M431" s="1"/>
  <c r="H427"/>
  <c r="I427" s="1"/>
  <c r="K427" s="1"/>
  <c r="M427" s="1"/>
  <c r="H423"/>
  <c r="I423" s="1"/>
  <c r="K423" s="1"/>
  <c r="M423" s="1"/>
  <c r="H421"/>
  <c r="I421" s="1"/>
  <c r="K421" s="1"/>
  <c r="M421" s="1"/>
  <c r="H417"/>
  <c r="I417" s="1"/>
  <c r="K417" s="1"/>
  <c r="M417" s="1"/>
  <c r="H415"/>
  <c r="I415" s="1"/>
  <c r="K415" s="1"/>
  <c r="M415" s="1"/>
  <c r="H413"/>
  <c r="I413" s="1"/>
  <c r="K413" s="1"/>
  <c r="M413" s="1"/>
  <c r="H411"/>
  <c r="I411" s="1"/>
  <c r="K411" s="1"/>
  <c r="M411" s="1"/>
  <c r="H409"/>
  <c r="I409" s="1"/>
  <c r="K409" s="1"/>
  <c r="M409" s="1"/>
  <c r="H407"/>
  <c r="I407" s="1"/>
  <c r="K407" s="1"/>
  <c r="M407" s="1"/>
  <c r="H405"/>
  <c r="I405" s="1"/>
  <c r="K405" s="1"/>
  <c r="M405" s="1"/>
  <c r="H403"/>
  <c r="I403" s="1"/>
  <c r="K403" s="1"/>
  <c r="M403" s="1"/>
  <c r="H401"/>
  <c r="I401" s="1"/>
  <c r="K401" s="1"/>
  <c r="M401" s="1"/>
  <c r="H397"/>
  <c r="I397" s="1"/>
  <c r="K397" s="1"/>
  <c r="M397" s="1"/>
  <c r="H395"/>
  <c r="I395" s="1"/>
  <c r="K395" s="1"/>
  <c r="M395" s="1"/>
  <c r="H391"/>
  <c r="I391" s="1"/>
  <c r="K391" s="1"/>
  <c r="M391" s="1"/>
  <c r="H389"/>
  <c r="I389" s="1"/>
  <c r="K389" s="1"/>
  <c r="M389" s="1"/>
  <c r="H387"/>
  <c r="I387" s="1"/>
  <c r="K387" s="1"/>
  <c r="M387" s="1"/>
  <c r="H385"/>
  <c r="I385" s="1"/>
  <c r="K385" s="1"/>
  <c r="M385" s="1"/>
  <c r="H381"/>
  <c r="I380"/>
  <c r="K380" s="1"/>
  <c r="M380" s="1"/>
  <c r="H377"/>
  <c r="I377" s="1"/>
  <c r="K377" s="1"/>
  <c r="M377" s="1"/>
  <c r="H375"/>
  <c r="I375" s="1"/>
  <c r="K375" s="1"/>
  <c r="M375" s="1"/>
  <c r="H371"/>
  <c r="I371" s="1"/>
  <c r="K371" s="1"/>
  <c r="M371" s="1"/>
  <c r="H367"/>
  <c r="I367" s="1"/>
  <c r="K367" s="1"/>
  <c r="M367" s="1"/>
  <c r="H365"/>
  <c r="I365" s="1"/>
  <c r="K365" s="1"/>
  <c r="M365" s="1"/>
  <c r="H363"/>
  <c r="I363" s="1"/>
  <c r="K363" s="1"/>
  <c r="M363" s="1"/>
  <c r="H360"/>
  <c r="I360" s="1"/>
  <c r="K360" s="1"/>
  <c r="M360" s="1"/>
  <c r="H358"/>
  <c r="I358" s="1"/>
  <c r="K358" s="1"/>
  <c r="M358" s="1"/>
  <c r="H354"/>
  <c r="I354" s="1"/>
  <c r="K354" s="1"/>
  <c r="M354" s="1"/>
  <c r="H351"/>
  <c r="I351" s="1"/>
  <c r="K351" s="1"/>
  <c r="M351" s="1"/>
  <c r="H349"/>
  <c r="I349" s="1"/>
  <c r="K349" s="1"/>
  <c r="M349" s="1"/>
  <c r="H345"/>
  <c r="I345" s="1"/>
  <c r="K345" s="1"/>
  <c r="M345" s="1"/>
  <c r="H343"/>
  <c r="I343" s="1"/>
  <c r="K343" s="1"/>
  <c r="M343" s="1"/>
  <c r="H340"/>
  <c r="I340" s="1"/>
  <c r="K340" s="1"/>
  <c r="M340" s="1"/>
  <c r="H336"/>
  <c r="I336" s="1"/>
  <c r="K336" s="1"/>
  <c r="M336" s="1"/>
  <c r="H334"/>
  <c r="I334" s="1"/>
  <c r="K334" s="1"/>
  <c r="M334" s="1"/>
  <c r="H332"/>
  <c r="I332" s="1"/>
  <c r="K332" s="1"/>
  <c r="M332" s="1"/>
  <c r="H329"/>
  <c r="I329" s="1"/>
  <c r="K329" s="1"/>
  <c r="M329" s="1"/>
  <c r="H327"/>
  <c r="I327" s="1"/>
  <c r="K327" s="1"/>
  <c r="M327" s="1"/>
  <c r="H325"/>
  <c r="I325" s="1"/>
  <c r="K325" s="1"/>
  <c r="M325" s="1"/>
  <c r="H323"/>
  <c r="I323" s="1"/>
  <c r="K323" s="1"/>
  <c r="M323" s="1"/>
  <c r="H321"/>
  <c r="I321" s="1"/>
  <c r="K321" s="1"/>
  <c r="M321" s="1"/>
  <c r="H319"/>
  <c r="I319" s="1"/>
  <c r="K319" s="1"/>
  <c r="M319" s="1"/>
  <c r="H317"/>
  <c r="I317" s="1"/>
  <c r="K317" s="1"/>
  <c r="M317" s="1"/>
  <c r="H315"/>
  <c r="I315" s="1"/>
  <c r="K315" s="1"/>
  <c r="M315" s="1"/>
  <c r="H311"/>
  <c r="H309"/>
  <c r="I309" s="1"/>
  <c r="K309" s="1"/>
  <c r="M309" s="1"/>
  <c r="H305"/>
  <c r="I305" s="1"/>
  <c r="K305" s="1"/>
  <c r="M305" s="1"/>
  <c r="H303"/>
  <c r="I303" s="1"/>
  <c r="K303" s="1"/>
  <c r="M303" s="1"/>
  <c r="H301"/>
  <c r="I301" s="1"/>
  <c r="K301" s="1"/>
  <c r="M301" s="1"/>
  <c r="H299"/>
  <c r="I299" s="1"/>
  <c r="K299" s="1"/>
  <c r="M299" s="1"/>
  <c r="H297"/>
  <c r="I297" s="1"/>
  <c r="K297" s="1"/>
  <c r="M297" s="1"/>
  <c r="I296"/>
  <c r="K296" s="1"/>
  <c r="M296" s="1"/>
  <c r="H293"/>
  <c r="I293" s="1"/>
  <c r="K293" s="1"/>
  <c r="M293" s="1"/>
  <c r="I292"/>
  <c r="K292" s="1"/>
  <c r="M292" s="1"/>
  <c r="H291"/>
  <c r="I291" s="1"/>
  <c r="K291" s="1"/>
  <c r="M291" s="1"/>
  <c r="H289"/>
  <c r="I289" s="1"/>
  <c r="K289" s="1"/>
  <c r="M289" s="1"/>
  <c r="H285"/>
  <c r="I285" s="1"/>
  <c r="K285" s="1"/>
  <c r="M285" s="1"/>
  <c r="H283"/>
  <c r="I283" s="1"/>
  <c r="K283" s="1"/>
  <c r="M283" s="1"/>
  <c r="H281"/>
  <c r="I281" s="1"/>
  <c r="K281" s="1"/>
  <c r="M281" s="1"/>
  <c r="H279"/>
  <c r="I279" s="1"/>
  <c r="K279" s="1"/>
  <c r="M279" s="1"/>
  <c r="H277"/>
  <c r="I277" s="1"/>
  <c r="K277" s="1"/>
  <c r="M277" s="1"/>
  <c r="H275"/>
  <c r="I275" s="1"/>
  <c r="K275" s="1"/>
  <c r="M275" s="1"/>
  <c r="H271"/>
  <c r="I271" s="1"/>
  <c r="K271" s="1"/>
  <c r="M271" s="1"/>
  <c r="H269"/>
  <c r="I269" s="1"/>
  <c r="K269" s="1"/>
  <c r="M269" s="1"/>
  <c r="H267"/>
  <c r="I267" s="1"/>
  <c r="K267" s="1"/>
  <c r="M267" s="1"/>
  <c r="H265"/>
  <c r="I265" s="1"/>
  <c r="K265" s="1"/>
  <c r="M265" s="1"/>
  <c r="H263"/>
  <c r="I263" s="1"/>
  <c r="K263" s="1"/>
  <c r="M263" s="1"/>
  <c r="H261"/>
  <c r="I261" s="1"/>
  <c r="K261" s="1"/>
  <c r="M261" s="1"/>
  <c r="H259"/>
  <c r="I259" s="1"/>
  <c r="K259" s="1"/>
  <c r="M259" s="1"/>
  <c r="H257"/>
  <c r="I257" s="1"/>
  <c r="K257" s="1"/>
  <c r="M257" s="1"/>
  <c r="H255"/>
  <c r="I255" s="1"/>
  <c r="K255" s="1"/>
  <c r="M255" s="1"/>
  <c r="H251"/>
  <c r="I251" s="1"/>
  <c r="K251" s="1"/>
  <c r="M251" s="1"/>
  <c r="H249"/>
  <c r="H247"/>
  <c r="I247" s="1"/>
  <c r="K247" s="1"/>
  <c r="M247" s="1"/>
  <c r="H245"/>
  <c r="I245" s="1"/>
  <c r="K245" s="1"/>
  <c r="M245" s="1"/>
  <c r="H243"/>
  <c r="I243" s="1"/>
  <c r="K243" s="1"/>
  <c r="M243" s="1"/>
  <c r="H241"/>
  <c r="I241" s="1"/>
  <c r="K241" s="1"/>
  <c r="M241" s="1"/>
  <c r="H236"/>
  <c r="I236" s="1"/>
  <c r="K236" s="1"/>
  <c r="M236" s="1"/>
  <c r="I235"/>
  <c r="K235" s="1"/>
  <c r="M235" s="1"/>
  <c r="H232"/>
  <c r="I232" s="1"/>
  <c r="K232" s="1"/>
  <c r="M232" s="1"/>
  <c r="H230"/>
  <c r="I230" s="1"/>
  <c r="K230" s="1"/>
  <c r="M230" s="1"/>
  <c r="H228"/>
  <c r="I228" s="1"/>
  <c r="K228" s="1"/>
  <c r="M228" s="1"/>
  <c r="H226"/>
  <c r="I226" s="1"/>
  <c r="K226" s="1"/>
  <c r="M226" s="1"/>
  <c r="H224"/>
  <c r="I224" s="1"/>
  <c r="K224" s="1"/>
  <c r="M224" s="1"/>
  <c r="H222"/>
  <c r="H218"/>
  <c r="I218" s="1"/>
  <c r="K218" s="1"/>
  <c r="M218" s="1"/>
  <c r="H216"/>
  <c r="I216" s="1"/>
  <c r="K216" s="1"/>
  <c r="M216" s="1"/>
  <c r="H214"/>
  <c r="I214" s="1"/>
  <c r="K214" s="1"/>
  <c r="M214" s="1"/>
  <c r="H212"/>
  <c r="I212" s="1"/>
  <c r="K212" s="1"/>
  <c r="M212" s="1"/>
  <c r="H210"/>
  <c r="H206"/>
  <c r="I206" s="1"/>
  <c r="K206" s="1"/>
  <c r="M206" s="1"/>
  <c r="H204"/>
  <c r="I204" s="1"/>
  <c r="K204" s="1"/>
  <c r="M204" s="1"/>
  <c r="H202"/>
  <c r="I202" s="1"/>
  <c r="K202" s="1"/>
  <c r="M202" s="1"/>
  <c r="H200"/>
  <c r="I200" s="1"/>
  <c r="K200" s="1"/>
  <c r="M200" s="1"/>
  <c r="H198"/>
  <c r="I198" s="1"/>
  <c r="K198" s="1"/>
  <c r="M198" s="1"/>
  <c r="H196"/>
  <c r="I196" s="1"/>
  <c r="K196" s="1"/>
  <c r="M196" s="1"/>
  <c r="H194"/>
  <c r="I194" s="1"/>
  <c r="K194" s="1"/>
  <c r="M194" s="1"/>
  <c r="H192"/>
  <c r="I192" s="1"/>
  <c r="K192" s="1"/>
  <c r="M192" s="1"/>
  <c r="H189"/>
  <c r="I189" s="1"/>
  <c r="K189" s="1"/>
  <c r="M189" s="1"/>
  <c r="H187"/>
  <c r="I187" s="1"/>
  <c r="K187" s="1"/>
  <c r="M187" s="1"/>
  <c r="H184"/>
  <c r="I184" s="1"/>
  <c r="K184" s="1"/>
  <c r="M184" s="1"/>
  <c r="H178"/>
  <c r="I178" s="1"/>
  <c r="K178" s="1"/>
  <c r="M178" s="1"/>
  <c r="H176"/>
  <c r="I176" s="1"/>
  <c r="K176" s="1"/>
  <c r="M176" s="1"/>
  <c r="H169"/>
  <c r="I169" s="1"/>
  <c r="K169" s="1"/>
  <c r="M169" s="1"/>
  <c r="H167"/>
  <c r="I167" s="1"/>
  <c r="K167" s="1"/>
  <c r="M167" s="1"/>
  <c r="H165"/>
  <c r="I165" s="1"/>
  <c r="K165" s="1"/>
  <c r="M165" s="1"/>
  <c r="H161"/>
  <c r="I161" s="1"/>
  <c r="K161" s="1"/>
  <c r="M161" s="1"/>
  <c r="H145"/>
  <c r="I145" s="1"/>
  <c r="K145" s="1"/>
  <c r="M145" s="1"/>
  <c r="H143"/>
  <c r="I143" s="1"/>
  <c r="K143" s="1"/>
  <c r="M143" s="1"/>
  <c r="H139"/>
  <c r="I139" s="1"/>
  <c r="K139" s="1"/>
  <c r="M139" s="1"/>
  <c r="H137"/>
  <c r="I137" s="1"/>
  <c r="K137" s="1"/>
  <c r="M137" s="1"/>
  <c r="H133"/>
  <c r="I133" s="1"/>
  <c r="K133" s="1"/>
  <c r="M133" s="1"/>
  <c r="H131"/>
  <c r="I131" s="1"/>
  <c r="K131" s="1"/>
  <c r="M131" s="1"/>
  <c r="H129"/>
  <c r="I129" s="1"/>
  <c r="K129" s="1"/>
  <c r="M129" s="1"/>
  <c r="H127"/>
  <c r="H123"/>
  <c r="I123" s="1"/>
  <c r="K123" s="1"/>
  <c r="M123" s="1"/>
  <c r="H121"/>
  <c r="I121" s="1"/>
  <c r="K121" s="1"/>
  <c r="M121" s="1"/>
  <c r="H119"/>
  <c r="I119" s="1"/>
  <c r="K119" s="1"/>
  <c r="M119" s="1"/>
  <c r="H117"/>
  <c r="I117" s="1"/>
  <c r="K117" s="1"/>
  <c r="M117" s="1"/>
  <c r="H115"/>
  <c r="I115" s="1"/>
  <c r="K115" s="1"/>
  <c r="M115" s="1"/>
  <c r="H113"/>
  <c r="I113" s="1"/>
  <c r="K113" s="1"/>
  <c r="M113" s="1"/>
  <c r="H111"/>
  <c r="I111" s="1"/>
  <c r="K111" s="1"/>
  <c r="M111" s="1"/>
  <c r="H109"/>
  <c r="I109" s="1"/>
  <c r="K109" s="1"/>
  <c r="M109" s="1"/>
  <c r="H107"/>
  <c r="I107" s="1"/>
  <c r="K107" s="1"/>
  <c r="M107" s="1"/>
  <c r="H105"/>
  <c r="I105" s="1"/>
  <c r="K105" s="1"/>
  <c r="M105" s="1"/>
  <c r="H103"/>
  <c r="I103" s="1"/>
  <c r="K103" s="1"/>
  <c r="M103" s="1"/>
  <c r="H101"/>
  <c r="I101" s="1"/>
  <c r="K101" s="1"/>
  <c r="M101" s="1"/>
  <c r="H99"/>
  <c r="I99" s="1"/>
  <c r="K99" s="1"/>
  <c r="M99" s="1"/>
  <c r="H97"/>
  <c r="I97" s="1"/>
  <c r="K97" s="1"/>
  <c r="M97" s="1"/>
  <c r="H95"/>
  <c r="I95" s="1"/>
  <c r="K95" s="1"/>
  <c r="M95" s="1"/>
  <c r="H92"/>
  <c r="I92" s="1"/>
  <c r="K92" s="1"/>
  <c r="M92" s="1"/>
  <c r="H90"/>
  <c r="I90" s="1"/>
  <c r="K90" s="1"/>
  <c r="M90" s="1"/>
  <c r="H86"/>
  <c r="I86" s="1"/>
  <c r="K86" s="1"/>
  <c r="M86" s="1"/>
  <c r="H84"/>
  <c r="I84" s="1"/>
  <c r="K84" s="1"/>
  <c r="M84" s="1"/>
  <c r="H82"/>
  <c r="I82" s="1"/>
  <c r="K82" s="1"/>
  <c r="M82" s="1"/>
  <c r="H80"/>
  <c r="I80" s="1"/>
  <c r="K80" s="1"/>
  <c r="M80" s="1"/>
  <c r="H78"/>
  <c r="I78" s="1"/>
  <c r="K78" s="1"/>
  <c r="M78" s="1"/>
  <c r="H75"/>
  <c r="I75" s="1"/>
  <c r="K75" s="1"/>
  <c r="M75" s="1"/>
  <c r="H73"/>
  <c r="I73" s="1"/>
  <c r="K73" s="1"/>
  <c r="M73" s="1"/>
  <c r="H71"/>
  <c r="I71" s="1"/>
  <c r="K71" s="1"/>
  <c r="M71" s="1"/>
  <c r="H69"/>
  <c r="I69" s="1"/>
  <c r="K69" s="1"/>
  <c r="M69" s="1"/>
  <c r="H67"/>
  <c r="I67" s="1"/>
  <c r="K67" s="1"/>
  <c r="M67" s="1"/>
  <c r="H63"/>
  <c r="I63" s="1"/>
  <c r="K63" s="1"/>
  <c r="M63" s="1"/>
  <c r="H61"/>
  <c r="I61" s="1"/>
  <c r="K61" s="1"/>
  <c r="M61" s="1"/>
  <c r="H59"/>
  <c r="I59" s="1"/>
  <c r="K59" s="1"/>
  <c r="M59" s="1"/>
  <c r="H57"/>
  <c r="I57" s="1"/>
  <c r="K57" s="1"/>
  <c r="M57" s="1"/>
  <c r="H55"/>
  <c r="I55" s="1"/>
  <c r="K55" s="1"/>
  <c r="M55" s="1"/>
  <c r="H53"/>
  <c r="I53" s="1"/>
  <c r="K53" s="1"/>
  <c r="M53" s="1"/>
  <c r="H49"/>
  <c r="I49" s="1"/>
  <c r="K49" s="1"/>
  <c r="M49" s="1"/>
  <c r="H47"/>
  <c r="I47" s="1"/>
  <c r="K47" s="1"/>
  <c r="M47" s="1"/>
  <c r="H44"/>
  <c r="I44" s="1"/>
  <c r="K44" s="1"/>
  <c r="M44" s="1"/>
  <c r="H42"/>
  <c r="I42" s="1"/>
  <c r="K42" s="1"/>
  <c r="M42" s="1"/>
  <c r="H40"/>
  <c r="I40" s="1"/>
  <c r="K40" s="1"/>
  <c r="M40" s="1"/>
  <c r="H38"/>
  <c r="I38" s="1"/>
  <c r="K38" s="1"/>
  <c r="M38" s="1"/>
  <c r="H36"/>
  <c r="I36" s="1"/>
  <c r="K36" s="1"/>
  <c r="M36" s="1"/>
  <c r="H34"/>
  <c r="I34" s="1"/>
  <c r="K34" s="1"/>
  <c r="M34" s="1"/>
  <c r="H32"/>
  <c r="I32" s="1"/>
  <c r="K32" s="1"/>
  <c r="M32" s="1"/>
  <c r="H30"/>
  <c r="I30" s="1"/>
  <c r="K30" s="1"/>
  <c r="M30" s="1"/>
  <c r="H27"/>
  <c r="H22"/>
  <c r="I22" s="1"/>
  <c r="K22" s="1"/>
  <c r="M22" s="1"/>
  <c r="H20"/>
  <c r="I20" s="1"/>
  <c r="K20" s="1"/>
  <c r="M20" s="1"/>
  <c r="L238" l="1"/>
  <c r="L220"/>
  <c r="L369"/>
  <c r="L17"/>
  <c r="L469"/>
  <c r="L462"/>
  <c r="J18"/>
  <c r="J17" s="1"/>
  <c r="I148"/>
  <c r="K148" s="1"/>
  <c r="M148" s="1"/>
  <c r="J470"/>
  <c r="J356"/>
  <c r="K273"/>
  <c r="M273" s="1"/>
  <c r="I127"/>
  <c r="K127" s="1"/>
  <c r="M127" s="1"/>
  <c r="H18"/>
  <c r="I18" s="1"/>
  <c r="H209"/>
  <c r="H208" s="1"/>
  <c r="I208" s="1"/>
  <c r="K208" s="1"/>
  <c r="M208" s="1"/>
  <c r="I254"/>
  <c r="K254" s="1"/>
  <c r="M254" s="1"/>
  <c r="I158"/>
  <c r="K158" s="1"/>
  <c r="M158" s="1"/>
  <c r="I156"/>
  <c r="K156" s="1"/>
  <c r="M156" s="1"/>
  <c r="I152"/>
  <c r="K152" s="1"/>
  <c r="M152" s="1"/>
  <c r="I150"/>
  <c r="K150" s="1"/>
  <c r="M150" s="1"/>
  <c r="I141"/>
  <c r="K141" s="1"/>
  <c r="M141" s="1"/>
  <c r="I381"/>
  <c r="K381" s="1"/>
  <c r="M381" s="1"/>
  <c r="I311"/>
  <c r="K311" s="1"/>
  <c r="M311" s="1"/>
  <c r="H19"/>
  <c r="I19" s="1"/>
  <c r="K19" s="1"/>
  <c r="M19" s="1"/>
  <c r="H234"/>
  <c r="I234" s="1"/>
  <c r="K234" s="1"/>
  <c r="M234" s="1"/>
  <c r="H295"/>
  <c r="I295" s="1"/>
  <c r="K295" s="1"/>
  <c r="M295" s="1"/>
  <c r="I457"/>
  <c r="K457" s="1"/>
  <c r="M457" s="1"/>
  <c r="I422"/>
  <c r="K422" s="1"/>
  <c r="M422" s="1"/>
  <c r="I27"/>
  <c r="K27" s="1"/>
  <c r="M27" s="1"/>
  <c r="H240"/>
  <c r="I240" s="1"/>
  <c r="K240" s="1"/>
  <c r="M240" s="1"/>
  <c r="I445"/>
  <c r="K445" s="1"/>
  <c r="M445" s="1"/>
  <c r="I249"/>
  <c r="K249" s="1"/>
  <c r="M249" s="1"/>
  <c r="I132"/>
  <c r="K132" s="1"/>
  <c r="M132" s="1"/>
  <c r="H463"/>
  <c r="H357"/>
  <c r="H379"/>
  <c r="I379" s="1"/>
  <c r="K379" s="1"/>
  <c r="M379" s="1"/>
  <c r="I418"/>
  <c r="K418" s="1"/>
  <c r="M418" s="1"/>
  <c r="I396"/>
  <c r="K396" s="1"/>
  <c r="M396" s="1"/>
  <c r="I250"/>
  <c r="K250" s="1"/>
  <c r="M250" s="1"/>
  <c r="I222"/>
  <c r="K222" s="1"/>
  <c r="M222" s="1"/>
  <c r="I210"/>
  <c r="K210" s="1"/>
  <c r="M210" s="1"/>
  <c r="H239" l="1"/>
  <c r="H238" s="1"/>
  <c r="I238" s="1"/>
  <c r="K18"/>
  <c r="M18" s="1"/>
  <c r="L468"/>
  <c r="J238"/>
  <c r="J469"/>
  <c r="H221"/>
  <c r="I221" s="1"/>
  <c r="K221" s="1"/>
  <c r="M221" s="1"/>
  <c r="I209"/>
  <c r="K209" s="1"/>
  <c r="M209" s="1"/>
  <c r="H370"/>
  <c r="H356"/>
  <c r="I356" s="1"/>
  <c r="K356" s="1"/>
  <c r="M356" s="1"/>
  <c r="I357"/>
  <c r="K357" s="1"/>
  <c r="M357" s="1"/>
  <c r="H462"/>
  <c r="I462" s="1"/>
  <c r="K462" s="1"/>
  <c r="M462" s="1"/>
  <c r="I463"/>
  <c r="K463" s="1"/>
  <c r="M463" s="1"/>
  <c r="H470"/>
  <c r="I470" s="1"/>
  <c r="K470" s="1"/>
  <c r="M470" s="1"/>
  <c r="H17"/>
  <c r="I239" l="1"/>
  <c r="K239" s="1"/>
  <c r="M239" s="1"/>
  <c r="H220"/>
  <c r="I220" s="1"/>
  <c r="K220" s="1"/>
  <c r="M220" s="1"/>
  <c r="K238"/>
  <c r="M238" s="1"/>
  <c r="J468"/>
  <c r="I17"/>
  <c r="K17" s="1"/>
  <c r="M17" s="1"/>
  <c r="H369"/>
  <c r="I369" s="1"/>
  <c r="K369" s="1"/>
  <c r="M369" s="1"/>
  <c r="I370"/>
  <c r="K370" s="1"/>
  <c r="M370" s="1"/>
  <c r="H469"/>
  <c r="I469" s="1"/>
  <c r="K469" s="1"/>
  <c r="M469" s="1"/>
  <c r="H468" l="1"/>
  <c r="I468" s="1"/>
  <c r="K468" s="1"/>
  <c r="M468" s="1"/>
</calcChain>
</file>

<file path=xl/sharedStrings.xml><?xml version="1.0" encoding="utf-8"?>
<sst xmlns="http://schemas.openxmlformats.org/spreadsheetml/2006/main" count="2116" uniqueCount="394">
  <si>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</si>
  <si>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</si>
  <si>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</si>
  <si>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</si>
  <si>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</si>
  <si>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</si>
  <si>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</si>
  <si>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</si>
  <si>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</si>
  <si>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</si>
  <si>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</si>
  <si>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</si>
  <si>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</si>
  <si>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</si>
  <si>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</si>
  <si>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</si>
  <si>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</si>
  <si>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</si>
  <si>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</si>
  <si>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</si>
  <si>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</si>
  <si>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</si>
  <si>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</si>
  <si>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</si>
  <si>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</si>
  <si>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</si>
  <si>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</si>
  <si>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</si>
  <si>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</si>
  <si>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</si>
  <si>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</si>
  <si>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</si>
  <si>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</si>
  <si>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</si>
  <si>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</si>
  <si>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</si>
  <si>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</si>
  <si>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</si>
  <si>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</si>
  <si>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</si>
  <si>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</si>
  <si>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</si>
  <si>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</si>
  <si>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</si>
  <si>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</si>
  <si>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</si>
  <si>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</si>
  <si>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</si>
  <si>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</si>
  <si>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</si>
  <si>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</si>
  <si>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</si>
  <si>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</si>
  <si>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</si>
  <si>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</si>
  <si>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</si>
  <si>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</si>
  <si>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</si>
  <si>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</si>
  <si>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</si>
  <si>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</si>
  <si>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</si>
  <si>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</si>
  <si>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</si>
  <si>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</si>
  <si>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</si>
  <si>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</si>
  <si>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</si>
  <si>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</si>
  <si>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</si>
  <si>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</si>
  <si>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</si>
  <si>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</si>
  <si>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</si>
  <si>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</si>
  <si>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</si>
  <si>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</si>
  <si>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</si>
  <si>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</si>
  <si>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</si>
  <si>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</si>
  <si>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</si>
  <si>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</si>
  <si>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</si>
  <si>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</si>
  <si>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</si>
  <si>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</si>
  <si>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</si>
  <si>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</si>
  <si>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</si>
  <si>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</si>
  <si>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</si>
  <si>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</si>
  <si>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</si>
  <si>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</si>
  <si>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</si>
  <si>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</si>
  <si>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</si>
  <si>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</si>
  <si>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</si>
  <si>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</si>
  <si>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</si>
  <si>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</si>
  <si>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</si>
  <si>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</si>
  <si>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</si>
  <si>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</si>
  <si>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</si>
  <si>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</si>
  <si>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</si>
  <si>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</si>
  <si>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</si>
  <si>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</si>
  <si>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</si>
  <si>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</si>
  <si>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</si>
  <si>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</si>
  <si>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</si>
  <si>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</si>
  <si>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</si>
  <si>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</si>
  <si>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</si>
  <si>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</si>
  <si>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</si>
  <si>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</si>
  <si>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01 2 01 00060</t>
  </si>
  <si>
    <t>01 2 01 00080</t>
  </si>
  <si>
    <t>01 2 01 00090</t>
  </si>
  <si>
    <t>01 2 01 00100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</si>
  <si>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</si>
  <si>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</si>
  <si>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</si>
  <si>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</si>
  <si>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</si>
  <si>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</si>
  <si>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</si>
  <si>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</si>
  <si>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</si>
  <si>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</si>
  <si>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</si>
  <si>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</si>
  <si>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</si>
  <si>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</si>
  <si>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</si>
  <si>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</si>
  <si>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</si>
  <si>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</si>
  <si>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</si>
  <si>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</si>
  <si>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</si>
  <si>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</si>
  <si>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</si>
  <si>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</si>
  <si>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</si>
  <si>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</si>
  <si>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</si>
  <si>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</si>
  <si>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</si>
  <si>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</si>
  <si>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</si>
  <si>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</si>
  <si>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</si>
  <si>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</si>
  <si>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</si>
  <si>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</si>
  <si>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</si>
  <si>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</si>
  <si>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</si>
  <si>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</si>
  <si>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</si>
  <si>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</si>
  <si>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</si>
  <si>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</si>
  <si>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</si>
  <si>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</si>
  <si>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</si>
  <si>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</si>
  <si>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</si>
  <si>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</si>
  <si>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</si>
  <si>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</si>
  <si>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</si>
  <si>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</si>
  <si>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</si>
  <si>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</si>
  <si>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</si>
  <si>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Код главного распорядителя</t>
  </si>
  <si>
    <t>Обеспечение  мероприятий по формированию современной городской среды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</si>
  <si>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</si>
  <si>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</si>
  <si>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</si>
  <si>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</si>
  <si>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</si>
  <si>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</si>
  <si>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</si>
  <si>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</si>
  <si>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Комплектование книжных фондов библиотек городского округа Тейково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</si>
  <si>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</si>
  <si>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</si>
  <si>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</si>
  <si>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</si>
  <si>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</si>
  <si>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05 2 01 S0510</t>
  </si>
  <si>
    <t>05 4 01 L4970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</si>
  <si>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</si>
  <si>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</si>
  <si>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</si>
  <si>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</si>
  <si>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</si>
  <si>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</si>
  <si>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</si>
  <si>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</si>
  <si>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</si>
  <si>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</si>
  <si>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</si>
  <si>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</si>
  <si>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</si>
  <si>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</si>
  <si>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</si>
  <si>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</si>
  <si>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</si>
  <si>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</si>
  <si>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</si>
  <si>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</si>
  <si>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</si>
  <si>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</si>
  <si>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</si>
  <si>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</si>
  <si>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</si>
  <si>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</si>
  <si>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</si>
  <si>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</si>
  <si>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</si>
  <si>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</si>
  <si>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2022 год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</si>
  <si>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</si>
  <si>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</si>
  <si>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</si>
  <si>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</si>
  <si>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</si>
  <si>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</si>
  <si>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</si>
  <si>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</si>
  <si>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</si>
  <si>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</si>
  <si>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</si>
  <si>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01 2 E1 51690</t>
  </si>
  <si>
    <t>01 2 E4 52100</t>
  </si>
  <si>
    <t>01 2 01 S1950</t>
  </si>
  <si>
    <t>01 1 01 S1950</t>
  </si>
  <si>
    <t>05 6 01 S2000</t>
  </si>
  <si>
    <t>01 2 E2 50970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</si>
  <si>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</si>
  <si>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</si>
  <si>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Проведение специальной оценки условий труда  в муниципальных организациях дополнительного образования детей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</si>
  <si>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</si>
  <si>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</si>
  <si>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</si>
  <si>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</si>
  <si>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</si>
  <si>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</si>
  <si>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01 4 01 00270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</si>
  <si>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</si>
  <si>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</si>
  <si>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</si>
  <si>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</si>
  <si>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</si>
  <si>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</si>
  <si>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</si>
  <si>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</si>
  <si>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</si>
  <si>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</si>
  <si>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</si>
  <si>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</si>
  <si>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</si>
  <si>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</si>
  <si>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</si>
  <si>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</si>
  <si>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</si>
  <si>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</si>
  <si>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</si>
  <si>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</si>
  <si>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S1950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</si>
  <si>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</si>
  <si>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</si>
  <si>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05 Ж F2 S5100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</si>
  <si>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</si>
  <si>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</si>
  <si>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</si>
  <si>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</si>
  <si>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</si>
  <si>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07 2 01 00560</t>
  </si>
  <si>
    <t xml:space="preserve">городская Дума городского округа Тейково Ивановской области
</t>
  </si>
  <si>
    <t>03 2 01 80340</t>
  </si>
  <si>
    <t>Ивановской области</t>
  </si>
  <si>
    <t>03 2 02 00460</t>
  </si>
  <si>
    <t>Реализация мероприятий по модернизации объектов коммунальной инфраструктуры</t>
  </si>
  <si>
    <t>05 1 04 S6800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</si>
  <si>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</si>
  <si>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</si>
  <si>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</si>
  <si>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</si>
  <si>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</si>
  <si>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</si>
  <si>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Проведение лесоустроительных работ</t>
  </si>
  <si>
    <t>05 М 01 30500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</si>
  <si>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</si>
  <si>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</si>
  <si>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</si>
  <si>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</si>
  <si>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</si>
  <si>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</si>
  <si>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</si>
  <si>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</si>
  <si>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</si>
  <si>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</si>
  <si>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</si>
  <si>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</si>
  <si>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05 1 07 40200</t>
  </si>
  <si>
    <t>Оценка запасов питьевых подземных вод</t>
  </si>
  <si>
    <t>05 1 06 40190</t>
  </si>
  <si>
    <t>Составление технического проекта разработки месторождения подземных вод</t>
  </si>
  <si>
    <t>Реализация мероприятий по профилактике терроризма и экстремизма</t>
  </si>
  <si>
    <t>01 8 01 20300</t>
  </si>
  <si>
    <t>03 9 01 00140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</si>
  <si>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</si>
  <si>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03 2 03 00470</t>
  </si>
  <si>
    <t>03 5 03 00640</t>
  </si>
  <si>
    <t>03 1 02 10410</t>
  </si>
  <si>
    <t xml:space="preserve">Реализация мероприятий по укреплению пожарной безопасности муниципальных дошкольных образовательных организаций </t>
  </si>
  <si>
    <t>Реализация  мероприятий по укреплению пожарной безопасности общеобразовательных организаций</t>
  </si>
  <si>
    <t>Проведение муниципальных выборов в представительный орган  городского округа Тейково</t>
  </si>
  <si>
    <t>40 1 00 90010</t>
  </si>
  <si>
    <t>О65</t>
  </si>
  <si>
    <t xml:space="preserve">контрольно-счетная комиссия городского округа Тейково Ивановской области
</t>
  </si>
  <si>
    <t xml:space="preserve"> Ведомственная структура
расходов бюджета города Тейково  на 2022 год</t>
  </si>
  <si>
    <t xml:space="preserve"> Приложение № 5 </t>
  </si>
  <si>
    <t>Укрепление материально-технической базы муниципальных учреждений культуры Ивановской области</t>
  </si>
  <si>
    <t>03 2 03 S1980</t>
  </si>
  <si>
    <t>01 3 01 11420</t>
  </si>
  <si>
    <t>01 3 01 11440</t>
  </si>
  <si>
    <t>03 7 01 11430</t>
  </si>
  <si>
    <t>03 1 01 10340</t>
  </si>
  <si>
    <t>03 3 01 10340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</si>
  <si>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</si>
  <si>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</si>
  <si>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</si>
  <si>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</si>
  <si>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</si>
  <si>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</si>
  <si>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Организация целевой подготовки педагогов для работы в муниципальных образовательных организациях Ивановской области</t>
  </si>
  <si>
    <t>Адресная поддержка учащихся 1-11 классов при организации питания в образовательных организациях городского округа Тейково</t>
  </si>
  <si>
    <t>Создание модельных муниципальных библиотек</t>
  </si>
  <si>
    <t>03 3 A1 54540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</si>
  <si>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</si>
  <si>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</si>
  <si>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 xml:space="preserve">Благоустройство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</si>
  <si>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</si>
  <si>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</si>
  <si>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</si>
  <si>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 xml:space="preserve"> Реализация проектов развития территорий муниципальных образований Ивановской области, основанных на местных инициативах (инициативных проектов)</t>
  </si>
  <si>
    <t>Изменения на 25.02.2022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</si>
  <si>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Першинская, д. 2)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</si>
  <si>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ТОС Красный путем установки многофункциональной спортивной площадки на ул. 2-Пролетарская,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</si>
  <si>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1-я Комовская, д. 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</si>
  <si>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м. Василево путем установки спортивной площадки с ограждением и футбольными воротами, детских игровых элементов напротив д. 2а, ул. Садовая,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</si>
  <si>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Фрунзенская, д. 5)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</si>
  <si>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по адресу: Ивановская область, г. Тейково, между ул. Гвардейская, 6 и ул. Молодежная, 14)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</si>
  <si>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Шестагинская, д. 52)</t>
  </si>
  <si>
    <t>05 Ж F2 S5101</t>
  </si>
  <si>
    <t>05 Ж F2 S5102</t>
  </si>
  <si>
    <t>05 Ж F2 S5103</t>
  </si>
  <si>
    <t>05 Ж F2 S5104</t>
  </si>
  <si>
    <t>05 Ж F2 S5105</t>
  </si>
  <si>
    <t>05 Ж F2 S5106</t>
  </si>
  <si>
    <t>05 Ж F2 S5107</t>
  </si>
  <si>
    <t>Выполнение требований, установленных правилами оценки готовности городского округа Тейково Ивановской области к отопительному периоду</t>
  </si>
  <si>
    <t>05 Л 02 30410</t>
  </si>
  <si>
    <t xml:space="preserve">от 17.12.2021 № 135  </t>
  </si>
  <si>
    <t>Изменения на 25.03.2022</t>
  </si>
  <si>
    <t>03 3 01 L5191</t>
  </si>
  <si>
    <t>Проведение изыскательских работ по определению возможности строительства Центра культурного развития</t>
  </si>
  <si>
    <t>03 Б 01 00150</t>
  </si>
  <si>
    <t>Разработка проектно-сметной документации Центра культурного развития</t>
  </si>
  <si>
    <t>03 Б 02 00160</t>
  </si>
  <si>
    <t>Софинансирование расходных обязательств органов местного самоуправления по осуществлению дополнительных мероприятий по профилактике и противодействию распространения новой коронавирусной инфекции (COVID-19) в муниципальных общеобразовательных организациях Ивановской области</t>
  </si>
  <si>
    <t>01 2 05 S6900</t>
  </si>
  <si>
    <t>05 2 01 S8600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</si>
  <si>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библиотек муниципальных образований)</t>
  </si>
  <si>
    <t>Изменения на 22.04.2022</t>
  </si>
  <si>
    <t xml:space="preserve"> Иные бюджетные ассигнования</t>
  </si>
  <si>
    <t>Субсидия на возмещение затрат по созданию инженерной инфраструктуры на земельном участке, предназначенном для строительства объекта «Красные сосенки — территория осознанности и добрососедства»</t>
  </si>
  <si>
    <t>05 Ж 05 20900</t>
  </si>
  <si>
    <t xml:space="preserve">от __.__.2022 № __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</si>
</sst>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7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center" vertical="top"/>
    </xf>
    <xf numFmtId="0" fontId="5" fillId="33" borderId="13" xfId="0" applyFont="1" applyFill="1" applyBorder="1" applyAlignment="1">
      <alignment horizontal="left" vertical="top" wrapText="1"/>
    </xf>
    <xf numFmtId="0" fontId="5" fillId="33" borderId="1" xfId="0" applyFont="1" applyFill="1" applyBorder="1" applyAlignment="1">
      <alignment horizontal="left" vertical="center" wrapText="1"/>
    </xf>
    <xf numFmtId="0" fontId="5" fillId="33" borderId="1" xfId="0" applyNumberFormat="1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vertical="top" wrapText="1"/>
    </xf>
    <xf numFmtId="0" fontId="6" fillId="33" borderId="1" xfId="0" applyFont="1" applyFill="1" applyBorder="1" applyAlignment="1">
      <alignment horizontal="center" vertical="top" wrapText="1"/>
    </xf>
    <xf numFmtId="0" fontId="4" fillId="33" borderId="0" xfId="0" applyFont="1" applyFill="1" applyAlignment="1">
      <alignment horizontal="right" vertical="top"/>
    </xf>
    <xf numFmtId="0" fontId="4" fillId="33" borderId="0" xfId="0" applyFont="1" applyFill="1" applyAlignment="1">
      <alignment horizontal="right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" xfId="0" applyFont="1" applyFill="1" applyBorder="1" applyAlignment="1">
      <alignment horizontal="center" vertical="top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  <xf numFmtId="0" fontId="4" fillId="33" borderId="0" xfId="0" applyFont="1" applyFill="1" applyAlignment="1">
      <alignment horizontal="center" vertical="top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M471"/>
  <sheetViews>
    <sheetView tabSelected="1" workbookViewId="0">
      <selection activeCell="A6" sqref="A6:M6"/>
    </sheetView>
  </sheetViews>
  <sheetFormatPr defaultRowHeight="56.45" customHeight="1"/>
  <cols>
    <col min="1" max="1" width="40.140625" style="4" customWidth="1"/>
    <col min="2" max="2" width="5.42578125" style="4" customWidth="1"/>
    <col min="3" max="4" width="4.85546875" style="4" customWidth="1"/>
    <col min="5" max="5" width="14.28515625" style="4" customWidth="1"/>
    <col min="6" max="6" width="4.85546875" style="4" customWidth="1"/>
    <col min="7" max="7" width="17.28515625" style="4" hidden="1" customWidth="1"/>
    <col min="8" max="8" width="15.42578125" style="4" hidden="1" customWidth="1"/>
    <col min="9" max="9" width="15.5703125" style="4" hidden="1" customWidth="1"/>
    <col min="10" max="10" width="15.28515625" style="4" hidden="1" customWidth="1"/>
    <col min="11" max="11" width="14.7109375" style="4" hidden="1" customWidth="1"/>
    <col min="12" max="12" width="15.85546875" style="4" hidden="1" customWidth="1"/>
    <col min="13" max="13" width="15.5703125" style="4" customWidth="1"/>
    <col min="14" max="16384" width="9.140625" style="4"/>
  </cols>
  <sheetData>
    <row r="1" spans="1:13" ht="18" customHeight="1">
      <c r="A1" s="19" t="s">
        <v>336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2.5" customHeight="1">
      <c r="A2" s="20" t="s">
        <v>271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21" customHeight="1">
      <c r="A3" s="20" t="s">
        <v>272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21" customHeight="1">
      <c r="A4" s="20" t="s">
        <v>294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 ht="20.25" customHeight="1">
      <c r="A5" s="20" t="s">
        <v>393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 ht="20.25" customHeight="1">
      <c r="A6" s="19" t="s">
        <v>336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0.25" customHeight="1">
      <c r="A7" s="20" t="s">
        <v>271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3" ht="20.25" customHeight="1">
      <c r="A8" s="20" t="s">
        <v>272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13" ht="20.25" customHeight="1">
      <c r="A9" s="20" t="s">
        <v>294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</row>
    <row r="10" spans="1:13" ht="20.25" customHeight="1">
      <c r="A10" s="20" t="s">
        <v>378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13" ht="20.2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13" ht="49.5" customHeight="1">
      <c r="A12" s="24" t="s">
        <v>335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3" ht="16.5" customHeight="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3" ht="18.75" customHeight="1">
      <c r="A14" s="25" t="s">
        <v>172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</row>
    <row r="15" spans="1:13" ht="30" customHeight="1">
      <c r="A15" s="18" t="s">
        <v>2</v>
      </c>
      <c r="B15" s="18" t="s">
        <v>186</v>
      </c>
      <c r="C15" s="18" t="s">
        <v>18</v>
      </c>
      <c r="D15" s="18" t="s">
        <v>26</v>
      </c>
      <c r="E15" s="18" t="s">
        <v>0</v>
      </c>
      <c r="F15" s="18" t="s">
        <v>1</v>
      </c>
      <c r="G15" s="23" t="s">
        <v>234</v>
      </c>
      <c r="H15" s="21" t="s">
        <v>361</v>
      </c>
      <c r="I15" s="23" t="s">
        <v>234</v>
      </c>
      <c r="J15" s="21" t="s">
        <v>379</v>
      </c>
      <c r="K15" s="23" t="s">
        <v>234</v>
      </c>
      <c r="L15" s="21" t="s">
        <v>389</v>
      </c>
      <c r="M15" s="23" t="s">
        <v>234</v>
      </c>
    </row>
    <row r="16" spans="1:13" ht="78.75" customHeight="1">
      <c r="A16" s="18"/>
      <c r="B16" s="18"/>
      <c r="C16" s="18"/>
      <c r="D16" s="18"/>
      <c r="E16" s="18"/>
      <c r="F16" s="18"/>
      <c r="G16" s="23"/>
      <c r="H16" s="22"/>
      <c r="I16" s="23"/>
      <c r="J16" s="22"/>
      <c r="K16" s="23"/>
      <c r="L16" s="22"/>
      <c r="M16" s="23"/>
    </row>
    <row r="17" spans="1:13" ht="38.25">
      <c r="A17" s="5" t="s">
        <v>17</v>
      </c>
      <c r="B17" s="6" t="s">
        <v>5</v>
      </c>
      <c r="C17" s="6"/>
      <c r="D17" s="6"/>
      <c r="E17" s="2"/>
      <c r="F17" s="2"/>
      <c r="G17" s="7">
        <v>208576.26486300002</v>
      </c>
      <c r="H17" s="8">
        <f>H18+H19</f>
        <v>4274.4186900000059</v>
      </c>
      <c r="I17" s="7">
        <f>G17+H17</f>
        <v>212850.68355300004</v>
      </c>
      <c r="J17" s="8">
        <f>J18+J19</f>
        <v>3900.10124</v>
      </c>
      <c r="K17" s="7">
        <f>I17+J17</f>
        <v>216750.78479300003</v>
      </c>
      <c r="L17" s="8">
        <f>L18+L19</f>
        <v>52823.317230000001</v>
      </c>
      <c r="M17" s="7">
        <f>K17+L17</f>
        <v>269574.10202300001</v>
      </c>
    </row>
    <row r="18" spans="1:13" ht="38.25">
      <c r="A18" s="3" t="s">
        <v>12</v>
      </c>
      <c r="B18" s="2" t="s">
        <v>5</v>
      </c>
      <c r="C18" s="2"/>
      <c r="D18" s="2"/>
      <c r="E18" s="2"/>
      <c r="F18" s="2"/>
      <c r="G18" s="7">
        <v>207479.47427299997</v>
      </c>
      <c r="H18" s="8">
        <f>H20+H22+H34+H36+H38+H40+H44+H47+H49+H57+H59+H61+H63+H67+H73+H75+H78+H80+H82+H84+H92+H95+H97+H99+H103+H105+H107+H127+H129+H131+H133+H135+H137+H139+H141+H143+H169+H176+H178+H184+H187+H189+H192+H194+H196+H198+H200+H202+H206+H109+H101+H145+H86+H113+H111+H55+H115+H161+H90+H69+H117+H119+H42+H165+H167+H121+H123+H32+H174+H147+H149+H151+H153+H155+H157+H159+H125</f>
        <v>4274.4186900000059</v>
      </c>
      <c r="I18" s="7">
        <f t="shared" ref="I18:I81" si="0">G18+H18</f>
        <v>211753.89296299999</v>
      </c>
      <c r="J18" s="8">
        <f>J20+J22+J34+J36+J38+J40+J44+J47+J49+J57+J59+J61+J63+J67+J73+J75+J78+J80+J82+J84+J92+J95+J97+J99+J103+J105+J107+J127+J129+J131+J133+J135+J137+J139+J141+J143+J169+J176+J178+J184+J187+J189+J192+J194+J196+J198+J200+J202+J206+J109+J101+J145+J86+J113+J111+J55+J115+J161+J90+J69+J117+J119+J42+J165+J167+J121+J123+J32+J174+J147+J149+J151+J153+J155+J157+J159+J125+J180+J182+J88</f>
        <v>3900.10124</v>
      </c>
      <c r="K18" s="7">
        <f t="shared" ref="K18:K81" si="1">I18+J18</f>
        <v>215653.99420299998</v>
      </c>
      <c r="L18" s="8">
        <f>L20+L22+L34+L36+L38+L40+L44+L47+L49+L57+L59+L61+L63+L67+L73+L75+L78+L80+L82+L84+L92+L95+L97+L99+L103+L105+L107+L127+L129+L131+L133+L135+L137+L139+L141+L143+L169+L176+L178+L184+L187+L189+L192+L194+L196+L198+L200+L202+L206+L109+L101+L145+L86+L113+L111+L55+L115+L161+L90+L69+L117+L119+L42+L165+L167+L121+L123+L32+L174+L147+L149+L151+L153+L155+L157+L159+L125+L180+L182+L88+L163</f>
        <v>49990.650029999997</v>
      </c>
      <c r="M18" s="7">
        <f t="shared" ref="M18:M81" si="2">K18+L18</f>
        <v>265644.644233</v>
      </c>
    </row>
    <row r="19" spans="1:13" ht="38.25">
      <c r="A19" s="3" t="s">
        <v>13</v>
      </c>
      <c r="B19" s="2" t="s">
        <v>5</v>
      </c>
      <c r="C19" s="2"/>
      <c r="D19" s="2"/>
      <c r="E19" s="2"/>
      <c r="F19" s="2"/>
      <c r="G19" s="7">
        <v>1096.7905900000005</v>
      </c>
      <c r="H19" s="8">
        <f>H27+H30+H53+H71+H204</f>
        <v>0</v>
      </c>
      <c r="I19" s="7">
        <f t="shared" si="0"/>
        <v>1096.7905900000005</v>
      </c>
      <c r="J19" s="8">
        <f>J27+J30+J53+J71+J204</f>
        <v>0</v>
      </c>
      <c r="K19" s="7">
        <f t="shared" si="1"/>
        <v>1096.7905900000005</v>
      </c>
      <c r="L19" s="8">
        <f>L27+L30+L53+L71+L204</f>
        <v>2832.6671999999999</v>
      </c>
      <c r="M19" s="7">
        <f t="shared" si="2"/>
        <v>3929.4577900000004</v>
      </c>
    </row>
    <row r="20" spans="1:13" ht="25.5">
      <c r="A20" s="3" t="s">
        <v>29</v>
      </c>
      <c r="B20" s="2" t="s">
        <v>5</v>
      </c>
      <c r="C20" s="2" t="s">
        <v>19</v>
      </c>
      <c r="D20" s="2" t="s">
        <v>25</v>
      </c>
      <c r="E20" s="1" t="s">
        <v>30</v>
      </c>
      <c r="F20" s="2"/>
      <c r="G20" s="7">
        <v>1702.9869999999999</v>
      </c>
      <c r="H20" s="8">
        <f>H21</f>
        <v>0</v>
      </c>
      <c r="I20" s="7">
        <f t="shared" si="0"/>
        <v>1702.9869999999999</v>
      </c>
      <c r="J20" s="8">
        <f>J21</f>
        <v>0</v>
      </c>
      <c r="K20" s="7">
        <f t="shared" si="1"/>
        <v>1702.9869999999999</v>
      </c>
      <c r="L20" s="8">
        <f>L21</f>
        <v>0</v>
      </c>
      <c r="M20" s="7">
        <f t="shared" si="2"/>
        <v>1702.9869999999999</v>
      </c>
    </row>
    <row r="21" spans="1:13" ht="76.5">
      <c r="A21" s="3" t="s">
        <v>94</v>
      </c>
      <c r="B21" s="2" t="s">
        <v>5</v>
      </c>
      <c r="C21" s="2" t="s">
        <v>19</v>
      </c>
      <c r="D21" s="2" t="s">
        <v>25</v>
      </c>
      <c r="E21" s="1" t="s">
        <v>30</v>
      </c>
      <c r="F21" s="2">
        <v>100</v>
      </c>
      <c r="G21" s="7">
        <v>1702.9869999999999</v>
      </c>
      <c r="H21" s="8"/>
      <c r="I21" s="7">
        <f t="shared" si="0"/>
        <v>1702.9869999999999</v>
      </c>
      <c r="J21" s="8"/>
      <c r="K21" s="7">
        <f t="shared" si="1"/>
        <v>1702.9869999999999</v>
      </c>
      <c r="L21" s="8"/>
      <c r="M21" s="7">
        <f t="shared" si="2"/>
        <v>1702.9869999999999</v>
      </c>
    </row>
    <row r="22" spans="1:13" ht="38.25">
      <c r="A22" s="3" t="s">
        <v>31</v>
      </c>
      <c r="B22" s="2" t="s">
        <v>5</v>
      </c>
      <c r="C22" s="2" t="s">
        <v>19</v>
      </c>
      <c r="D22" s="2" t="s">
        <v>21</v>
      </c>
      <c r="E22" s="1" t="s">
        <v>33</v>
      </c>
      <c r="F22" s="2"/>
      <c r="G22" s="7">
        <v>16775.977999999999</v>
      </c>
      <c r="H22" s="8">
        <f>H23+H24+H25+H26</f>
        <v>0</v>
      </c>
      <c r="I22" s="7">
        <f t="shared" si="0"/>
        <v>16775.977999999999</v>
      </c>
      <c r="J22" s="8">
        <f>J23+J24+J25+J26</f>
        <v>0</v>
      </c>
      <c r="K22" s="7">
        <f t="shared" si="1"/>
        <v>16775.977999999999</v>
      </c>
      <c r="L22" s="8">
        <f>L23+L24+L25+L26</f>
        <v>0</v>
      </c>
      <c r="M22" s="7">
        <f t="shared" si="2"/>
        <v>16775.977999999999</v>
      </c>
    </row>
    <row r="23" spans="1:13" ht="76.5">
      <c r="A23" s="3" t="s">
        <v>94</v>
      </c>
      <c r="B23" s="2" t="s">
        <v>5</v>
      </c>
      <c r="C23" s="2" t="s">
        <v>19</v>
      </c>
      <c r="D23" s="2" t="s">
        <v>21</v>
      </c>
      <c r="E23" s="1" t="s">
        <v>33</v>
      </c>
      <c r="F23" s="2">
        <v>100</v>
      </c>
      <c r="G23" s="7">
        <v>16570.651999999998</v>
      </c>
      <c r="H23" s="8"/>
      <c r="I23" s="7">
        <f t="shared" si="0"/>
        <v>16570.651999999998</v>
      </c>
      <c r="J23" s="8"/>
      <c r="K23" s="7">
        <f t="shared" si="1"/>
        <v>16570.651999999998</v>
      </c>
      <c r="L23" s="8"/>
      <c r="M23" s="7">
        <f t="shared" si="2"/>
        <v>16570.651999999998</v>
      </c>
    </row>
    <row r="24" spans="1:13" ht="38.25">
      <c r="A24" s="3" t="s">
        <v>32</v>
      </c>
      <c r="B24" s="2" t="s">
        <v>5</v>
      </c>
      <c r="C24" s="2" t="s">
        <v>19</v>
      </c>
      <c r="D24" s="2" t="s">
        <v>21</v>
      </c>
      <c r="E24" s="1" t="s">
        <v>33</v>
      </c>
      <c r="F24" s="2">
        <v>200</v>
      </c>
      <c r="G24" s="7">
        <v>204.32600000000002</v>
      </c>
      <c r="H24" s="8"/>
      <c r="I24" s="7">
        <f t="shared" si="0"/>
        <v>204.32600000000002</v>
      </c>
      <c r="J24" s="8"/>
      <c r="K24" s="7">
        <f t="shared" si="1"/>
        <v>204.32600000000002</v>
      </c>
      <c r="L24" s="8"/>
      <c r="M24" s="7">
        <f t="shared" si="2"/>
        <v>204.32600000000002</v>
      </c>
    </row>
    <row r="25" spans="1:13" ht="25.5">
      <c r="A25" s="3" t="s">
        <v>150</v>
      </c>
      <c r="B25" s="2" t="s">
        <v>5</v>
      </c>
      <c r="C25" s="2" t="s">
        <v>19</v>
      </c>
      <c r="D25" s="2" t="s">
        <v>21</v>
      </c>
      <c r="E25" s="1" t="s">
        <v>33</v>
      </c>
      <c r="F25" s="2">
        <v>300</v>
      </c>
      <c r="G25" s="7">
        <v>0</v>
      </c>
      <c r="H25" s="8"/>
      <c r="I25" s="7">
        <f t="shared" si="0"/>
        <v>0</v>
      </c>
      <c r="J25" s="8"/>
      <c r="K25" s="7">
        <f t="shared" si="1"/>
        <v>0</v>
      </c>
      <c r="L25" s="8"/>
      <c r="M25" s="7">
        <f t="shared" si="2"/>
        <v>0</v>
      </c>
    </row>
    <row r="26" spans="1:13" ht="15.75">
      <c r="A26" s="3" t="s">
        <v>54</v>
      </c>
      <c r="B26" s="2" t="s">
        <v>5</v>
      </c>
      <c r="C26" s="2" t="s">
        <v>19</v>
      </c>
      <c r="D26" s="2" t="s">
        <v>21</v>
      </c>
      <c r="E26" s="1" t="s">
        <v>33</v>
      </c>
      <c r="F26" s="2">
        <v>800</v>
      </c>
      <c r="G26" s="7">
        <v>1</v>
      </c>
      <c r="H26" s="8"/>
      <c r="I26" s="7">
        <f t="shared" si="0"/>
        <v>1</v>
      </c>
      <c r="J26" s="8"/>
      <c r="K26" s="7">
        <f t="shared" si="1"/>
        <v>1</v>
      </c>
      <c r="L26" s="8"/>
      <c r="M26" s="7">
        <f t="shared" si="2"/>
        <v>1</v>
      </c>
    </row>
    <row r="27" spans="1:13" ht="38.25">
      <c r="A27" s="3" t="s">
        <v>34</v>
      </c>
      <c r="B27" s="2" t="s">
        <v>5</v>
      </c>
      <c r="C27" s="2" t="s">
        <v>19</v>
      </c>
      <c r="D27" s="2" t="s">
        <v>21</v>
      </c>
      <c r="E27" s="1" t="s">
        <v>35</v>
      </c>
      <c r="F27" s="2"/>
      <c r="G27" s="7">
        <v>960.41557999999998</v>
      </c>
      <c r="H27" s="8">
        <f>H28+H29</f>
        <v>0</v>
      </c>
      <c r="I27" s="7">
        <f t="shared" si="0"/>
        <v>960.41557999999998</v>
      </c>
      <c r="J27" s="8">
        <f>J28+J29</f>
        <v>0</v>
      </c>
      <c r="K27" s="7">
        <f t="shared" si="1"/>
        <v>960.41557999999998</v>
      </c>
      <c r="L27" s="8">
        <f>L28+L29</f>
        <v>0</v>
      </c>
      <c r="M27" s="7">
        <f t="shared" si="2"/>
        <v>960.41557999999998</v>
      </c>
    </row>
    <row r="28" spans="1:13" ht="76.5">
      <c r="A28" s="3" t="s">
        <v>94</v>
      </c>
      <c r="B28" s="2" t="s">
        <v>5</v>
      </c>
      <c r="C28" s="2" t="s">
        <v>19</v>
      </c>
      <c r="D28" s="2" t="s">
        <v>21</v>
      </c>
      <c r="E28" s="1" t="s">
        <v>35</v>
      </c>
      <c r="F28" s="2">
        <v>100</v>
      </c>
      <c r="G28" s="7">
        <v>895.76199999999994</v>
      </c>
      <c r="H28" s="8"/>
      <c r="I28" s="7">
        <f t="shared" si="0"/>
        <v>895.76199999999994</v>
      </c>
      <c r="J28" s="8"/>
      <c r="K28" s="7">
        <f t="shared" si="1"/>
        <v>895.76199999999994</v>
      </c>
      <c r="L28" s="8"/>
      <c r="M28" s="7">
        <f t="shared" si="2"/>
        <v>895.76199999999994</v>
      </c>
    </row>
    <row r="29" spans="1:13" ht="38.25">
      <c r="A29" s="3" t="s">
        <v>32</v>
      </c>
      <c r="B29" s="2" t="s">
        <v>5</v>
      </c>
      <c r="C29" s="2" t="s">
        <v>19</v>
      </c>
      <c r="D29" s="2" t="s">
        <v>21</v>
      </c>
      <c r="E29" s="1" t="s">
        <v>35</v>
      </c>
      <c r="F29" s="2">
        <v>200</v>
      </c>
      <c r="G29" s="7">
        <v>64.653580000000005</v>
      </c>
      <c r="H29" s="8"/>
      <c r="I29" s="7">
        <f t="shared" si="0"/>
        <v>64.653580000000005</v>
      </c>
      <c r="J29" s="8"/>
      <c r="K29" s="7">
        <f t="shared" si="1"/>
        <v>64.653580000000005</v>
      </c>
      <c r="L29" s="8"/>
      <c r="M29" s="7">
        <f t="shared" si="2"/>
        <v>64.653580000000005</v>
      </c>
    </row>
    <row r="30" spans="1:13" ht="51">
      <c r="A30" s="3" t="s">
        <v>354</v>
      </c>
      <c r="B30" s="9" t="s">
        <v>5</v>
      </c>
      <c r="C30" s="2" t="s">
        <v>19</v>
      </c>
      <c r="D30" s="2" t="s">
        <v>22</v>
      </c>
      <c r="E30" s="1" t="s">
        <v>45</v>
      </c>
      <c r="F30" s="9"/>
      <c r="G30" s="7">
        <v>27.613520000000001</v>
      </c>
      <c r="H30" s="8">
        <f>H31</f>
        <v>0</v>
      </c>
      <c r="I30" s="7">
        <f t="shared" si="0"/>
        <v>27.613520000000001</v>
      </c>
      <c r="J30" s="8">
        <f>J31</f>
        <v>0</v>
      </c>
      <c r="K30" s="7">
        <f t="shared" si="1"/>
        <v>27.613520000000001</v>
      </c>
      <c r="L30" s="8">
        <f>L31</f>
        <v>0</v>
      </c>
      <c r="M30" s="7">
        <f t="shared" si="2"/>
        <v>27.613520000000001</v>
      </c>
    </row>
    <row r="31" spans="1:13" ht="38.25">
      <c r="A31" s="3" t="s">
        <v>32</v>
      </c>
      <c r="B31" s="9" t="s">
        <v>5</v>
      </c>
      <c r="C31" s="9" t="s">
        <v>19</v>
      </c>
      <c r="D31" s="2" t="s">
        <v>22</v>
      </c>
      <c r="E31" s="1" t="s">
        <v>45</v>
      </c>
      <c r="F31" s="2">
        <v>200</v>
      </c>
      <c r="G31" s="7">
        <v>27.613520000000001</v>
      </c>
      <c r="H31" s="8"/>
      <c r="I31" s="7">
        <f t="shared" si="0"/>
        <v>27.613520000000001</v>
      </c>
      <c r="J31" s="8"/>
      <c r="K31" s="7">
        <f t="shared" si="1"/>
        <v>27.613520000000001</v>
      </c>
      <c r="L31" s="8"/>
      <c r="M31" s="7">
        <f t="shared" si="2"/>
        <v>27.613520000000001</v>
      </c>
    </row>
    <row r="32" spans="1:13" ht="38.25">
      <c r="A32" s="10" t="s">
        <v>331</v>
      </c>
      <c r="B32" s="2" t="s">
        <v>5</v>
      </c>
      <c r="C32" s="2" t="s">
        <v>19</v>
      </c>
      <c r="D32" s="2" t="s">
        <v>23</v>
      </c>
      <c r="E32" s="1" t="s">
        <v>332</v>
      </c>
      <c r="F32" s="2"/>
      <c r="G32" s="7">
        <v>466.34699999999998</v>
      </c>
      <c r="H32" s="8">
        <f>H33</f>
        <v>0</v>
      </c>
      <c r="I32" s="7">
        <f t="shared" si="0"/>
        <v>466.34699999999998</v>
      </c>
      <c r="J32" s="8">
        <f>J33</f>
        <v>0</v>
      </c>
      <c r="K32" s="7">
        <f t="shared" si="1"/>
        <v>466.34699999999998</v>
      </c>
      <c r="L32" s="8">
        <f>L33</f>
        <v>0</v>
      </c>
      <c r="M32" s="7">
        <f t="shared" si="2"/>
        <v>466.34699999999998</v>
      </c>
    </row>
    <row r="33" spans="1:13" ht="38.25">
      <c r="A33" s="11" t="s">
        <v>32</v>
      </c>
      <c r="B33" s="2" t="s">
        <v>5</v>
      </c>
      <c r="C33" s="2" t="s">
        <v>19</v>
      </c>
      <c r="D33" s="2" t="s">
        <v>23</v>
      </c>
      <c r="E33" s="1" t="s">
        <v>332</v>
      </c>
      <c r="F33" s="2">
        <v>200</v>
      </c>
      <c r="G33" s="7">
        <v>466.34699999999998</v>
      </c>
      <c r="H33" s="8"/>
      <c r="I33" s="7">
        <f t="shared" si="0"/>
        <v>466.34699999999998</v>
      </c>
      <c r="J33" s="8"/>
      <c r="K33" s="7">
        <f t="shared" si="1"/>
        <v>466.34699999999998</v>
      </c>
      <c r="L33" s="8"/>
      <c r="M33" s="7">
        <f t="shared" si="2"/>
        <v>466.34699999999998</v>
      </c>
    </row>
    <row r="34" spans="1:13" ht="38.25">
      <c r="A34" s="3" t="s">
        <v>36</v>
      </c>
      <c r="B34" s="2" t="s">
        <v>5</v>
      </c>
      <c r="C34" s="2" t="s">
        <v>19</v>
      </c>
      <c r="D34" s="2">
        <v>13</v>
      </c>
      <c r="E34" s="1" t="s">
        <v>37</v>
      </c>
      <c r="F34" s="2"/>
      <c r="G34" s="7">
        <v>80.081999999999994</v>
      </c>
      <c r="H34" s="8">
        <f>H35</f>
        <v>14.787000000000001</v>
      </c>
      <c r="I34" s="7">
        <f t="shared" si="0"/>
        <v>94.869</v>
      </c>
      <c r="J34" s="8">
        <f>J35</f>
        <v>0</v>
      </c>
      <c r="K34" s="7">
        <f t="shared" si="1"/>
        <v>94.869</v>
      </c>
      <c r="L34" s="8">
        <f>L35</f>
        <v>0</v>
      </c>
      <c r="M34" s="7">
        <f t="shared" si="2"/>
        <v>94.869</v>
      </c>
    </row>
    <row r="35" spans="1:13" ht="15.75">
      <c r="A35" s="3" t="s">
        <v>54</v>
      </c>
      <c r="B35" s="2" t="s">
        <v>5</v>
      </c>
      <c r="C35" s="2" t="s">
        <v>19</v>
      </c>
      <c r="D35" s="2">
        <v>13</v>
      </c>
      <c r="E35" s="1" t="s">
        <v>37</v>
      </c>
      <c r="F35" s="2">
        <v>800</v>
      </c>
      <c r="G35" s="7">
        <v>80.081999999999994</v>
      </c>
      <c r="H35" s="8">
        <v>14.787000000000001</v>
      </c>
      <c r="I35" s="7">
        <f t="shared" si="0"/>
        <v>94.869</v>
      </c>
      <c r="J35" s="8"/>
      <c r="K35" s="7">
        <f t="shared" si="1"/>
        <v>94.869</v>
      </c>
      <c r="L35" s="8"/>
      <c r="M35" s="7">
        <f t="shared" si="2"/>
        <v>94.869</v>
      </c>
    </row>
    <row r="36" spans="1:13" ht="89.25">
      <c r="A36" s="3" t="s">
        <v>175</v>
      </c>
      <c r="B36" s="2" t="s">
        <v>5</v>
      </c>
      <c r="C36" s="2" t="s">
        <v>19</v>
      </c>
      <c r="D36" s="2">
        <v>13</v>
      </c>
      <c r="E36" s="1" t="s">
        <v>163</v>
      </c>
      <c r="F36" s="2"/>
      <c r="G36" s="7">
        <v>3810.9611199999995</v>
      </c>
      <c r="H36" s="8">
        <f>H37</f>
        <v>0</v>
      </c>
      <c r="I36" s="7">
        <f t="shared" si="0"/>
        <v>3810.9611199999995</v>
      </c>
      <c r="J36" s="8">
        <f>J37</f>
        <v>0</v>
      </c>
      <c r="K36" s="7">
        <f t="shared" si="1"/>
        <v>3810.9611199999995</v>
      </c>
      <c r="L36" s="8">
        <f>L37</f>
        <v>0</v>
      </c>
      <c r="M36" s="7">
        <f t="shared" si="2"/>
        <v>3810.9611199999995</v>
      </c>
    </row>
    <row r="37" spans="1:13" ht="38.25">
      <c r="A37" s="3" t="s">
        <v>65</v>
      </c>
      <c r="B37" s="2" t="s">
        <v>5</v>
      </c>
      <c r="C37" s="2" t="s">
        <v>19</v>
      </c>
      <c r="D37" s="2">
        <v>13</v>
      </c>
      <c r="E37" s="1" t="s">
        <v>163</v>
      </c>
      <c r="F37" s="2">
        <v>600</v>
      </c>
      <c r="G37" s="7">
        <v>3810.9611199999995</v>
      </c>
      <c r="H37" s="8"/>
      <c r="I37" s="7">
        <f t="shared" si="0"/>
        <v>3810.9611199999995</v>
      </c>
      <c r="J37" s="8"/>
      <c r="K37" s="7">
        <f t="shared" si="1"/>
        <v>3810.9611199999995</v>
      </c>
      <c r="L37" s="8"/>
      <c r="M37" s="7">
        <f t="shared" si="2"/>
        <v>3810.9611199999995</v>
      </c>
    </row>
    <row r="38" spans="1:13" ht="63.75">
      <c r="A38" s="3" t="s">
        <v>188</v>
      </c>
      <c r="B38" s="2" t="s">
        <v>5</v>
      </c>
      <c r="C38" s="2" t="s">
        <v>19</v>
      </c>
      <c r="D38" s="2">
        <v>13</v>
      </c>
      <c r="E38" s="1" t="s">
        <v>189</v>
      </c>
      <c r="F38" s="2"/>
      <c r="G38" s="7">
        <v>1377.84</v>
      </c>
      <c r="H38" s="8">
        <f>H39</f>
        <v>0</v>
      </c>
      <c r="I38" s="7">
        <f t="shared" si="0"/>
        <v>1377.84</v>
      </c>
      <c r="J38" s="8">
        <f>J39</f>
        <v>0</v>
      </c>
      <c r="K38" s="7">
        <f t="shared" si="1"/>
        <v>1377.84</v>
      </c>
      <c r="L38" s="8">
        <f>L39</f>
        <v>0</v>
      </c>
      <c r="M38" s="7">
        <f t="shared" si="2"/>
        <v>1377.84</v>
      </c>
    </row>
    <row r="39" spans="1:13" ht="38.25">
      <c r="A39" s="3" t="s">
        <v>65</v>
      </c>
      <c r="B39" s="2" t="s">
        <v>5</v>
      </c>
      <c r="C39" s="2" t="s">
        <v>19</v>
      </c>
      <c r="D39" s="2">
        <v>13</v>
      </c>
      <c r="E39" s="1" t="s">
        <v>189</v>
      </c>
      <c r="F39" s="2">
        <v>600</v>
      </c>
      <c r="G39" s="7">
        <v>1377.84</v>
      </c>
      <c r="H39" s="8"/>
      <c r="I39" s="7">
        <f t="shared" si="0"/>
        <v>1377.84</v>
      </c>
      <c r="J39" s="8"/>
      <c r="K39" s="7">
        <f t="shared" si="1"/>
        <v>1377.84</v>
      </c>
      <c r="L39" s="8"/>
      <c r="M39" s="7">
        <f t="shared" si="2"/>
        <v>1377.84</v>
      </c>
    </row>
    <row r="40" spans="1:13" ht="63.75">
      <c r="A40" s="3" t="s">
        <v>164</v>
      </c>
      <c r="B40" s="2" t="s">
        <v>5</v>
      </c>
      <c r="C40" s="2" t="s">
        <v>19</v>
      </c>
      <c r="D40" s="2">
        <v>13</v>
      </c>
      <c r="E40" s="1" t="s">
        <v>165</v>
      </c>
      <c r="F40" s="2"/>
      <c r="G40" s="7">
        <v>0</v>
      </c>
      <c r="H40" s="8">
        <f>H41</f>
        <v>0</v>
      </c>
      <c r="I40" s="7">
        <f t="shared" si="0"/>
        <v>0</v>
      </c>
      <c r="J40" s="8">
        <f>J41</f>
        <v>0</v>
      </c>
      <c r="K40" s="7">
        <f t="shared" si="1"/>
        <v>0</v>
      </c>
      <c r="L40" s="8">
        <f>L41</f>
        <v>0</v>
      </c>
      <c r="M40" s="7">
        <f t="shared" si="2"/>
        <v>0</v>
      </c>
    </row>
    <row r="41" spans="1:13" ht="38.25">
      <c r="A41" s="3" t="s">
        <v>65</v>
      </c>
      <c r="B41" s="2" t="s">
        <v>5</v>
      </c>
      <c r="C41" s="2" t="s">
        <v>19</v>
      </c>
      <c r="D41" s="2">
        <v>13</v>
      </c>
      <c r="E41" s="1" t="s">
        <v>165</v>
      </c>
      <c r="F41" s="2">
        <v>600</v>
      </c>
      <c r="G41" s="7">
        <v>0</v>
      </c>
      <c r="H41" s="8"/>
      <c r="I41" s="7">
        <f t="shared" si="0"/>
        <v>0</v>
      </c>
      <c r="J41" s="8"/>
      <c r="K41" s="7">
        <f t="shared" si="1"/>
        <v>0</v>
      </c>
      <c r="L41" s="8"/>
      <c r="M41" s="7">
        <f t="shared" si="2"/>
        <v>0</v>
      </c>
    </row>
    <row r="42" spans="1:13" ht="63.75">
      <c r="A42" s="3" t="s">
        <v>300</v>
      </c>
      <c r="B42" s="2" t="s">
        <v>5</v>
      </c>
      <c r="C42" s="2" t="s">
        <v>19</v>
      </c>
      <c r="D42" s="2">
        <v>13</v>
      </c>
      <c r="E42" s="1" t="s">
        <v>301</v>
      </c>
      <c r="F42" s="2"/>
      <c r="G42" s="7">
        <v>0</v>
      </c>
      <c r="H42" s="8">
        <f>H43</f>
        <v>0</v>
      </c>
      <c r="I42" s="7">
        <f t="shared" si="0"/>
        <v>0</v>
      </c>
      <c r="J42" s="8">
        <f>J43</f>
        <v>0</v>
      </c>
      <c r="K42" s="7">
        <f t="shared" si="1"/>
        <v>0</v>
      </c>
      <c r="L42" s="8">
        <f>L43</f>
        <v>0</v>
      </c>
      <c r="M42" s="7">
        <f t="shared" si="2"/>
        <v>0</v>
      </c>
    </row>
    <row r="43" spans="1:13" ht="38.25">
      <c r="A43" s="3" t="s">
        <v>32</v>
      </c>
      <c r="B43" s="2" t="s">
        <v>5</v>
      </c>
      <c r="C43" s="2" t="s">
        <v>19</v>
      </c>
      <c r="D43" s="2">
        <v>13</v>
      </c>
      <c r="E43" s="1" t="s">
        <v>301</v>
      </c>
      <c r="F43" s="2">
        <v>600</v>
      </c>
      <c r="G43" s="7">
        <v>0</v>
      </c>
      <c r="H43" s="8"/>
      <c r="I43" s="7">
        <f t="shared" si="0"/>
        <v>0</v>
      </c>
      <c r="J43" s="8"/>
      <c r="K43" s="7">
        <f t="shared" si="1"/>
        <v>0</v>
      </c>
      <c r="L43" s="8"/>
      <c r="M43" s="7">
        <f t="shared" si="2"/>
        <v>0</v>
      </c>
    </row>
    <row r="44" spans="1:13" ht="25.5">
      <c r="A44" s="3" t="s">
        <v>216</v>
      </c>
      <c r="B44" s="2" t="s">
        <v>5</v>
      </c>
      <c r="C44" s="2" t="s">
        <v>19</v>
      </c>
      <c r="D44" s="2">
        <v>13</v>
      </c>
      <c r="E44" s="12" t="s">
        <v>217</v>
      </c>
      <c r="F44" s="2"/>
      <c r="G44" s="7">
        <v>25</v>
      </c>
      <c r="H44" s="8">
        <f>H45+H46</f>
        <v>0</v>
      </c>
      <c r="I44" s="7">
        <f t="shared" si="0"/>
        <v>25</v>
      </c>
      <c r="J44" s="8">
        <f>J45+J46</f>
        <v>0</v>
      </c>
      <c r="K44" s="7">
        <f t="shared" si="1"/>
        <v>25</v>
      </c>
      <c r="L44" s="8">
        <f>L45+L46</f>
        <v>0</v>
      </c>
      <c r="M44" s="7">
        <f t="shared" si="2"/>
        <v>25</v>
      </c>
    </row>
    <row r="45" spans="1:13" ht="76.5">
      <c r="A45" s="3" t="s">
        <v>94</v>
      </c>
      <c r="B45" s="2" t="s">
        <v>5</v>
      </c>
      <c r="C45" s="2" t="s">
        <v>19</v>
      </c>
      <c r="D45" s="2">
        <v>13</v>
      </c>
      <c r="E45" s="12" t="s">
        <v>217</v>
      </c>
      <c r="F45" s="2">
        <v>100</v>
      </c>
      <c r="G45" s="7">
        <v>23.5</v>
      </c>
      <c r="H45" s="8"/>
      <c r="I45" s="7">
        <f t="shared" si="0"/>
        <v>23.5</v>
      </c>
      <c r="J45" s="8"/>
      <c r="K45" s="7">
        <f t="shared" si="1"/>
        <v>23.5</v>
      </c>
      <c r="L45" s="8"/>
      <c r="M45" s="7">
        <f t="shared" si="2"/>
        <v>23.5</v>
      </c>
    </row>
    <row r="46" spans="1:13" ht="38.25">
      <c r="A46" s="3" t="s">
        <v>32</v>
      </c>
      <c r="B46" s="2" t="s">
        <v>5</v>
      </c>
      <c r="C46" s="2" t="s">
        <v>19</v>
      </c>
      <c r="D46" s="2">
        <v>13</v>
      </c>
      <c r="E46" s="12" t="s">
        <v>217</v>
      </c>
      <c r="F46" s="2">
        <v>200</v>
      </c>
      <c r="G46" s="7">
        <v>1.5</v>
      </c>
      <c r="H46" s="8"/>
      <c r="I46" s="7">
        <f t="shared" si="0"/>
        <v>1.5</v>
      </c>
      <c r="J46" s="8"/>
      <c r="K46" s="7">
        <f t="shared" si="1"/>
        <v>1.5</v>
      </c>
      <c r="L46" s="8"/>
      <c r="M46" s="7">
        <f t="shared" si="2"/>
        <v>1.5</v>
      </c>
    </row>
    <row r="47" spans="1:13" ht="38.25">
      <c r="A47" s="3" t="s">
        <v>218</v>
      </c>
      <c r="B47" s="2" t="s">
        <v>5</v>
      </c>
      <c r="C47" s="2" t="s">
        <v>19</v>
      </c>
      <c r="D47" s="2">
        <v>13</v>
      </c>
      <c r="E47" s="1" t="s">
        <v>219</v>
      </c>
      <c r="F47" s="2"/>
      <c r="G47" s="7">
        <v>0</v>
      </c>
      <c r="H47" s="8">
        <f>H48</f>
        <v>0</v>
      </c>
      <c r="I47" s="7">
        <f t="shared" si="0"/>
        <v>0</v>
      </c>
      <c r="J47" s="8">
        <f>J48</f>
        <v>0</v>
      </c>
      <c r="K47" s="7">
        <f t="shared" si="1"/>
        <v>0</v>
      </c>
      <c r="L47" s="8">
        <f>L48</f>
        <v>0</v>
      </c>
      <c r="M47" s="7">
        <f t="shared" si="2"/>
        <v>0</v>
      </c>
    </row>
    <row r="48" spans="1:13" ht="38.25">
      <c r="A48" s="3" t="s">
        <v>32</v>
      </c>
      <c r="B48" s="2" t="s">
        <v>5</v>
      </c>
      <c r="C48" s="2" t="s">
        <v>19</v>
      </c>
      <c r="D48" s="2">
        <v>13</v>
      </c>
      <c r="E48" s="1" t="s">
        <v>219</v>
      </c>
      <c r="F48" s="2">
        <v>200</v>
      </c>
      <c r="G48" s="7">
        <v>0</v>
      </c>
      <c r="H48" s="8"/>
      <c r="I48" s="7">
        <f t="shared" si="0"/>
        <v>0</v>
      </c>
      <c r="J48" s="8"/>
      <c r="K48" s="7">
        <f t="shared" si="1"/>
        <v>0</v>
      </c>
      <c r="L48" s="8"/>
      <c r="M48" s="7">
        <f t="shared" si="2"/>
        <v>0</v>
      </c>
    </row>
    <row r="49" spans="1:13" ht="38.25">
      <c r="A49" s="3" t="s">
        <v>174</v>
      </c>
      <c r="B49" s="2" t="s">
        <v>5</v>
      </c>
      <c r="C49" s="2" t="s">
        <v>19</v>
      </c>
      <c r="D49" s="2">
        <v>13</v>
      </c>
      <c r="E49" s="1" t="s">
        <v>38</v>
      </c>
      <c r="F49" s="2"/>
      <c r="G49" s="7">
        <v>13997.103360000001</v>
      </c>
      <c r="H49" s="8">
        <f>H50+H51+H52</f>
        <v>-4.9000000000000004</v>
      </c>
      <c r="I49" s="7">
        <f t="shared" si="0"/>
        <v>13992.203360000001</v>
      </c>
      <c r="J49" s="8">
        <f>J50+J51+J52</f>
        <v>0</v>
      </c>
      <c r="K49" s="7">
        <f t="shared" si="1"/>
        <v>13992.203360000001</v>
      </c>
      <c r="L49" s="8">
        <f>L50+L51+L52</f>
        <v>0</v>
      </c>
      <c r="M49" s="7">
        <f t="shared" si="2"/>
        <v>13992.203360000001</v>
      </c>
    </row>
    <row r="50" spans="1:13" ht="76.5">
      <c r="A50" s="3" t="s">
        <v>94</v>
      </c>
      <c r="B50" s="2" t="s">
        <v>5</v>
      </c>
      <c r="C50" s="2" t="s">
        <v>19</v>
      </c>
      <c r="D50" s="2">
        <v>13</v>
      </c>
      <c r="E50" s="1" t="s">
        <v>38</v>
      </c>
      <c r="F50" s="2">
        <v>100</v>
      </c>
      <c r="G50" s="7">
        <v>8743.5991999999987</v>
      </c>
      <c r="H50" s="8"/>
      <c r="I50" s="7">
        <f t="shared" si="0"/>
        <v>8743.5991999999987</v>
      </c>
      <c r="J50" s="8"/>
      <c r="K50" s="7">
        <f t="shared" si="1"/>
        <v>8743.5991999999987</v>
      </c>
      <c r="L50" s="8"/>
      <c r="M50" s="7">
        <f t="shared" si="2"/>
        <v>8743.5991999999987</v>
      </c>
    </row>
    <row r="51" spans="1:13" ht="38.25">
      <c r="A51" s="3" t="s">
        <v>32</v>
      </c>
      <c r="B51" s="2" t="s">
        <v>5</v>
      </c>
      <c r="C51" s="2" t="s">
        <v>19</v>
      </c>
      <c r="D51" s="2">
        <v>13</v>
      </c>
      <c r="E51" s="1" t="s">
        <v>38</v>
      </c>
      <c r="F51" s="2">
        <v>200</v>
      </c>
      <c r="G51" s="7">
        <v>5174.7071599999999</v>
      </c>
      <c r="H51" s="8">
        <v>-4.9000000000000004</v>
      </c>
      <c r="I51" s="7">
        <f t="shared" si="0"/>
        <v>5169.8071600000003</v>
      </c>
      <c r="J51" s="8"/>
      <c r="K51" s="7">
        <f t="shared" si="1"/>
        <v>5169.8071600000003</v>
      </c>
      <c r="L51" s="8"/>
      <c r="M51" s="7">
        <f t="shared" si="2"/>
        <v>5169.8071600000003</v>
      </c>
    </row>
    <row r="52" spans="1:13" ht="15.75">
      <c r="A52" s="3" t="s">
        <v>54</v>
      </c>
      <c r="B52" s="2" t="s">
        <v>5</v>
      </c>
      <c r="C52" s="2" t="s">
        <v>19</v>
      </c>
      <c r="D52" s="2">
        <v>13</v>
      </c>
      <c r="E52" s="1" t="s">
        <v>38</v>
      </c>
      <c r="F52" s="2">
        <v>800</v>
      </c>
      <c r="G52" s="7">
        <v>78.796999999999983</v>
      </c>
      <c r="H52" s="8"/>
      <c r="I52" s="7">
        <f t="shared" si="0"/>
        <v>78.796999999999983</v>
      </c>
      <c r="J52" s="8"/>
      <c r="K52" s="7">
        <f t="shared" si="1"/>
        <v>78.796999999999983</v>
      </c>
      <c r="L52" s="8"/>
      <c r="M52" s="7">
        <f t="shared" si="2"/>
        <v>78.796999999999983</v>
      </c>
    </row>
    <row r="53" spans="1:13" ht="38.25">
      <c r="A53" s="3" t="s">
        <v>39</v>
      </c>
      <c r="B53" s="2" t="s">
        <v>5</v>
      </c>
      <c r="C53" s="2" t="s">
        <v>19</v>
      </c>
      <c r="D53" s="2">
        <v>13</v>
      </c>
      <c r="E53" s="1" t="s">
        <v>40</v>
      </c>
      <c r="F53" s="2"/>
      <c r="G53" s="7">
        <v>15.811499999999997</v>
      </c>
      <c r="H53" s="8">
        <f>H54</f>
        <v>0</v>
      </c>
      <c r="I53" s="7">
        <f t="shared" si="0"/>
        <v>15.811499999999997</v>
      </c>
      <c r="J53" s="8">
        <f>J54</f>
        <v>0</v>
      </c>
      <c r="K53" s="7">
        <f t="shared" si="1"/>
        <v>15.811499999999997</v>
      </c>
      <c r="L53" s="8">
        <f>L54</f>
        <v>0</v>
      </c>
      <c r="M53" s="7">
        <f t="shared" si="2"/>
        <v>15.811499999999997</v>
      </c>
    </row>
    <row r="54" spans="1:13" ht="38.25">
      <c r="A54" s="3" t="s">
        <v>32</v>
      </c>
      <c r="B54" s="2" t="s">
        <v>5</v>
      </c>
      <c r="C54" s="2" t="s">
        <v>19</v>
      </c>
      <c r="D54" s="2">
        <v>13</v>
      </c>
      <c r="E54" s="1" t="s">
        <v>40</v>
      </c>
      <c r="F54" s="2">
        <v>200</v>
      </c>
      <c r="G54" s="7">
        <v>15.811499999999997</v>
      </c>
      <c r="H54" s="8"/>
      <c r="I54" s="7">
        <f t="shared" si="0"/>
        <v>15.811499999999997</v>
      </c>
      <c r="J54" s="8"/>
      <c r="K54" s="7">
        <f t="shared" si="1"/>
        <v>15.811499999999997</v>
      </c>
      <c r="L54" s="8"/>
      <c r="M54" s="7">
        <f t="shared" si="2"/>
        <v>15.811499999999997</v>
      </c>
    </row>
    <row r="55" spans="1:13" ht="38.25">
      <c r="A55" s="3" t="s">
        <v>267</v>
      </c>
      <c r="B55" s="9" t="s">
        <v>5</v>
      </c>
      <c r="C55" s="9" t="s">
        <v>19</v>
      </c>
      <c r="D55" s="2">
        <v>13</v>
      </c>
      <c r="E55" s="1" t="s">
        <v>268</v>
      </c>
      <c r="F55" s="2"/>
      <c r="G55" s="7">
        <v>64.194890000000001</v>
      </c>
      <c r="H55" s="8">
        <f>H56</f>
        <v>4.9000000000000004</v>
      </c>
      <c r="I55" s="7">
        <f t="shared" si="0"/>
        <v>69.094890000000007</v>
      </c>
      <c r="J55" s="8">
        <f>J56</f>
        <v>0</v>
      </c>
      <c r="K55" s="7">
        <f t="shared" si="1"/>
        <v>69.094890000000007</v>
      </c>
      <c r="L55" s="8">
        <f>L56</f>
        <v>0</v>
      </c>
      <c r="M55" s="7">
        <f t="shared" si="2"/>
        <v>69.094890000000007</v>
      </c>
    </row>
    <row r="56" spans="1:13" ht="38.25">
      <c r="A56" s="3" t="s">
        <v>32</v>
      </c>
      <c r="B56" s="9" t="s">
        <v>5</v>
      </c>
      <c r="C56" s="9" t="s">
        <v>19</v>
      </c>
      <c r="D56" s="2">
        <v>13</v>
      </c>
      <c r="E56" s="1" t="s">
        <v>268</v>
      </c>
      <c r="F56" s="2">
        <v>200</v>
      </c>
      <c r="G56" s="7">
        <v>64.194890000000001</v>
      </c>
      <c r="H56" s="8">
        <v>4.9000000000000004</v>
      </c>
      <c r="I56" s="7">
        <f t="shared" si="0"/>
        <v>69.094890000000007</v>
      </c>
      <c r="J56" s="8"/>
      <c r="K56" s="7">
        <f t="shared" si="1"/>
        <v>69.094890000000007</v>
      </c>
      <c r="L56" s="8"/>
      <c r="M56" s="7">
        <f t="shared" si="2"/>
        <v>69.094890000000007</v>
      </c>
    </row>
    <row r="57" spans="1:13" ht="51">
      <c r="A57" s="3" t="s">
        <v>41</v>
      </c>
      <c r="B57" s="9" t="s">
        <v>5</v>
      </c>
      <c r="C57" s="9" t="s">
        <v>19</v>
      </c>
      <c r="D57" s="2">
        <v>13</v>
      </c>
      <c r="E57" s="12" t="s">
        <v>42</v>
      </c>
      <c r="F57" s="2"/>
      <c r="G57" s="7">
        <v>0</v>
      </c>
      <c r="H57" s="8">
        <f>H58</f>
        <v>0</v>
      </c>
      <c r="I57" s="7">
        <f t="shared" si="0"/>
        <v>0</v>
      </c>
      <c r="J57" s="8">
        <f>J58</f>
        <v>0</v>
      </c>
      <c r="K57" s="7">
        <f t="shared" si="1"/>
        <v>0</v>
      </c>
      <c r="L57" s="8">
        <f>L58</f>
        <v>0</v>
      </c>
      <c r="M57" s="7">
        <f t="shared" si="2"/>
        <v>0</v>
      </c>
    </row>
    <row r="58" spans="1:13" ht="38.25">
      <c r="A58" s="3" t="s">
        <v>32</v>
      </c>
      <c r="B58" s="9" t="s">
        <v>5</v>
      </c>
      <c r="C58" s="9" t="s">
        <v>19</v>
      </c>
      <c r="D58" s="2">
        <v>13</v>
      </c>
      <c r="E58" s="12" t="s">
        <v>42</v>
      </c>
      <c r="F58" s="2">
        <v>200</v>
      </c>
      <c r="G58" s="7">
        <v>0</v>
      </c>
      <c r="H58" s="8"/>
      <c r="I58" s="7">
        <f t="shared" si="0"/>
        <v>0</v>
      </c>
      <c r="J58" s="8"/>
      <c r="K58" s="7">
        <f t="shared" si="1"/>
        <v>0</v>
      </c>
      <c r="L58" s="8"/>
      <c r="M58" s="7">
        <f t="shared" si="2"/>
        <v>0</v>
      </c>
    </row>
    <row r="59" spans="1:13" ht="38.25">
      <c r="A59" s="3" t="s">
        <v>43</v>
      </c>
      <c r="B59" s="9" t="s">
        <v>5</v>
      </c>
      <c r="C59" s="2" t="s">
        <v>19</v>
      </c>
      <c r="D59" s="2">
        <v>13</v>
      </c>
      <c r="E59" s="12" t="s">
        <v>44</v>
      </c>
      <c r="F59" s="2"/>
      <c r="G59" s="7">
        <v>0</v>
      </c>
      <c r="H59" s="8">
        <f>H60</f>
        <v>0</v>
      </c>
      <c r="I59" s="7">
        <f t="shared" si="0"/>
        <v>0</v>
      </c>
      <c r="J59" s="8">
        <f>J60</f>
        <v>0</v>
      </c>
      <c r="K59" s="7">
        <f t="shared" si="1"/>
        <v>0</v>
      </c>
      <c r="L59" s="8">
        <f>L60</f>
        <v>0</v>
      </c>
      <c r="M59" s="7">
        <f t="shared" si="2"/>
        <v>0</v>
      </c>
    </row>
    <row r="60" spans="1:13" ht="38.25">
      <c r="A60" s="3" t="s">
        <v>32</v>
      </c>
      <c r="B60" s="9" t="s">
        <v>5</v>
      </c>
      <c r="C60" s="2" t="s">
        <v>19</v>
      </c>
      <c r="D60" s="2">
        <v>13</v>
      </c>
      <c r="E60" s="12" t="s">
        <v>44</v>
      </c>
      <c r="F60" s="2">
        <v>200</v>
      </c>
      <c r="G60" s="7">
        <v>0</v>
      </c>
      <c r="H60" s="8"/>
      <c r="I60" s="7">
        <f t="shared" si="0"/>
        <v>0</v>
      </c>
      <c r="J60" s="8"/>
      <c r="K60" s="7">
        <f t="shared" si="1"/>
        <v>0</v>
      </c>
      <c r="L60" s="8"/>
      <c r="M60" s="7">
        <f t="shared" si="2"/>
        <v>0</v>
      </c>
    </row>
    <row r="61" spans="1:13" ht="63.75">
      <c r="A61" s="3" t="s">
        <v>222</v>
      </c>
      <c r="B61" s="9" t="s">
        <v>5</v>
      </c>
      <c r="C61" s="2" t="s">
        <v>19</v>
      </c>
      <c r="D61" s="2">
        <v>13</v>
      </c>
      <c r="E61" s="12" t="s">
        <v>223</v>
      </c>
      <c r="F61" s="2"/>
      <c r="G61" s="7">
        <v>0</v>
      </c>
      <c r="H61" s="8">
        <f>H62</f>
        <v>0</v>
      </c>
      <c r="I61" s="7">
        <f t="shared" si="0"/>
        <v>0</v>
      </c>
      <c r="J61" s="8">
        <f>J62</f>
        <v>53</v>
      </c>
      <c r="K61" s="7">
        <f t="shared" si="1"/>
        <v>53</v>
      </c>
      <c r="L61" s="8">
        <f>L62</f>
        <v>0</v>
      </c>
      <c r="M61" s="7">
        <f t="shared" si="2"/>
        <v>53</v>
      </c>
    </row>
    <row r="62" spans="1:13" ht="15.75">
      <c r="A62" s="3" t="s">
        <v>54</v>
      </c>
      <c r="B62" s="9" t="s">
        <v>5</v>
      </c>
      <c r="C62" s="2" t="s">
        <v>19</v>
      </c>
      <c r="D62" s="2">
        <v>13</v>
      </c>
      <c r="E62" s="12" t="s">
        <v>223</v>
      </c>
      <c r="F62" s="2">
        <v>800</v>
      </c>
      <c r="G62" s="7">
        <v>0</v>
      </c>
      <c r="H62" s="8"/>
      <c r="I62" s="7">
        <f t="shared" si="0"/>
        <v>0</v>
      </c>
      <c r="J62" s="8">
        <v>53</v>
      </c>
      <c r="K62" s="7">
        <f t="shared" si="1"/>
        <v>53</v>
      </c>
      <c r="L62" s="8"/>
      <c r="M62" s="7">
        <f t="shared" si="2"/>
        <v>53</v>
      </c>
    </row>
    <row r="63" spans="1:13" ht="38.25">
      <c r="A63" s="3" t="s">
        <v>173</v>
      </c>
      <c r="B63" s="2" t="s">
        <v>5</v>
      </c>
      <c r="C63" s="2" t="s">
        <v>20</v>
      </c>
      <c r="D63" s="2" t="s">
        <v>27</v>
      </c>
      <c r="E63" s="1" t="s">
        <v>46</v>
      </c>
      <c r="F63" s="2"/>
      <c r="G63" s="7">
        <v>2060.8651</v>
      </c>
      <c r="H63" s="8">
        <f>H64+H65+H66</f>
        <v>0</v>
      </c>
      <c r="I63" s="7">
        <f t="shared" si="0"/>
        <v>2060.8651</v>
      </c>
      <c r="J63" s="8">
        <f>J64+J65+J66</f>
        <v>0</v>
      </c>
      <c r="K63" s="7">
        <f t="shared" si="1"/>
        <v>2060.8651</v>
      </c>
      <c r="L63" s="8">
        <f>L64+L65+L66</f>
        <v>0</v>
      </c>
      <c r="M63" s="7">
        <f t="shared" si="2"/>
        <v>2060.8651</v>
      </c>
    </row>
    <row r="64" spans="1:13" ht="76.5">
      <c r="A64" s="3" t="s">
        <v>94</v>
      </c>
      <c r="B64" s="2" t="s">
        <v>5</v>
      </c>
      <c r="C64" s="2" t="s">
        <v>20</v>
      </c>
      <c r="D64" s="2" t="s">
        <v>27</v>
      </c>
      <c r="E64" s="1" t="s">
        <v>46</v>
      </c>
      <c r="F64" s="2">
        <v>100</v>
      </c>
      <c r="G64" s="7">
        <v>1488.6111100000001</v>
      </c>
      <c r="H64" s="8"/>
      <c r="I64" s="7">
        <f t="shared" si="0"/>
        <v>1488.6111100000001</v>
      </c>
      <c r="J64" s="8"/>
      <c r="K64" s="7">
        <f t="shared" si="1"/>
        <v>1488.6111100000001</v>
      </c>
      <c r="L64" s="8"/>
      <c r="M64" s="7">
        <f t="shared" si="2"/>
        <v>1488.6111100000001</v>
      </c>
    </row>
    <row r="65" spans="1:13" ht="38.25">
      <c r="A65" s="3" t="s">
        <v>32</v>
      </c>
      <c r="B65" s="2" t="s">
        <v>5</v>
      </c>
      <c r="C65" s="2" t="s">
        <v>20</v>
      </c>
      <c r="D65" s="2" t="s">
        <v>27</v>
      </c>
      <c r="E65" s="1" t="s">
        <v>46</v>
      </c>
      <c r="F65" s="2">
        <v>200</v>
      </c>
      <c r="G65" s="7">
        <v>572.15399000000002</v>
      </c>
      <c r="H65" s="8"/>
      <c r="I65" s="7">
        <f t="shared" si="0"/>
        <v>572.15399000000002</v>
      </c>
      <c r="J65" s="8"/>
      <c r="K65" s="7">
        <f t="shared" si="1"/>
        <v>572.15399000000002</v>
      </c>
      <c r="L65" s="8"/>
      <c r="M65" s="7">
        <f t="shared" si="2"/>
        <v>572.15399000000002</v>
      </c>
    </row>
    <row r="66" spans="1:13" ht="15.75">
      <c r="A66" s="3" t="s">
        <v>54</v>
      </c>
      <c r="B66" s="2" t="s">
        <v>5</v>
      </c>
      <c r="C66" s="2" t="s">
        <v>20</v>
      </c>
      <c r="D66" s="2" t="s">
        <v>27</v>
      </c>
      <c r="E66" s="1" t="s">
        <v>46</v>
      </c>
      <c r="F66" s="2">
        <v>800</v>
      </c>
      <c r="G66" s="7">
        <v>0.10000000000000009</v>
      </c>
      <c r="H66" s="8"/>
      <c r="I66" s="7">
        <f t="shared" si="0"/>
        <v>0.10000000000000009</v>
      </c>
      <c r="J66" s="8"/>
      <c r="K66" s="7">
        <f t="shared" si="1"/>
        <v>0.10000000000000009</v>
      </c>
      <c r="L66" s="8"/>
      <c r="M66" s="7">
        <f t="shared" si="2"/>
        <v>0.10000000000000009</v>
      </c>
    </row>
    <row r="67" spans="1:13" ht="38.25">
      <c r="A67" s="3" t="s">
        <v>184</v>
      </c>
      <c r="B67" s="2" t="s">
        <v>5</v>
      </c>
      <c r="C67" s="2" t="s">
        <v>20</v>
      </c>
      <c r="D67" s="2" t="s">
        <v>27</v>
      </c>
      <c r="E67" s="1" t="s">
        <v>185</v>
      </c>
      <c r="F67" s="2"/>
      <c r="G67" s="7">
        <v>0</v>
      </c>
      <c r="H67" s="8">
        <f>H68</f>
        <v>0</v>
      </c>
      <c r="I67" s="7">
        <f t="shared" si="0"/>
        <v>0</v>
      </c>
      <c r="J67" s="8">
        <f>J68</f>
        <v>0</v>
      </c>
      <c r="K67" s="7">
        <f t="shared" si="1"/>
        <v>0</v>
      </c>
      <c r="L67" s="8">
        <f>L68</f>
        <v>0</v>
      </c>
      <c r="M67" s="7">
        <f t="shared" si="2"/>
        <v>0</v>
      </c>
    </row>
    <row r="68" spans="1:13" ht="38.25">
      <c r="A68" s="3" t="s">
        <v>32</v>
      </c>
      <c r="B68" s="2" t="s">
        <v>5</v>
      </c>
      <c r="C68" s="2" t="s">
        <v>20</v>
      </c>
      <c r="D68" s="2" t="s">
        <v>27</v>
      </c>
      <c r="E68" s="1" t="s">
        <v>185</v>
      </c>
      <c r="F68" s="2">
        <v>200</v>
      </c>
      <c r="G68" s="7">
        <v>0</v>
      </c>
      <c r="H68" s="8"/>
      <c r="I68" s="7">
        <f t="shared" si="0"/>
        <v>0</v>
      </c>
      <c r="J68" s="8"/>
      <c r="K68" s="7">
        <f t="shared" si="1"/>
        <v>0</v>
      </c>
      <c r="L68" s="8"/>
      <c r="M68" s="7">
        <f t="shared" si="2"/>
        <v>0</v>
      </c>
    </row>
    <row r="69" spans="1:13" ht="38.25">
      <c r="A69" s="3" t="s">
        <v>184</v>
      </c>
      <c r="B69" s="2" t="s">
        <v>5</v>
      </c>
      <c r="C69" s="2" t="s">
        <v>20</v>
      </c>
      <c r="D69" s="2" t="s">
        <v>27</v>
      </c>
      <c r="E69" s="1" t="s">
        <v>291</v>
      </c>
      <c r="F69" s="2"/>
      <c r="G69" s="7">
        <v>0</v>
      </c>
      <c r="H69" s="8">
        <f>H70</f>
        <v>0</v>
      </c>
      <c r="I69" s="7">
        <f t="shared" si="0"/>
        <v>0</v>
      </c>
      <c r="J69" s="8">
        <f>J70</f>
        <v>0</v>
      </c>
      <c r="K69" s="7">
        <f t="shared" si="1"/>
        <v>0</v>
      </c>
      <c r="L69" s="8">
        <f>L70</f>
        <v>0</v>
      </c>
      <c r="M69" s="7">
        <f t="shared" si="2"/>
        <v>0</v>
      </c>
    </row>
    <row r="70" spans="1:13" ht="38.25">
      <c r="A70" s="3" t="s">
        <v>32</v>
      </c>
      <c r="B70" s="2" t="s">
        <v>5</v>
      </c>
      <c r="C70" s="2" t="s">
        <v>20</v>
      </c>
      <c r="D70" s="2" t="s">
        <v>27</v>
      </c>
      <c r="E70" s="1" t="s">
        <v>291</v>
      </c>
      <c r="F70" s="2">
        <v>200</v>
      </c>
      <c r="G70" s="7">
        <v>0</v>
      </c>
      <c r="H70" s="8"/>
      <c r="I70" s="7">
        <f t="shared" si="0"/>
        <v>0</v>
      </c>
      <c r="J70" s="8"/>
      <c r="K70" s="7">
        <f t="shared" si="1"/>
        <v>0</v>
      </c>
      <c r="L70" s="8"/>
      <c r="M70" s="7">
        <f t="shared" si="2"/>
        <v>0</v>
      </c>
    </row>
    <row r="71" spans="1:13" ht="63.75">
      <c r="A71" s="3" t="s">
        <v>355</v>
      </c>
      <c r="B71" s="2" t="s">
        <v>5</v>
      </c>
      <c r="C71" s="2" t="s">
        <v>21</v>
      </c>
      <c r="D71" s="2" t="s">
        <v>22</v>
      </c>
      <c r="E71" s="12" t="s">
        <v>47</v>
      </c>
      <c r="F71" s="2"/>
      <c r="G71" s="7">
        <v>92.949990000000014</v>
      </c>
      <c r="H71" s="8">
        <f>H72</f>
        <v>0</v>
      </c>
      <c r="I71" s="7">
        <f t="shared" si="0"/>
        <v>92.949990000000014</v>
      </c>
      <c r="J71" s="8">
        <f>J72</f>
        <v>0</v>
      </c>
      <c r="K71" s="7">
        <f t="shared" si="1"/>
        <v>92.949990000000014</v>
      </c>
      <c r="L71" s="8">
        <f>L72</f>
        <v>0</v>
      </c>
      <c r="M71" s="7">
        <f t="shared" si="2"/>
        <v>92.949990000000014</v>
      </c>
    </row>
    <row r="72" spans="1:13" ht="38.25">
      <c r="A72" s="3" t="s">
        <v>32</v>
      </c>
      <c r="B72" s="2" t="s">
        <v>5</v>
      </c>
      <c r="C72" s="2" t="s">
        <v>21</v>
      </c>
      <c r="D72" s="2" t="s">
        <v>22</v>
      </c>
      <c r="E72" s="12" t="s">
        <v>47</v>
      </c>
      <c r="F72" s="2">
        <v>200</v>
      </c>
      <c r="G72" s="7">
        <v>92.949990000000014</v>
      </c>
      <c r="H72" s="8"/>
      <c r="I72" s="7">
        <f t="shared" si="0"/>
        <v>92.949990000000014</v>
      </c>
      <c r="J72" s="8"/>
      <c r="K72" s="7">
        <f t="shared" si="1"/>
        <v>92.949990000000014</v>
      </c>
      <c r="L72" s="8"/>
      <c r="M72" s="7">
        <f t="shared" si="2"/>
        <v>92.949990000000014</v>
      </c>
    </row>
    <row r="73" spans="1:13" ht="76.5">
      <c r="A73" s="3" t="s">
        <v>192</v>
      </c>
      <c r="B73" s="2" t="s">
        <v>5</v>
      </c>
      <c r="C73" s="2" t="s">
        <v>21</v>
      </c>
      <c r="D73" s="2" t="s">
        <v>22</v>
      </c>
      <c r="E73" s="12" t="s">
        <v>193</v>
      </c>
      <c r="F73" s="2"/>
      <c r="G73" s="7">
        <v>0</v>
      </c>
      <c r="H73" s="8">
        <f>H74</f>
        <v>0</v>
      </c>
      <c r="I73" s="7">
        <f t="shared" si="0"/>
        <v>0</v>
      </c>
      <c r="J73" s="8">
        <f>J74</f>
        <v>0</v>
      </c>
      <c r="K73" s="7">
        <f t="shared" si="1"/>
        <v>0</v>
      </c>
      <c r="L73" s="8">
        <f>L74</f>
        <v>0</v>
      </c>
      <c r="M73" s="7">
        <f t="shared" si="2"/>
        <v>0</v>
      </c>
    </row>
    <row r="74" spans="1:13" ht="38.25">
      <c r="A74" s="3" t="s">
        <v>32</v>
      </c>
      <c r="B74" s="2" t="s">
        <v>5</v>
      </c>
      <c r="C74" s="2" t="s">
        <v>21</v>
      </c>
      <c r="D74" s="2" t="s">
        <v>22</v>
      </c>
      <c r="E74" s="12" t="s">
        <v>193</v>
      </c>
      <c r="F74" s="2">
        <v>200</v>
      </c>
      <c r="G74" s="7">
        <v>0</v>
      </c>
      <c r="H74" s="8"/>
      <c r="I74" s="7">
        <f t="shared" si="0"/>
        <v>0</v>
      </c>
      <c r="J74" s="8"/>
      <c r="K74" s="7">
        <f t="shared" si="1"/>
        <v>0</v>
      </c>
      <c r="L74" s="8"/>
      <c r="M74" s="7">
        <f t="shared" si="2"/>
        <v>0</v>
      </c>
    </row>
    <row r="75" spans="1:13" ht="25.5">
      <c r="A75" s="3" t="s">
        <v>182</v>
      </c>
      <c r="B75" s="2" t="s">
        <v>5</v>
      </c>
      <c r="C75" s="2" t="s">
        <v>21</v>
      </c>
      <c r="D75" s="2" t="s">
        <v>24</v>
      </c>
      <c r="E75" s="1" t="s">
        <v>183</v>
      </c>
      <c r="F75" s="2"/>
      <c r="G75" s="7">
        <v>0</v>
      </c>
      <c r="H75" s="8">
        <f>H76+H77</f>
        <v>0</v>
      </c>
      <c r="I75" s="7">
        <f t="shared" si="0"/>
        <v>0</v>
      </c>
      <c r="J75" s="8">
        <f>J76+J77</f>
        <v>0</v>
      </c>
      <c r="K75" s="7">
        <f t="shared" si="1"/>
        <v>0</v>
      </c>
      <c r="L75" s="8">
        <f>L76+L77</f>
        <v>0</v>
      </c>
      <c r="M75" s="7">
        <f t="shared" si="2"/>
        <v>0</v>
      </c>
    </row>
    <row r="76" spans="1:13" ht="38.25">
      <c r="A76" s="3" t="s">
        <v>32</v>
      </c>
      <c r="B76" s="2" t="s">
        <v>5</v>
      </c>
      <c r="C76" s="2" t="s">
        <v>21</v>
      </c>
      <c r="D76" s="2" t="s">
        <v>24</v>
      </c>
      <c r="E76" s="1" t="s">
        <v>183</v>
      </c>
      <c r="F76" s="2">
        <v>200</v>
      </c>
      <c r="G76" s="7">
        <v>0</v>
      </c>
      <c r="H76" s="8"/>
      <c r="I76" s="7">
        <f t="shared" si="0"/>
        <v>0</v>
      </c>
      <c r="J76" s="8"/>
      <c r="K76" s="7">
        <f t="shared" si="1"/>
        <v>0</v>
      </c>
      <c r="L76" s="8"/>
      <c r="M76" s="7">
        <f t="shared" si="2"/>
        <v>0</v>
      </c>
    </row>
    <row r="77" spans="1:13" ht="15.75">
      <c r="A77" s="3" t="s">
        <v>54</v>
      </c>
      <c r="B77" s="2" t="s">
        <v>5</v>
      </c>
      <c r="C77" s="2" t="s">
        <v>21</v>
      </c>
      <c r="D77" s="2" t="s">
        <v>24</v>
      </c>
      <c r="E77" s="1" t="s">
        <v>183</v>
      </c>
      <c r="F77" s="2">
        <v>800</v>
      </c>
      <c r="G77" s="7">
        <v>0</v>
      </c>
      <c r="H77" s="8"/>
      <c r="I77" s="7">
        <f t="shared" si="0"/>
        <v>0</v>
      </c>
      <c r="J77" s="8"/>
      <c r="K77" s="7">
        <f t="shared" si="1"/>
        <v>0</v>
      </c>
      <c r="L77" s="8"/>
      <c r="M77" s="7">
        <f t="shared" si="2"/>
        <v>0</v>
      </c>
    </row>
    <row r="78" spans="1:13" ht="25.5">
      <c r="A78" s="3" t="s">
        <v>48</v>
      </c>
      <c r="B78" s="2" t="s">
        <v>5</v>
      </c>
      <c r="C78" s="2" t="s">
        <v>21</v>
      </c>
      <c r="D78" s="2" t="s">
        <v>27</v>
      </c>
      <c r="E78" s="1" t="s">
        <v>313</v>
      </c>
      <c r="F78" s="2"/>
      <c r="G78" s="7">
        <v>3171.32692</v>
      </c>
      <c r="H78" s="8">
        <f>H79</f>
        <v>700</v>
      </c>
      <c r="I78" s="7">
        <f t="shared" si="0"/>
        <v>3871.32692</v>
      </c>
      <c r="J78" s="8">
        <f>J79</f>
        <v>477.22687999999994</v>
      </c>
      <c r="K78" s="7">
        <f t="shared" si="1"/>
        <v>4348.5537999999997</v>
      </c>
      <c r="L78" s="8">
        <f>L79</f>
        <v>200</v>
      </c>
      <c r="M78" s="7">
        <f t="shared" si="2"/>
        <v>4548.5537999999997</v>
      </c>
    </row>
    <row r="79" spans="1:13" ht="38.25">
      <c r="A79" s="3" t="s">
        <v>32</v>
      </c>
      <c r="B79" s="2" t="s">
        <v>5</v>
      </c>
      <c r="C79" s="2" t="s">
        <v>21</v>
      </c>
      <c r="D79" s="2" t="s">
        <v>27</v>
      </c>
      <c r="E79" s="1" t="s">
        <v>313</v>
      </c>
      <c r="F79" s="2">
        <v>200</v>
      </c>
      <c r="G79" s="7">
        <v>3171.32692</v>
      </c>
      <c r="H79" s="8">
        <v>700</v>
      </c>
      <c r="I79" s="7">
        <f t="shared" si="0"/>
        <v>3871.32692</v>
      </c>
      <c r="J79" s="8">
        <f>-700+1177.22688</f>
        <v>477.22687999999994</v>
      </c>
      <c r="K79" s="7">
        <f t="shared" si="1"/>
        <v>4348.5537999999997</v>
      </c>
      <c r="L79" s="8">
        <v>200</v>
      </c>
      <c r="M79" s="7">
        <f t="shared" si="2"/>
        <v>4548.5537999999997</v>
      </c>
    </row>
    <row r="80" spans="1:13" ht="25.5">
      <c r="A80" s="3" t="s">
        <v>48</v>
      </c>
      <c r="B80" s="2" t="s">
        <v>5</v>
      </c>
      <c r="C80" s="2" t="s">
        <v>21</v>
      </c>
      <c r="D80" s="2" t="s">
        <v>27</v>
      </c>
      <c r="E80" s="1" t="s">
        <v>49</v>
      </c>
      <c r="F80" s="2"/>
      <c r="G80" s="7">
        <v>13771</v>
      </c>
      <c r="H80" s="8">
        <f>H81</f>
        <v>0</v>
      </c>
      <c r="I80" s="7">
        <f t="shared" si="0"/>
        <v>13771</v>
      </c>
      <c r="J80" s="8">
        <f>J81</f>
        <v>0</v>
      </c>
      <c r="K80" s="7">
        <f t="shared" si="1"/>
        <v>13771</v>
      </c>
      <c r="L80" s="8">
        <f>L81</f>
        <v>0</v>
      </c>
      <c r="M80" s="7">
        <f t="shared" si="2"/>
        <v>13771</v>
      </c>
    </row>
    <row r="81" spans="1:13" ht="15.75">
      <c r="A81" s="3" t="s">
        <v>54</v>
      </c>
      <c r="B81" s="2" t="s">
        <v>5</v>
      </c>
      <c r="C81" s="2" t="s">
        <v>21</v>
      </c>
      <c r="D81" s="2" t="s">
        <v>27</v>
      </c>
      <c r="E81" s="1" t="s">
        <v>49</v>
      </c>
      <c r="F81" s="2">
        <v>800</v>
      </c>
      <c r="G81" s="7">
        <v>13771</v>
      </c>
      <c r="H81" s="8"/>
      <c r="I81" s="7">
        <f t="shared" si="0"/>
        <v>13771</v>
      </c>
      <c r="J81" s="8"/>
      <c r="K81" s="7">
        <f t="shared" si="1"/>
        <v>13771</v>
      </c>
      <c r="L81" s="8"/>
      <c r="M81" s="7">
        <f t="shared" si="2"/>
        <v>13771</v>
      </c>
    </row>
    <row r="82" spans="1:13" ht="25.5">
      <c r="A82" s="3" t="s">
        <v>220</v>
      </c>
      <c r="B82" s="2" t="s">
        <v>5</v>
      </c>
      <c r="C82" s="2" t="s">
        <v>21</v>
      </c>
      <c r="D82" s="2" t="s">
        <v>27</v>
      </c>
      <c r="E82" s="1" t="s">
        <v>221</v>
      </c>
      <c r="F82" s="2"/>
      <c r="G82" s="7">
        <v>0</v>
      </c>
      <c r="H82" s="8">
        <f>H83</f>
        <v>0</v>
      </c>
      <c r="I82" s="7">
        <f t="shared" ref="I82:I162" si="3">G82+H82</f>
        <v>0</v>
      </c>
      <c r="J82" s="8">
        <f>J83</f>
        <v>0</v>
      </c>
      <c r="K82" s="7">
        <f t="shared" ref="K82:K146" si="4">I82+J82</f>
        <v>0</v>
      </c>
      <c r="L82" s="8">
        <f>L83</f>
        <v>0</v>
      </c>
      <c r="M82" s="7">
        <f t="shared" ref="M82:M145" si="5">K82+L82</f>
        <v>0</v>
      </c>
    </row>
    <row r="83" spans="1:13" ht="38.25">
      <c r="A83" s="3" t="s">
        <v>32</v>
      </c>
      <c r="B83" s="2" t="s">
        <v>5</v>
      </c>
      <c r="C83" s="2" t="s">
        <v>21</v>
      </c>
      <c r="D83" s="2" t="s">
        <v>27</v>
      </c>
      <c r="E83" s="1" t="s">
        <v>221</v>
      </c>
      <c r="F83" s="2">
        <v>200</v>
      </c>
      <c r="G83" s="7">
        <v>0</v>
      </c>
      <c r="H83" s="8"/>
      <c r="I83" s="7">
        <f t="shared" si="3"/>
        <v>0</v>
      </c>
      <c r="J83" s="8"/>
      <c r="K83" s="7">
        <f t="shared" si="4"/>
        <v>0</v>
      </c>
      <c r="L83" s="8"/>
      <c r="M83" s="7">
        <f t="shared" si="5"/>
        <v>0</v>
      </c>
    </row>
    <row r="84" spans="1:13" ht="89.25">
      <c r="A84" s="3" t="s">
        <v>359</v>
      </c>
      <c r="B84" s="2" t="s">
        <v>5</v>
      </c>
      <c r="C84" s="2" t="s">
        <v>21</v>
      </c>
      <c r="D84" s="2" t="s">
        <v>27</v>
      </c>
      <c r="E84" s="1" t="s">
        <v>202</v>
      </c>
      <c r="F84" s="2"/>
      <c r="G84" s="7">
        <v>7800.4130000000014</v>
      </c>
      <c r="H84" s="8">
        <f>H85</f>
        <v>0</v>
      </c>
      <c r="I84" s="7">
        <f t="shared" si="3"/>
        <v>7800.4130000000014</v>
      </c>
      <c r="J84" s="8">
        <f>J85</f>
        <v>0</v>
      </c>
      <c r="K84" s="7">
        <f t="shared" si="4"/>
        <v>7800.4130000000014</v>
      </c>
      <c r="L84" s="8">
        <f>L85</f>
        <v>0</v>
      </c>
      <c r="M84" s="7">
        <f t="shared" si="5"/>
        <v>7800.4130000000014</v>
      </c>
    </row>
    <row r="85" spans="1:13" ht="38.25">
      <c r="A85" s="3" t="s">
        <v>32</v>
      </c>
      <c r="B85" s="2" t="s">
        <v>5</v>
      </c>
      <c r="C85" s="2" t="s">
        <v>21</v>
      </c>
      <c r="D85" s="2" t="s">
        <v>27</v>
      </c>
      <c r="E85" s="1" t="s">
        <v>202</v>
      </c>
      <c r="F85" s="2">
        <v>200</v>
      </c>
      <c r="G85" s="7">
        <v>7800.4130000000014</v>
      </c>
      <c r="H85" s="8"/>
      <c r="I85" s="7">
        <f t="shared" si="3"/>
        <v>7800.4130000000014</v>
      </c>
      <c r="J85" s="8">
        <f>1900.38843-1900.38843</f>
        <v>0</v>
      </c>
      <c r="K85" s="7">
        <f t="shared" si="4"/>
        <v>7800.4130000000014</v>
      </c>
      <c r="L85" s="8">
        <f>1900.38843-1900.38843</f>
        <v>0</v>
      </c>
      <c r="M85" s="7">
        <f t="shared" si="5"/>
        <v>7800.4130000000014</v>
      </c>
    </row>
    <row r="86" spans="1:13" ht="44.25" customHeight="1">
      <c r="A86" s="3" t="s">
        <v>256</v>
      </c>
      <c r="B86" s="2" t="s">
        <v>5</v>
      </c>
      <c r="C86" s="2" t="s">
        <v>21</v>
      </c>
      <c r="D86" s="2" t="s">
        <v>27</v>
      </c>
      <c r="E86" s="1" t="s">
        <v>257</v>
      </c>
      <c r="F86" s="2"/>
      <c r="G86" s="7">
        <v>0</v>
      </c>
      <c r="H86" s="8">
        <f>H87</f>
        <v>0</v>
      </c>
      <c r="I86" s="7">
        <f t="shared" si="3"/>
        <v>0</v>
      </c>
      <c r="J86" s="8">
        <f>J87</f>
        <v>0</v>
      </c>
      <c r="K86" s="7">
        <f t="shared" si="4"/>
        <v>0</v>
      </c>
      <c r="L86" s="8">
        <f>L87</f>
        <v>0</v>
      </c>
      <c r="M86" s="7">
        <f t="shared" si="5"/>
        <v>0</v>
      </c>
    </row>
    <row r="87" spans="1:13" ht="38.25">
      <c r="A87" s="3" t="s">
        <v>32</v>
      </c>
      <c r="B87" s="2" t="s">
        <v>5</v>
      </c>
      <c r="C87" s="2" t="s">
        <v>21</v>
      </c>
      <c r="D87" s="2" t="s">
        <v>27</v>
      </c>
      <c r="E87" s="1" t="s">
        <v>257</v>
      </c>
      <c r="F87" s="2">
        <v>200</v>
      </c>
      <c r="G87" s="7">
        <v>0</v>
      </c>
      <c r="H87" s="8"/>
      <c r="I87" s="7">
        <f t="shared" si="3"/>
        <v>0</v>
      </c>
      <c r="J87" s="8"/>
      <c r="K87" s="7">
        <f t="shared" si="4"/>
        <v>0</v>
      </c>
      <c r="L87" s="8"/>
      <c r="M87" s="7">
        <f t="shared" si="5"/>
        <v>0</v>
      </c>
    </row>
    <row r="88" spans="1:13" ht="45.75" customHeight="1">
      <c r="A88" s="3" t="s">
        <v>256</v>
      </c>
      <c r="B88" s="2" t="s">
        <v>5</v>
      </c>
      <c r="C88" s="2" t="s">
        <v>21</v>
      </c>
      <c r="D88" s="2" t="s">
        <v>27</v>
      </c>
      <c r="E88" s="1" t="s">
        <v>387</v>
      </c>
      <c r="F88" s="2"/>
      <c r="G88" s="7"/>
      <c r="H88" s="8"/>
      <c r="I88" s="7">
        <f t="shared" si="3"/>
        <v>0</v>
      </c>
      <c r="J88" s="8">
        <f>J89</f>
        <v>2824.7094999999999</v>
      </c>
      <c r="K88" s="7">
        <f t="shared" si="4"/>
        <v>2824.7094999999999</v>
      </c>
      <c r="L88" s="8">
        <f>L89</f>
        <v>46582.6705</v>
      </c>
      <c r="M88" s="7">
        <f t="shared" si="5"/>
        <v>49407.38</v>
      </c>
    </row>
    <row r="89" spans="1:13" ht="38.25">
      <c r="A89" s="3" t="s">
        <v>32</v>
      </c>
      <c r="B89" s="2" t="s">
        <v>5</v>
      </c>
      <c r="C89" s="2" t="s">
        <v>21</v>
      </c>
      <c r="D89" s="2" t="s">
        <v>27</v>
      </c>
      <c r="E89" s="1" t="s">
        <v>387</v>
      </c>
      <c r="F89" s="2">
        <v>200</v>
      </c>
      <c r="G89" s="7"/>
      <c r="H89" s="8"/>
      <c r="I89" s="7">
        <f t="shared" si="3"/>
        <v>0</v>
      </c>
      <c r="J89" s="8">
        <f>700+1900.38843+224.32107</f>
        <v>2824.7094999999999</v>
      </c>
      <c r="K89" s="7">
        <f t="shared" si="4"/>
        <v>2824.7094999999999</v>
      </c>
      <c r="L89" s="8">
        <v>46582.6705</v>
      </c>
      <c r="M89" s="7">
        <f t="shared" si="5"/>
        <v>49407.38</v>
      </c>
    </row>
    <row r="90" spans="1:13" ht="38.25">
      <c r="A90" s="3" t="s">
        <v>287</v>
      </c>
      <c r="B90" s="2" t="s">
        <v>5</v>
      </c>
      <c r="C90" s="2" t="s">
        <v>21</v>
      </c>
      <c r="D90" s="2" t="s">
        <v>27</v>
      </c>
      <c r="E90" s="12" t="s">
        <v>288</v>
      </c>
      <c r="F90" s="2"/>
      <c r="G90" s="7">
        <v>0</v>
      </c>
      <c r="H90" s="8">
        <f>H91</f>
        <v>0</v>
      </c>
      <c r="I90" s="7">
        <f t="shared" si="3"/>
        <v>0</v>
      </c>
      <c r="J90" s="8">
        <f>J91</f>
        <v>0</v>
      </c>
      <c r="K90" s="7">
        <f t="shared" si="4"/>
        <v>0</v>
      </c>
      <c r="L90" s="8">
        <f>L91</f>
        <v>0</v>
      </c>
      <c r="M90" s="7">
        <f t="shared" si="5"/>
        <v>0</v>
      </c>
    </row>
    <row r="91" spans="1:13" ht="38.25">
      <c r="A91" s="3" t="s">
        <v>32</v>
      </c>
      <c r="B91" s="2" t="s">
        <v>5</v>
      </c>
      <c r="C91" s="2" t="s">
        <v>21</v>
      </c>
      <c r="D91" s="2" t="s">
        <v>27</v>
      </c>
      <c r="E91" s="12" t="s">
        <v>288</v>
      </c>
      <c r="F91" s="2">
        <v>200</v>
      </c>
      <c r="G91" s="7">
        <v>0</v>
      </c>
      <c r="H91" s="8"/>
      <c r="I91" s="7">
        <f t="shared" si="3"/>
        <v>0</v>
      </c>
      <c r="J91" s="8"/>
      <c r="K91" s="7">
        <f t="shared" si="4"/>
        <v>0</v>
      </c>
      <c r="L91" s="8"/>
      <c r="M91" s="7">
        <f t="shared" si="5"/>
        <v>0</v>
      </c>
    </row>
    <row r="92" spans="1:13" ht="15.75">
      <c r="A92" s="3" t="s">
        <v>50</v>
      </c>
      <c r="B92" s="2" t="s">
        <v>5</v>
      </c>
      <c r="C92" s="2" t="s">
        <v>21</v>
      </c>
      <c r="D92" s="2">
        <v>10</v>
      </c>
      <c r="E92" s="1" t="s">
        <v>51</v>
      </c>
      <c r="F92" s="2"/>
      <c r="G92" s="7">
        <v>450.14099999999991</v>
      </c>
      <c r="H92" s="8">
        <f>H93+H94</f>
        <v>0</v>
      </c>
      <c r="I92" s="7">
        <f t="shared" si="3"/>
        <v>450.14099999999991</v>
      </c>
      <c r="J92" s="8">
        <f>J93+J94</f>
        <v>0</v>
      </c>
      <c r="K92" s="7">
        <f t="shared" si="4"/>
        <v>450.14099999999991</v>
      </c>
      <c r="L92" s="8">
        <f>L93+L94</f>
        <v>0</v>
      </c>
      <c r="M92" s="7">
        <f t="shared" si="5"/>
        <v>450.14099999999991</v>
      </c>
    </row>
    <row r="93" spans="1:13" ht="76.5">
      <c r="A93" s="3" t="s">
        <v>94</v>
      </c>
      <c r="B93" s="2" t="s">
        <v>5</v>
      </c>
      <c r="C93" s="2" t="s">
        <v>21</v>
      </c>
      <c r="D93" s="2">
        <v>10</v>
      </c>
      <c r="E93" s="1" t="s">
        <v>51</v>
      </c>
      <c r="F93" s="2">
        <v>100</v>
      </c>
      <c r="G93" s="7">
        <v>0</v>
      </c>
      <c r="H93" s="8"/>
      <c r="I93" s="7">
        <f t="shared" si="3"/>
        <v>0</v>
      </c>
      <c r="J93" s="8"/>
      <c r="K93" s="7">
        <f t="shared" si="4"/>
        <v>0</v>
      </c>
      <c r="L93" s="8"/>
      <c r="M93" s="7">
        <f t="shared" si="5"/>
        <v>0</v>
      </c>
    </row>
    <row r="94" spans="1:13" ht="38.25">
      <c r="A94" s="3" t="s">
        <v>32</v>
      </c>
      <c r="B94" s="2" t="s">
        <v>5</v>
      </c>
      <c r="C94" s="2" t="s">
        <v>21</v>
      </c>
      <c r="D94" s="2">
        <v>10</v>
      </c>
      <c r="E94" s="1" t="s">
        <v>51</v>
      </c>
      <c r="F94" s="2">
        <v>200</v>
      </c>
      <c r="G94" s="7">
        <v>450.14099999999991</v>
      </c>
      <c r="H94" s="8"/>
      <c r="I94" s="7">
        <f t="shared" si="3"/>
        <v>450.14099999999991</v>
      </c>
      <c r="J94" s="8"/>
      <c r="K94" s="7">
        <f t="shared" si="4"/>
        <v>450.14099999999991</v>
      </c>
      <c r="L94" s="8"/>
      <c r="M94" s="7">
        <f t="shared" si="5"/>
        <v>450.14099999999991</v>
      </c>
    </row>
    <row r="95" spans="1:13" ht="51">
      <c r="A95" s="3" t="s">
        <v>52</v>
      </c>
      <c r="B95" s="2" t="s">
        <v>5</v>
      </c>
      <c r="C95" s="2" t="s">
        <v>21</v>
      </c>
      <c r="D95" s="2">
        <v>12</v>
      </c>
      <c r="E95" s="1" t="s">
        <v>53</v>
      </c>
      <c r="F95" s="2"/>
      <c r="G95" s="7">
        <v>0</v>
      </c>
      <c r="H95" s="8">
        <f>H96</f>
        <v>0</v>
      </c>
      <c r="I95" s="7">
        <f t="shared" si="3"/>
        <v>0</v>
      </c>
      <c r="J95" s="8">
        <f>J96</f>
        <v>0</v>
      </c>
      <c r="K95" s="7">
        <f t="shared" si="4"/>
        <v>0</v>
      </c>
      <c r="L95" s="8">
        <f>L96</f>
        <v>0</v>
      </c>
      <c r="M95" s="7">
        <f t="shared" si="5"/>
        <v>0</v>
      </c>
    </row>
    <row r="96" spans="1:13" ht="15.75">
      <c r="A96" s="3" t="s">
        <v>54</v>
      </c>
      <c r="B96" s="2" t="s">
        <v>5</v>
      </c>
      <c r="C96" s="2" t="s">
        <v>21</v>
      </c>
      <c r="D96" s="2">
        <v>12</v>
      </c>
      <c r="E96" s="1" t="s">
        <v>53</v>
      </c>
      <c r="F96" s="2">
        <v>800</v>
      </c>
      <c r="G96" s="7">
        <v>0</v>
      </c>
      <c r="H96" s="8"/>
      <c r="I96" s="7">
        <f t="shared" si="3"/>
        <v>0</v>
      </c>
      <c r="J96" s="8"/>
      <c r="K96" s="7">
        <f t="shared" si="4"/>
        <v>0</v>
      </c>
      <c r="L96" s="8"/>
      <c r="M96" s="7">
        <f t="shared" si="5"/>
        <v>0</v>
      </c>
    </row>
    <row r="97" spans="1:13" ht="25.5">
      <c r="A97" s="3" t="s">
        <v>265</v>
      </c>
      <c r="B97" s="2" t="s">
        <v>5</v>
      </c>
      <c r="C97" s="2" t="s">
        <v>21</v>
      </c>
      <c r="D97" s="2">
        <v>12</v>
      </c>
      <c r="E97" s="1" t="s">
        <v>266</v>
      </c>
      <c r="F97" s="2"/>
      <c r="G97" s="7">
        <v>556.92700000000013</v>
      </c>
      <c r="H97" s="8">
        <f>H98</f>
        <v>0</v>
      </c>
      <c r="I97" s="7">
        <f t="shared" si="3"/>
        <v>556.92700000000013</v>
      </c>
      <c r="J97" s="8">
        <f>J98</f>
        <v>0</v>
      </c>
      <c r="K97" s="7">
        <f t="shared" si="4"/>
        <v>556.92700000000013</v>
      </c>
      <c r="L97" s="8">
        <f>L98</f>
        <v>0</v>
      </c>
      <c r="M97" s="7">
        <f t="shared" si="5"/>
        <v>556.92700000000013</v>
      </c>
    </row>
    <row r="98" spans="1:13" ht="15.75">
      <c r="A98" s="3" t="s">
        <v>54</v>
      </c>
      <c r="B98" s="2" t="s">
        <v>5</v>
      </c>
      <c r="C98" s="2" t="s">
        <v>21</v>
      </c>
      <c r="D98" s="2">
        <v>12</v>
      </c>
      <c r="E98" s="1" t="s">
        <v>266</v>
      </c>
      <c r="F98" s="2">
        <v>800</v>
      </c>
      <c r="G98" s="7">
        <v>556.92700000000013</v>
      </c>
      <c r="H98" s="8"/>
      <c r="I98" s="7">
        <f t="shared" si="3"/>
        <v>556.92700000000013</v>
      </c>
      <c r="J98" s="8"/>
      <c r="K98" s="7">
        <f t="shared" si="4"/>
        <v>556.92700000000013</v>
      </c>
      <c r="L98" s="8"/>
      <c r="M98" s="7">
        <f t="shared" si="5"/>
        <v>556.92700000000013</v>
      </c>
    </row>
    <row r="99" spans="1:13" ht="25.5">
      <c r="A99" s="3" t="s">
        <v>194</v>
      </c>
      <c r="B99" s="2" t="s">
        <v>5</v>
      </c>
      <c r="C99" s="2" t="s">
        <v>21</v>
      </c>
      <c r="D99" s="2">
        <v>12</v>
      </c>
      <c r="E99" s="12" t="s">
        <v>195</v>
      </c>
      <c r="F99" s="2"/>
      <c r="G99" s="7">
        <v>0</v>
      </c>
      <c r="H99" s="8">
        <f>H100</f>
        <v>0</v>
      </c>
      <c r="I99" s="7">
        <f t="shared" si="3"/>
        <v>0</v>
      </c>
      <c r="J99" s="8">
        <f>J100</f>
        <v>0</v>
      </c>
      <c r="K99" s="7">
        <f t="shared" si="4"/>
        <v>0</v>
      </c>
      <c r="L99" s="8">
        <f>L100</f>
        <v>0</v>
      </c>
      <c r="M99" s="7">
        <f t="shared" si="5"/>
        <v>0</v>
      </c>
    </row>
    <row r="100" spans="1:13" ht="38.25">
      <c r="A100" s="3" t="s">
        <v>32</v>
      </c>
      <c r="B100" s="2" t="s">
        <v>5</v>
      </c>
      <c r="C100" s="2" t="s">
        <v>21</v>
      </c>
      <c r="D100" s="2">
        <v>12</v>
      </c>
      <c r="E100" s="12" t="s">
        <v>195</v>
      </c>
      <c r="F100" s="2">
        <v>200</v>
      </c>
      <c r="G100" s="7">
        <v>0</v>
      </c>
      <c r="H100" s="8"/>
      <c r="I100" s="7">
        <f t="shared" si="3"/>
        <v>0</v>
      </c>
      <c r="J100" s="8"/>
      <c r="K100" s="7">
        <f t="shared" si="4"/>
        <v>0</v>
      </c>
      <c r="L100" s="8"/>
      <c r="M100" s="7">
        <f t="shared" si="5"/>
        <v>0</v>
      </c>
    </row>
    <row r="101" spans="1:13" ht="51">
      <c r="A101" s="3" t="s">
        <v>244</v>
      </c>
      <c r="B101" s="2" t="s">
        <v>5</v>
      </c>
      <c r="C101" s="2" t="s">
        <v>21</v>
      </c>
      <c r="D101" s="2">
        <v>12</v>
      </c>
      <c r="E101" s="1" t="s">
        <v>245</v>
      </c>
      <c r="F101" s="2"/>
      <c r="G101" s="7">
        <v>0</v>
      </c>
      <c r="H101" s="8">
        <f>H102</f>
        <v>0</v>
      </c>
      <c r="I101" s="7">
        <f t="shared" si="3"/>
        <v>0</v>
      </c>
      <c r="J101" s="8">
        <f>J102</f>
        <v>0</v>
      </c>
      <c r="K101" s="7">
        <f t="shared" si="4"/>
        <v>0</v>
      </c>
      <c r="L101" s="8">
        <f>L102</f>
        <v>0</v>
      </c>
      <c r="M101" s="7">
        <f t="shared" si="5"/>
        <v>0</v>
      </c>
    </row>
    <row r="102" spans="1:13" ht="38.25">
      <c r="A102" s="3" t="s">
        <v>32</v>
      </c>
      <c r="B102" s="2" t="s">
        <v>5</v>
      </c>
      <c r="C102" s="2" t="s">
        <v>21</v>
      </c>
      <c r="D102" s="2">
        <v>12</v>
      </c>
      <c r="E102" s="1" t="s">
        <v>245</v>
      </c>
      <c r="F102" s="2">
        <v>200</v>
      </c>
      <c r="G102" s="7">
        <v>0</v>
      </c>
      <c r="H102" s="8"/>
      <c r="I102" s="7">
        <f t="shared" si="3"/>
        <v>0</v>
      </c>
      <c r="J102" s="8"/>
      <c r="K102" s="7">
        <f t="shared" si="4"/>
        <v>0</v>
      </c>
      <c r="L102" s="8"/>
      <c r="M102" s="7">
        <f t="shared" si="5"/>
        <v>0</v>
      </c>
    </row>
    <row r="103" spans="1:13" ht="38.25">
      <c r="A103" s="3" t="s">
        <v>204</v>
      </c>
      <c r="B103" s="2" t="s">
        <v>5</v>
      </c>
      <c r="C103" s="2" t="s">
        <v>22</v>
      </c>
      <c r="D103" s="2" t="s">
        <v>19</v>
      </c>
      <c r="E103" s="1" t="s">
        <v>205</v>
      </c>
      <c r="F103" s="2"/>
      <c r="G103" s="7">
        <v>0</v>
      </c>
      <c r="H103" s="8">
        <f>H104</f>
        <v>50</v>
      </c>
      <c r="I103" s="7">
        <f t="shared" si="3"/>
        <v>50</v>
      </c>
      <c r="J103" s="8">
        <f>J104</f>
        <v>0</v>
      </c>
      <c r="K103" s="7">
        <f t="shared" si="4"/>
        <v>50</v>
      </c>
      <c r="L103" s="8">
        <f>L104</f>
        <v>0</v>
      </c>
      <c r="M103" s="7">
        <f t="shared" si="5"/>
        <v>50</v>
      </c>
    </row>
    <row r="104" spans="1:13" ht="38.25">
      <c r="A104" s="3" t="s">
        <v>32</v>
      </c>
      <c r="B104" s="2" t="s">
        <v>5</v>
      </c>
      <c r="C104" s="2" t="s">
        <v>22</v>
      </c>
      <c r="D104" s="2" t="s">
        <v>19</v>
      </c>
      <c r="E104" s="1" t="s">
        <v>205</v>
      </c>
      <c r="F104" s="2">
        <v>200</v>
      </c>
      <c r="G104" s="7">
        <v>0</v>
      </c>
      <c r="H104" s="8">
        <v>50</v>
      </c>
      <c r="I104" s="7">
        <f t="shared" si="3"/>
        <v>50</v>
      </c>
      <c r="J104" s="8"/>
      <c r="K104" s="7">
        <f t="shared" si="4"/>
        <v>50</v>
      </c>
      <c r="L104" s="8"/>
      <c r="M104" s="7">
        <f t="shared" si="5"/>
        <v>50</v>
      </c>
    </row>
    <row r="105" spans="1:13" ht="15.75">
      <c r="A105" s="3" t="s">
        <v>206</v>
      </c>
      <c r="B105" s="2" t="s">
        <v>5</v>
      </c>
      <c r="C105" s="2" t="s">
        <v>22</v>
      </c>
      <c r="D105" s="2" t="s">
        <v>19</v>
      </c>
      <c r="E105" s="1" t="s">
        <v>207</v>
      </c>
      <c r="F105" s="2"/>
      <c r="G105" s="7">
        <v>205</v>
      </c>
      <c r="H105" s="8">
        <f>H106</f>
        <v>0</v>
      </c>
      <c r="I105" s="7">
        <f t="shared" si="3"/>
        <v>205</v>
      </c>
      <c r="J105" s="8">
        <f>J106</f>
        <v>-205</v>
      </c>
      <c r="K105" s="7">
        <f t="shared" si="4"/>
        <v>0</v>
      </c>
      <c r="L105" s="8">
        <f>L106</f>
        <v>0</v>
      </c>
      <c r="M105" s="7">
        <f t="shared" si="5"/>
        <v>0</v>
      </c>
    </row>
    <row r="106" spans="1:13" ht="38.25">
      <c r="A106" s="3" t="s">
        <v>32</v>
      </c>
      <c r="B106" s="2" t="s">
        <v>5</v>
      </c>
      <c r="C106" s="2" t="s">
        <v>22</v>
      </c>
      <c r="D106" s="2" t="s">
        <v>19</v>
      </c>
      <c r="E106" s="1" t="s">
        <v>207</v>
      </c>
      <c r="F106" s="2">
        <v>200</v>
      </c>
      <c r="G106" s="7">
        <v>205</v>
      </c>
      <c r="H106" s="8"/>
      <c r="I106" s="7">
        <f t="shared" si="3"/>
        <v>205</v>
      </c>
      <c r="J106" s="8">
        <v>-205</v>
      </c>
      <c r="K106" s="7">
        <f t="shared" si="4"/>
        <v>0</v>
      </c>
      <c r="L106" s="8"/>
      <c r="M106" s="7">
        <f t="shared" si="5"/>
        <v>0</v>
      </c>
    </row>
    <row r="107" spans="1:13" ht="38.25">
      <c r="A107" s="3" t="s">
        <v>208</v>
      </c>
      <c r="B107" s="2" t="s">
        <v>5</v>
      </c>
      <c r="C107" s="2" t="s">
        <v>22</v>
      </c>
      <c r="D107" s="2" t="s">
        <v>19</v>
      </c>
      <c r="E107" s="1" t="s">
        <v>209</v>
      </c>
      <c r="F107" s="2"/>
      <c r="G107" s="7">
        <v>0</v>
      </c>
      <c r="H107" s="8">
        <f>H108</f>
        <v>0</v>
      </c>
      <c r="I107" s="7">
        <f t="shared" si="3"/>
        <v>0</v>
      </c>
      <c r="J107" s="8">
        <f>J108</f>
        <v>0</v>
      </c>
      <c r="K107" s="7">
        <f t="shared" si="4"/>
        <v>0</v>
      </c>
      <c r="L107" s="8">
        <f>L108</f>
        <v>0</v>
      </c>
      <c r="M107" s="7">
        <f t="shared" si="5"/>
        <v>0</v>
      </c>
    </row>
    <row r="108" spans="1:13" ht="38.25">
      <c r="A108" s="3" t="s">
        <v>32</v>
      </c>
      <c r="B108" s="2" t="s">
        <v>5</v>
      </c>
      <c r="C108" s="2" t="s">
        <v>22</v>
      </c>
      <c r="D108" s="2" t="s">
        <v>19</v>
      </c>
      <c r="E108" s="1" t="s">
        <v>209</v>
      </c>
      <c r="F108" s="2">
        <v>200</v>
      </c>
      <c r="G108" s="7">
        <v>0</v>
      </c>
      <c r="H108" s="8"/>
      <c r="I108" s="7">
        <f t="shared" si="3"/>
        <v>0</v>
      </c>
      <c r="J108" s="8"/>
      <c r="K108" s="7">
        <f t="shared" si="4"/>
        <v>0</v>
      </c>
      <c r="L108" s="8"/>
      <c r="M108" s="7">
        <f t="shared" si="5"/>
        <v>0</v>
      </c>
    </row>
    <row r="109" spans="1:13" ht="15.75">
      <c r="A109" s="3" t="s">
        <v>240</v>
      </c>
      <c r="B109" s="2" t="s">
        <v>5</v>
      </c>
      <c r="C109" s="2" t="s">
        <v>22</v>
      </c>
      <c r="D109" s="2" t="s">
        <v>25</v>
      </c>
      <c r="E109" s="1" t="s">
        <v>241</v>
      </c>
      <c r="F109" s="2"/>
      <c r="G109" s="7">
        <v>0</v>
      </c>
      <c r="H109" s="8">
        <f>H110</f>
        <v>0</v>
      </c>
      <c r="I109" s="7">
        <f t="shared" si="3"/>
        <v>0</v>
      </c>
      <c r="J109" s="8">
        <f>J110</f>
        <v>0</v>
      </c>
      <c r="K109" s="7">
        <f t="shared" si="4"/>
        <v>0</v>
      </c>
      <c r="L109" s="8">
        <f>L110</f>
        <v>0</v>
      </c>
      <c r="M109" s="7">
        <f t="shared" si="5"/>
        <v>0</v>
      </c>
    </row>
    <row r="110" spans="1:13" ht="38.25">
      <c r="A110" s="3" t="s">
        <v>171</v>
      </c>
      <c r="B110" s="2" t="s">
        <v>5</v>
      </c>
      <c r="C110" s="2" t="s">
        <v>22</v>
      </c>
      <c r="D110" s="2" t="s">
        <v>25</v>
      </c>
      <c r="E110" s="1" t="s">
        <v>241</v>
      </c>
      <c r="F110" s="2">
        <v>400</v>
      </c>
      <c r="G110" s="7">
        <v>0</v>
      </c>
      <c r="H110" s="8"/>
      <c r="I110" s="7">
        <f t="shared" si="3"/>
        <v>0</v>
      </c>
      <c r="J110" s="8"/>
      <c r="K110" s="7">
        <f t="shared" si="4"/>
        <v>0</v>
      </c>
      <c r="L110" s="8"/>
      <c r="M110" s="7">
        <f t="shared" si="5"/>
        <v>0</v>
      </c>
    </row>
    <row r="111" spans="1:13" ht="102">
      <c r="A111" s="3" t="s">
        <v>263</v>
      </c>
      <c r="B111" s="2" t="s">
        <v>5</v>
      </c>
      <c r="C111" s="2" t="s">
        <v>22</v>
      </c>
      <c r="D111" s="2" t="s">
        <v>25</v>
      </c>
      <c r="E111" s="12" t="s">
        <v>264</v>
      </c>
      <c r="F111" s="2"/>
      <c r="G111" s="7">
        <v>1928.7799999999997</v>
      </c>
      <c r="H111" s="8">
        <f>H112</f>
        <v>0</v>
      </c>
      <c r="I111" s="7">
        <f t="shared" si="3"/>
        <v>1928.7799999999997</v>
      </c>
      <c r="J111" s="8">
        <f>J112</f>
        <v>0</v>
      </c>
      <c r="K111" s="7">
        <f t="shared" si="4"/>
        <v>1928.7799999999997</v>
      </c>
      <c r="L111" s="8">
        <f>L112</f>
        <v>0</v>
      </c>
      <c r="M111" s="7">
        <f t="shared" si="5"/>
        <v>1928.7799999999997</v>
      </c>
    </row>
    <row r="112" spans="1:13" ht="15.75">
      <c r="A112" s="3" t="s">
        <v>54</v>
      </c>
      <c r="B112" s="2" t="s">
        <v>5</v>
      </c>
      <c r="C112" s="2" t="s">
        <v>22</v>
      </c>
      <c r="D112" s="2" t="s">
        <v>25</v>
      </c>
      <c r="E112" s="12" t="s">
        <v>264</v>
      </c>
      <c r="F112" s="2">
        <v>800</v>
      </c>
      <c r="G112" s="7">
        <v>1928.7799999999997</v>
      </c>
      <c r="H112" s="8"/>
      <c r="I112" s="7">
        <f t="shared" si="3"/>
        <v>1928.7799999999997</v>
      </c>
      <c r="J112" s="8"/>
      <c r="K112" s="7">
        <f t="shared" si="4"/>
        <v>1928.7799999999997</v>
      </c>
      <c r="L112" s="8"/>
      <c r="M112" s="7">
        <f t="shared" si="5"/>
        <v>1928.7799999999997</v>
      </c>
    </row>
    <row r="113" spans="1:13" ht="76.5">
      <c r="A113" s="3" t="s">
        <v>259</v>
      </c>
      <c r="B113" s="2" t="s">
        <v>5</v>
      </c>
      <c r="C113" s="2" t="s">
        <v>22</v>
      </c>
      <c r="D113" s="2" t="s">
        <v>25</v>
      </c>
      <c r="E113" s="1" t="s">
        <v>260</v>
      </c>
      <c r="F113" s="2"/>
      <c r="G113" s="7">
        <v>0</v>
      </c>
      <c r="H113" s="8">
        <f>H114</f>
        <v>0</v>
      </c>
      <c r="I113" s="7">
        <f t="shared" si="3"/>
        <v>0</v>
      </c>
      <c r="J113" s="8">
        <f>J114</f>
        <v>0</v>
      </c>
      <c r="K113" s="7">
        <f t="shared" si="4"/>
        <v>0</v>
      </c>
      <c r="L113" s="8">
        <f>L114</f>
        <v>0</v>
      </c>
      <c r="M113" s="7">
        <f t="shared" si="5"/>
        <v>0</v>
      </c>
    </row>
    <row r="114" spans="1:13" ht="38.25">
      <c r="A114" s="3" t="s">
        <v>171</v>
      </c>
      <c r="B114" s="2" t="s">
        <v>5</v>
      </c>
      <c r="C114" s="2" t="s">
        <v>22</v>
      </c>
      <c r="D114" s="2" t="s">
        <v>25</v>
      </c>
      <c r="E114" s="1" t="s">
        <v>260</v>
      </c>
      <c r="F114" s="2">
        <v>400</v>
      </c>
      <c r="G114" s="7">
        <v>0</v>
      </c>
      <c r="H114" s="8"/>
      <c r="I114" s="7">
        <f t="shared" si="3"/>
        <v>0</v>
      </c>
      <c r="J114" s="8"/>
      <c r="K114" s="7">
        <f t="shared" si="4"/>
        <v>0</v>
      </c>
      <c r="L114" s="8"/>
      <c r="M114" s="7">
        <f t="shared" si="5"/>
        <v>0</v>
      </c>
    </row>
    <row r="115" spans="1:13" ht="38.25">
      <c r="A115" s="3" t="s">
        <v>283</v>
      </c>
      <c r="B115" s="2" t="s">
        <v>5</v>
      </c>
      <c r="C115" s="2" t="s">
        <v>22</v>
      </c>
      <c r="D115" s="2" t="s">
        <v>25</v>
      </c>
      <c r="E115" s="1" t="s">
        <v>284</v>
      </c>
      <c r="F115" s="2"/>
      <c r="G115" s="7">
        <v>0</v>
      </c>
      <c r="H115" s="8">
        <f>H116</f>
        <v>0</v>
      </c>
      <c r="I115" s="7">
        <f t="shared" si="3"/>
        <v>0</v>
      </c>
      <c r="J115" s="8">
        <f>J116</f>
        <v>0</v>
      </c>
      <c r="K115" s="7">
        <f t="shared" si="4"/>
        <v>0</v>
      </c>
      <c r="L115" s="8">
        <f>L116</f>
        <v>0</v>
      </c>
      <c r="M115" s="7">
        <f t="shared" si="5"/>
        <v>0</v>
      </c>
    </row>
    <row r="116" spans="1:13" ht="38.25">
      <c r="A116" s="3" t="s">
        <v>32</v>
      </c>
      <c r="B116" s="2" t="s">
        <v>5</v>
      </c>
      <c r="C116" s="2" t="s">
        <v>22</v>
      </c>
      <c r="D116" s="2" t="s">
        <v>25</v>
      </c>
      <c r="E116" s="1" t="s">
        <v>284</v>
      </c>
      <c r="F116" s="2">
        <v>200</v>
      </c>
      <c r="G116" s="7">
        <v>0</v>
      </c>
      <c r="H116" s="8"/>
      <c r="I116" s="7">
        <f t="shared" si="3"/>
        <v>0</v>
      </c>
      <c r="J116" s="8"/>
      <c r="K116" s="7">
        <f t="shared" si="4"/>
        <v>0</v>
      </c>
      <c r="L116" s="8"/>
      <c r="M116" s="7">
        <f t="shared" si="5"/>
        <v>0</v>
      </c>
    </row>
    <row r="117" spans="1:13" ht="25.5">
      <c r="A117" s="3" t="s">
        <v>296</v>
      </c>
      <c r="B117" s="2" t="s">
        <v>5</v>
      </c>
      <c r="C117" s="2" t="s">
        <v>22</v>
      </c>
      <c r="D117" s="2" t="s">
        <v>25</v>
      </c>
      <c r="E117" s="1" t="s">
        <v>297</v>
      </c>
      <c r="F117" s="2"/>
      <c r="G117" s="7">
        <v>0</v>
      </c>
      <c r="H117" s="8">
        <f>H118</f>
        <v>800</v>
      </c>
      <c r="I117" s="7">
        <f t="shared" si="3"/>
        <v>800</v>
      </c>
      <c r="J117" s="8">
        <f>J118</f>
        <v>0</v>
      </c>
      <c r="K117" s="7">
        <f t="shared" si="4"/>
        <v>800</v>
      </c>
      <c r="L117" s="8">
        <f>L118</f>
        <v>0</v>
      </c>
      <c r="M117" s="7">
        <f t="shared" si="5"/>
        <v>800</v>
      </c>
    </row>
    <row r="118" spans="1:13" ht="38.25">
      <c r="A118" s="3" t="s">
        <v>32</v>
      </c>
      <c r="B118" s="2" t="s">
        <v>5</v>
      </c>
      <c r="C118" s="2" t="s">
        <v>22</v>
      </c>
      <c r="D118" s="2" t="s">
        <v>25</v>
      </c>
      <c r="E118" s="1" t="s">
        <v>297</v>
      </c>
      <c r="F118" s="2">
        <v>200</v>
      </c>
      <c r="G118" s="7">
        <v>0</v>
      </c>
      <c r="H118" s="8">
        <v>800</v>
      </c>
      <c r="I118" s="7">
        <f t="shared" si="3"/>
        <v>800</v>
      </c>
      <c r="J118" s="8"/>
      <c r="K118" s="7">
        <f t="shared" si="4"/>
        <v>800</v>
      </c>
      <c r="L118" s="8"/>
      <c r="M118" s="7">
        <f t="shared" si="5"/>
        <v>800</v>
      </c>
    </row>
    <row r="119" spans="1:13" ht="51">
      <c r="A119" s="3" t="s">
        <v>298</v>
      </c>
      <c r="B119" s="2" t="s">
        <v>5</v>
      </c>
      <c r="C119" s="2" t="s">
        <v>22</v>
      </c>
      <c r="D119" s="2" t="s">
        <v>25</v>
      </c>
      <c r="E119" s="1" t="s">
        <v>299</v>
      </c>
      <c r="F119" s="2"/>
      <c r="G119" s="7">
        <v>3000</v>
      </c>
      <c r="H119" s="8">
        <f>H120</f>
        <v>0</v>
      </c>
      <c r="I119" s="7">
        <f t="shared" si="3"/>
        <v>3000</v>
      </c>
      <c r="J119" s="8">
        <f>J120</f>
        <v>0</v>
      </c>
      <c r="K119" s="7">
        <f t="shared" si="4"/>
        <v>3000</v>
      </c>
      <c r="L119" s="8">
        <f>L120</f>
        <v>0</v>
      </c>
      <c r="M119" s="7">
        <f t="shared" si="5"/>
        <v>3000</v>
      </c>
    </row>
    <row r="120" spans="1:13" ht="15.75">
      <c r="A120" s="3" t="s">
        <v>54</v>
      </c>
      <c r="B120" s="2" t="s">
        <v>5</v>
      </c>
      <c r="C120" s="2" t="s">
        <v>22</v>
      </c>
      <c r="D120" s="2" t="s">
        <v>25</v>
      </c>
      <c r="E120" s="1" t="s">
        <v>299</v>
      </c>
      <c r="F120" s="2">
        <v>800</v>
      </c>
      <c r="G120" s="7">
        <v>3000</v>
      </c>
      <c r="H120" s="8"/>
      <c r="I120" s="7">
        <f t="shared" si="3"/>
        <v>3000</v>
      </c>
      <c r="J120" s="8"/>
      <c r="K120" s="7">
        <f t="shared" si="4"/>
        <v>3000</v>
      </c>
      <c r="L120" s="8"/>
      <c r="M120" s="7">
        <f t="shared" si="5"/>
        <v>3000</v>
      </c>
    </row>
    <row r="121" spans="1:13" ht="15.75">
      <c r="A121" s="3" t="s">
        <v>319</v>
      </c>
      <c r="B121" s="2" t="s">
        <v>5</v>
      </c>
      <c r="C121" s="2" t="s">
        <v>22</v>
      </c>
      <c r="D121" s="2" t="s">
        <v>25</v>
      </c>
      <c r="E121" s="1" t="s">
        <v>320</v>
      </c>
      <c r="F121" s="2"/>
      <c r="G121" s="7">
        <v>500</v>
      </c>
      <c r="H121" s="8">
        <f>H122</f>
        <v>271.2568</v>
      </c>
      <c r="I121" s="7">
        <f t="shared" si="3"/>
        <v>771.2568</v>
      </c>
      <c r="J121" s="8">
        <f>J122</f>
        <v>0</v>
      </c>
      <c r="K121" s="7">
        <f t="shared" si="4"/>
        <v>771.2568</v>
      </c>
      <c r="L121" s="8">
        <f>L122</f>
        <v>0</v>
      </c>
      <c r="M121" s="7">
        <f t="shared" si="5"/>
        <v>771.2568</v>
      </c>
    </row>
    <row r="122" spans="1:13" ht="38.25">
      <c r="A122" s="3" t="s">
        <v>32</v>
      </c>
      <c r="B122" s="2" t="s">
        <v>5</v>
      </c>
      <c r="C122" s="2" t="s">
        <v>22</v>
      </c>
      <c r="D122" s="2" t="s">
        <v>25</v>
      </c>
      <c r="E122" s="1" t="s">
        <v>320</v>
      </c>
      <c r="F122" s="2">
        <v>200</v>
      </c>
      <c r="G122" s="7">
        <v>500</v>
      </c>
      <c r="H122" s="8">
        <v>271.2568</v>
      </c>
      <c r="I122" s="7">
        <f t="shared" si="3"/>
        <v>771.2568</v>
      </c>
      <c r="J122" s="8"/>
      <c r="K122" s="7">
        <f t="shared" si="4"/>
        <v>771.2568</v>
      </c>
      <c r="L122" s="8"/>
      <c r="M122" s="7">
        <f t="shared" si="5"/>
        <v>771.2568</v>
      </c>
    </row>
    <row r="123" spans="1:13" ht="30" customHeight="1">
      <c r="A123" s="3" t="s">
        <v>321</v>
      </c>
      <c r="B123" s="2" t="s">
        <v>5</v>
      </c>
      <c r="C123" s="2" t="s">
        <v>22</v>
      </c>
      <c r="D123" s="2" t="s">
        <v>25</v>
      </c>
      <c r="E123" s="1" t="s">
        <v>318</v>
      </c>
      <c r="F123" s="2"/>
      <c r="G123" s="7">
        <v>0</v>
      </c>
      <c r="H123" s="8">
        <f>H124</f>
        <v>0</v>
      </c>
      <c r="I123" s="7">
        <f t="shared" si="3"/>
        <v>0</v>
      </c>
      <c r="J123" s="8">
        <f>J124</f>
        <v>0</v>
      </c>
      <c r="K123" s="7">
        <f t="shared" si="4"/>
        <v>0</v>
      </c>
      <c r="L123" s="8">
        <f>L124</f>
        <v>0</v>
      </c>
      <c r="M123" s="7">
        <f t="shared" si="5"/>
        <v>0</v>
      </c>
    </row>
    <row r="124" spans="1:13" ht="39.75" customHeight="1">
      <c r="A124" s="3" t="s">
        <v>32</v>
      </c>
      <c r="B124" s="2" t="s">
        <v>5</v>
      </c>
      <c r="C124" s="2" t="s">
        <v>22</v>
      </c>
      <c r="D124" s="2" t="s">
        <v>25</v>
      </c>
      <c r="E124" s="1" t="s">
        <v>318</v>
      </c>
      <c r="F124" s="2">
        <v>200</v>
      </c>
      <c r="G124" s="7">
        <v>0</v>
      </c>
      <c r="H124" s="8"/>
      <c r="I124" s="7">
        <f t="shared" si="3"/>
        <v>0</v>
      </c>
      <c r="J124" s="8"/>
      <c r="K124" s="7">
        <f t="shared" si="4"/>
        <v>0</v>
      </c>
      <c r="L124" s="8"/>
      <c r="M124" s="7">
        <f t="shared" si="5"/>
        <v>0</v>
      </c>
    </row>
    <row r="125" spans="1:13" ht="56.25" customHeight="1">
      <c r="A125" s="3" t="s">
        <v>376</v>
      </c>
      <c r="B125" s="2" t="s">
        <v>5</v>
      </c>
      <c r="C125" s="2" t="s">
        <v>22</v>
      </c>
      <c r="D125" s="2" t="s">
        <v>25</v>
      </c>
      <c r="E125" s="1" t="s">
        <v>377</v>
      </c>
      <c r="F125" s="2"/>
      <c r="G125" s="7">
        <v>0</v>
      </c>
      <c r="H125" s="8">
        <f>H126</f>
        <v>500</v>
      </c>
      <c r="I125" s="7">
        <f t="shared" si="3"/>
        <v>500</v>
      </c>
      <c r="J125" s="8">
        <f>J126</f>
        <v>0</v>
      </c>
      <c r="K125" s="7">
        <f t="shared" si="4"/>
        <v>500</v>
      </c>
      <c r="L125" s="8">
        <f>L126</f>
        <v>0</v>
      </c>
      <c r="M125" s="7">
        <f t="shared" si="5"/>
        <v>500</v>
      </c>
    </row>
    <row r="126" spans="1:13" ht="39.75" customHeight="1">
      <c r="A126" s="3" t="s">
        <v>32</v>
      </c>
      <c r="B126" s="2" t="s">
        <v>5</v>
      </c>
      <c r="C126" s="2" t="s">
        <v>22</v>
      </c>
      <c r="D126" s="2" t="s">
        <v>25</v>
      </c>
      <c r="E126" s="1" t="s">
        <v>377</v>
      </c>
      <c r="F126" s="2">
        <v>200</v>
      </c>
      <c r="G126" s="7">
        <v>0</v>
      </c>
      <c r="H126" s="8">
        <v>500</v>
      </c>
      <c r="I126" s="7">
        <f t="shared" si="3"/>
        <v>500</v>
      </c>
      <c r="J126" s="8"/>
      <c r="K126" s="7">
        <f t="shared" si="4"/>
        <v>500</v>
      </c>
      <c r="L126" s="8"/>
      <c r="M126" s="7">
        <f t="shared" si="5"/>
        <v>500</v>
      </c>
    </row>
    <row r="127" spans="1:13" ht="38.25">
      <c r="A127" s="3" t="s">
        <v>213</v>
      </c>
      <c r="B127" s="2" t="s">
        <v>5</v>
      </c>
      <c r="C127" s="2" t="s">
        <v>22</v>
      </c>
      <c r="D127" s="2" t="s">
        <v>25</v>
      </c>
      <c r="E127" s="1" t="s">
        <v>214</v>
      </c>
      <c r="F127" s="2"/>
      <c r="G127" s="7">
        <v>0</v>
      </c>
      <c r="H127" s="8">
        <f>H128</f>
        <v>0</v>
      </c>
      <c r="I127" s="7">
        <f t="shared" si="3"/>
        <v>0</v>
      </c>
      <c r="J127" s="8">
        <f>J128</f>
        <v>0</v>
      </c>
      <c r="K127" s="7">
        <f t="shared" si="4"/>
        <v>0</v>
      </c>
      <c r="L127" s="8">
        <f>L128</f>
        <v>0</v>
      </c>
      <c r="M127" s="7">
        <f t="shared" si="5"/>
        <v>0</v>
      </c>
    </row>
    <row r="128" spans="1:13" ht="38.25">
      <c r="A128" s="3" t="s">
        <v>32</v>
      </c>
      <c r="B128" s="2" t="s">
        <v>5</v>
      </c>
      <c r="C128" s="2" t="s">
        <v>22</v>
      </c>
      <c r="D128" s="2" t="s">
        <v>25</v>
      </c>
      <c r="E128" s="1" t="s">
        <v>214</v>
      </c>
      <c r="F128" s="2">
        <v>200</v>
      </c>
      <c r="G128" s="7">
        <v>0</v>
      </c>
      <c r="H128" s="8"/>
      <c r="I128" s="7">
        <f t="shared" si="3"/>
        <v>0</v>
      </c>
      <c r="J128" s="8"/>
      <c r="K128" s="7">
        <f t="shared" si="4"/>
        <v>0</v>
      </c>
      <c r="L128" s="8"/>
      <c r="M128" s="7">
        <f t="shared" si="5"/>
        <v>0</v>
      </c>
    </row>
    <row r="129" spans="1:13" ht="51">
      <c r="A129" s="3" t="s">
        <v>169</v>
      </c>
      <c r="B129" s="2" t="s">
        <v>5</v>
      </c>
      <c r="C129" s="2" t="s">
        <v>22</v>
      </c>
      <c r="D129" s="2" t="s">
        <v>20</v>
      </c>
      <c r="E129" s="12" t="s">
        <v>170</v>
      </c>
      <c r="F129" s="2"/>
      <c r="G129" s="7">
        <v>26546.249003000004</v>
      </c>
      <c r="H129" s="8">
        <f>H130</f>
        <v>0</v>
      </c>
      <c r="I129" s="7">
        <f t="shared" si="3"/>
        <v>26546.249003000004</v>
      </c>
      <c r="J129" s="8">
        <f>J130</f>
        <v>0</v>
      </c>
      <c r="K129" s="7">
        <f t="shared" si="4"/>
        <v>26546.249003000004</v>
      </c>
      <c r="L129" s="8">
        <f>L130</f>
        <v>0</v>
      </c>
      <c r="M129" s="7">
        <f t="shared" si="5"/>
        <v>26546.249003000004</v>
      </c>
    </row>
    <row r="130" spans="1:13" ht="15.75">
      <c r="A130" s="3" t="s">
        <v>54</v>
      </c>
      <c r="B130" s="2" t="s">
        <v>5</v>
      </c>
      <c r="C130" s="2" t="s">
        <v>22</v>
      </c>
      <c r="D130" s="2" t="s">
        <v>20</v>
      </c>
      <c r="E130" s="12" t="s">
        <v>170</v>
      </c>
      <c r="F130" s="2">
        <v>800</v>
      </c>
      <c r="G130" s="7">
        <v>26546.249000000003</v>
      </c>
      <c r="H130" s="8"/>
      <c r="I130" s="7">
        <f t="shared" si="3"/>
        <v>26546.249000000003</v>
      </c>
      <c r="J130" s="8"/>
      <c r="K130" s="7">
        <f t="shared" si="4"/>
        <v>26546.249000000003</v>
      </c>
      <c r="L130" s="8"/>
      <c r="M130" s="7">
        <f t="shared" si="5"/>
        <v>26546.249000000003</v>
      </c>
    </row>
    <row r="131" spans="1:13" ht="15.75">
      <c r="A131" s="3" t="s">
        <v>356</v>
      </c>
      <c r="B131" s="2" t="s">
        <v>5</v>
      </c>
      <c r="C131" s="2" t="s">
        <v>22</v>
      </c>
      <c r="D131" s="2" t="s">
        <v>20</v>
      </c>
      <c r="E131" s="12" t="s">
        <v>250</v>
      </c>
      <c r="F131" s="2"/>
      <c r="G131" s="7">
        <v>1447.3689999999999</v>
      </c>
      <c r="H131" s="8">
        <f>H132</f>
        <v>0</v>
      </c>
      <c r="I131" s="7">
        <f t="shared" si="3"/>
        <v>1447.3689999999999</v>
      </c>
      <c r="J131" s="8">
        <f>J132</f>
        <v>0</v>
      </c>
      <c r="K131" s="7">
        <f t="shared" si="4"/>
        <v>1447.3689999999999</v>
      </c>
      <c r="L131" s="8">
        <f>L132</f>
        <v>210.52952999999999</v>
      </c>
      <c r="M131" s="7">
        <f t="shared" si="5"/>
        <v>1657.8985299999999</v>
      </c>
    </row>
    <row r="132" spans="1:13" ht="38.25">
      <c r="A132" s="3" t="s">
        <v>32</v>
      </c>
      <c r="B132" s="2" t="s">
        <v>5</v>
      </c>
      <c r="C132" s="2" t="s">
        <v>22</v>
      </c>
      <c r="D132" s="2" t="s">
        <v>20</v>
      </c>
      <c r="E132" s="12" t="s">
        <v>250</v>
      </c>
      <c r="F132" s="2">
        <v>200</v>
      </c>
      <c r="G132" s="7">
        <v>1447.3689999999999</v>
      </c>
      <c r="H132" s="8"/>
      <c r="I132" s="7">
        <f t="shared" si="3"/>
        <v>1447.3689999999999</v>
      </c>
      <c r="J132" s="8"/>
      <c r="K132" s="7">
        <f t="shared" si="4"/>
        <v>1447.3689999999999</v>
      </c>
      <c r="L132" s="8">
        <f>200+10.52953</f>
        <v>210.52952999999999</v>
      </c>
      <c r="M132" s="7">
        <f t="shared" si="5"/>
        <v>1657.8985299999999</v>
      </c>
    </row>
    <row r="133" spans="1:13" ht="25.5">
      <c r="A133" s="3" t="s">
        <v>167</v>
      </c>
      <c r="B133" s="2" t="s">
        <v>5</v>
      </c>
      <c r="C133" s="2" t="s">
        <v>22</v>
      </c>
      <c r="D133" s="2" t="s">
        <v>20</v>
      </c>
      <c r="E133" s="1" t="s">
        <v>168</v>
      </c>
      <c r="F133" s="2"/>
      <c r="G133" s="7">
        <v>73</v>
      </c>
      <c r="H133" s="8">
        <f>H134</f>
        <v>0</v>
      </c>
      <c r="I133" s="7">
        <f t="shared" si="3"/>
        <v>73</v>
      </c>
      <c r="J133" s="8">
        <f>J134</f>
        <v>0</v>
      </c>
      <c r="K133" s="7">
        <f t="shared" si="4"/>
        <v>73</v>
      </c>
      <c r="L133" s="8">
        <f>L134</f>
        <v>0</v>
      </c>
      <c r="M133" s="7">
        <f t="shared" si="5"/>
        <v>73</v>
      </c>
    </row>
    <row r="134" spans="1:13" ht="38.25">
      <c r="A134" s="3" t="s">
        <v>32</v>
      </c>
      <c r="B134" s="2" t="s">
        <v>5</v>
      </c>
      <c r="C134" s="2" t="s">
        <v>22</v>
      </c>
      <c r="D134" s="2" t="s">
        <v>20</v>
      </c>
      <c r="E134" s="1" t="s">
        <v>168</v>
      </c>
      <c r="F134" s="2">
        <v>200</v>
      </c>
      <c r="G134" s="7">
        <v>73</v>
      </c>
      <c r="H134" s="8"/>
      <c r="I134" s="7">
        <f t="shared" si="3"/>
        <v>73</v>
      </c>
      <c r="J134" s="8"/>
      <c r="K134" s="7">
        <f t="shared" si="4"/>
        <v>73</v>
      </c>
      <c r="L134" s="8"/>
      <c r="M134" s="7">
        <f t="shared" si="5"/>
        <v>73</v>
      </c>
    </row>
    <row r="135" spans="1:13" ht="25.5">
      <c r="A135" s="3" t="s">
        <v>187</v>
      </c>
      <c r="B135" s="2" t="s">
        <v>5</v>
      </c>
      <c r="C135" s="2" t="s">
        <v>22</v>
      </c>
      <c r="D135" s="2" t="s">
        <v>20</v>
      </c>
      <c r="E135" s="1" t="s">
        <v>314</v>
      </c>
      <c r="F135" s="2"/>
      <c r="G135" s="7">
        <v>596.66899999999998</v>
      </c>
      <c r="H135" s="8">
        <f>H136</f>
        <v>1.9657100000000001</v>
      </c>
      <c r="I135" s="7">
        <f t="shared" si="3"/>
        <v>598.63470999999993</v>
      </c>
      <c r="J135" s="8">
        <f>J136</f>
        <v>0</v>
      </c>
      <c r="K135" s="7">
        <f t="shared" si="4"/>
        <v>598.63470999999993</v>
      </c>
      <c r="L135" s="8">
        <f>L136</f>
        <v>-235</v>
      </c>
      <c r="M135" s="7">
        <f t="shared" si="5"/>
        <v>363.63470999999993</v>
      </c>
    </row>
    <row r="136" spans="1:13" ht="38.25">
      <c r="A136" s="3" t="s">
        <v>32</v>
      </c>
      <c r="B136" s="2" t="s">
        <v>5</v>
      </c>
      <c r="C136" s="2" t="s">
        <v>22</v>
      </c>
      <c r="D136" s="2" t="s">
        <v>20</v>
      </c>
      <c r="E136" s="1" t="s">
        <v>314</v>
      </c>
      <c r="F136" s="2">
        <v>200</v>
      </c>
      <c r="G136" s="7">
        <v>596.66899999999998</v>
      </c>
      <c r="H136" s="8">
        <v>1.9657100000000001</v>
      </c>
      <c r="I136" s="7">
        <f t="shared" si="3"/>
        <v>598.63470999999993</v>
      </c>
      <c r="J136" s="8"/>
      <c r="K136" s="7">
        <f t="shared" si="4"/>
        <v>598.63470999999993</v>
      </c>
      <c r="L136" s="8">
        <f>-35-200</f>
        <v>-235</v>
      </c>
      <c r="M136" s="7">
        <f t="shared" si="5"/>
        <v>363.63470999999993</v>
      </c>
    </row>
    <row r="137" spans="1:13" ht="51">
      <c r="A137" s="3" t="s">
        <v>190</v>
      </c>
      <c r="B137" s="2" t="s">
        <v>5</v>
      </c>
      <c r="C137" s="2" t="s">
        <v>22</v>
      </c>
      <c r="D137" s="2" t="s">
        <v>20</v>
      </c>
      <c r="E137" s="1" t="s">
        <v>191</v>
      </c>
      <c r="F137" s="2"/>
      <c r="G137" s="7">
        <v>0</v>
      </c>
      <c r="H137" s="8">
        <f>H138</f>
        <v>0</v>
      </c>
      <c r="I137" s="7">
        <f t="shared" si="3"/>
        <v>0</v>
      </c>
      <c r="J137" s="8">
        <f>J138</f>
        <v>0</v>
      </c>
      <c r="K137" s="7">
        <f t="shared" si="4"/>
        <v>0</v>
      </c>
      <c r="L137" s="8">
        <f>L138</f>
        <v>0</v>
      </c>
      <c r="M137" s="7">
        <f t="shared" si="5"/>
        <v>0</v>
      </c>
    </row>
    <row r="138" spans="1:13" ht="38.25">
      <c r="A138" s="3" t="s">
        <v>32</v>
      </c>
      <c r="B138" s="2" t="s">
        <v>5</v>
      </c>
      <c r="C138" s="2" t="s">
        <v>22</v>
      </c>
      <c r="D138" s="2" t="s">
        <v>20</v>
      </c>
      <c r="E138" s="1" t="s">
        <v>191</v>
      </c>
      <c r="F138" s="2">
        <v>200</v>
      </c>
      <c r="G138" s="7">
        <v>0</v>
      </c>
      <c r="H138" s="8"/>
      <c r="I138" s="7">
        <f t="shared" si="3"/>
        <v>0</v>
      </c>
      <c r="J138" s="8"/>
      <c r="K138" s="7">
        <f t="shared" si="4"/>
        <v>0</v>
      </c>
      <c r="L138" s="8"/>
      <c r="M138" s="7">
        <f t="shared" si="5"/>
        <v>0</v>
      </c>
    </row>
    <row r="139" spans="1:13" ht="25.5">
      <c r="A139" s="3" t="s">
        <v>210</v>
      </c>
      <c r="B139" s="2" t="s">
        <v>5</v>
      </c>
      <c r="C139" s="2" t="s">
        <v>22</v>
      </c>
      <c r="D139" s="2" t="s">
        <v>20</v>
      </c>
      <c r="E139" s="1" t="s">
        <v>211</v>
      </c>
      <c r="F139" s="2"/>
      <c r="G139" s="7">
        <v>0</v>
      </c>
      <c r="H139" s="8">
        <f>H140</f>
        <v>0</v>
      </c>
      <c r="I139" s="7">
        <f t="shared" si="3"/>
        <v>0</v>
      </c>
      <c r="J139" s="8">
        <f>J140</f>
        <v>0</v>
      </c>
      <c r="K139" s="7">
        <f t="shared" si="4"/>
        <v>0</v>
      </c>
      <c r="L139" s="8">
        <f>L140</f>
        <v>0</v>
      </c>
      <c r="M139" s="7">
        <f t="shared" si="5"/>
        <v>0</v>
      </c>
    </row>
    <row r="140" spans="1:13" ht="38.25">
      <c r="A140" s="3" t="s">
        <v>32</v>
      </c>
      <c r="B140" s="2" t="s">
        <v>5</v>
      </c>
      <c r="C140" s="2" t="s">
        <v>22</v>
      </c>
      <c r="D140" s="2" t="s">
        <v>20</v>
      </c>
      <c r="E140" s="1" t="s">
        <v>211</v>
      </c>
      <c r="F140" s="2">
        <v>200</v>
      </c>
      <c r="G140" s="7">
        <v>0</v>
      </c>
      <c r="H140" s="8"/>
      <c r="I140" s="7">
        <f t="shared" si="3"/>
        <v>0</v>
      </c>
      <c r="J140" s="8"/>
      <c r="K140" s="7">
        <f t="shared" si="4"/>
        <v>0</v>
      </c>
      <c r="L140" s="8"/>
      <c r="M140" s="7">
        <f t="shared" si="5"/>
        <v>0</v>
      </c>
    </row>
    <row r="141" spans="1:13" ht="25.5">
      <c r="A141" s="3" t="s">
        <v>317</v>
      </c>
      <c r="B141" s="2" t="s">
        <v>5</v>
      </c>
      <c r="C141" s="2" t="s">
        <v>22</v>
      </c>
      <c r="D141" s="2" t="s">
        <v>20</v>
      </c>
      <c r="E141" s="1" t="s">
        <v>212</v>
      </c>
      <c r="F141" s="2"/>
      <c r="G141" s="7">
        <v>30015.78947</v>
      </c>
      <c r="H141" s="8">
        <f>H142</f>
        <v>-3736.8141900000001</v>
      </c>
      <c r="I141" s="7">
        <f t="shared" si="3"/>
        <v>26278.975279999999</v>
      </c>
      <c r="J141" s="8">
        <f>J142</f>
        <v>0</v>
      </c>
      <c r="K141" s="7">
        <f t="shared" si="4"/>
        <v>26278.975279999999</v>
      </c>
      <c r="L141" s="8">
        <f>L142</f>
        <v>0</v>
      </c>
      <c r="M141" s="7">
        <f t="shared" si="5"/>
        <v>26278.975279999999</v>
      </c>
    </row>
    <row r="142" spans="1:13" ht="38.25">
      <c r="A142" s="3" t="s">
        <v>32</v>
      </c>
      <c r="B142" s="2" t="s">
        <v>5</v>
      </c>
      <c r="C142" s="2" t="s">
        <v>22</v>
      </c>
      <c r="D142" s="2" t="s">
        <v>20</v>
      </c>
      <c r="E142" s="1" t="s">
        <v>212</v>
      </c>
      <c r="F142" s="2">
        <v>200</v>
      </c>
      <c r="G142" s="7">
        <v>30015.78947</v>
      </c>
      <c r="H142" s="8">
        <f>-3734.84848-1.96571</f>
        <v>-3736.8141900000001</v>
      </c>
      <c r="I142" s="7">
        <f t="shared" si="3"/>
        <v>26278.975279999999</v>
      </c>
      <c r="J142" s="8"/>
      <c r="K142" s="7">
        <f t="shared" si="4"/>
        <v>26278.975279999999</v>
      </c>
      <c r="L142" s="8"/>
      <c r="M142" s="7">
        <f t="shared" si="5"/>
        <v>26278.975279999999</v>
      </c>
    </row>
    <row r="143" spans="1:13" ht="63.75">
      <c r="A143" s="3" t="s">
        <v>357</v>
      </c>
      <c r="B143" s="2" t="s">
        <v>5</v>
      </c>
      <c r="C143" s="2" t="s">
        <v>22</v>
      </c>
      <c r="D143" s="2" t="s">
        <v>20</v>
      </c>
      <c r="E143" s="1" t="s">
        <v>224</v>
      </c>
      <c r="F143" s="2"/>
      <c r="G143" s="7">
        <v>70000</v>
      </c>
      <c r="H143" s="8">
        <f>H144</f>
        <v>-70000</v>
      </c>
      <c r="I143" s="7">
        <f t="shared" si="3"/>
        <v>0</v>
      </c>
      <c r="J143" s="8">
        <f>J144</f>
        <v>0</v>
      </c>
      <c r="K143" s="7">
        <f t="shared" si="4"/>
        <v>0</v>
      </c>
      <c r="L143" s="8">
        <f>L144</f>
        <v>0</v>
      </c>
      <c r="M143" s="7">
        <f t="shared" si="5"/>
        <v>0</v>
      </c>
    </row>
    <row r="144" spans="1:13" ht="38.25">
      <c r="A144" s="3" t="s">
        <v>32</v>
      </c>
      <c r="B144" s="2" t="s">
        <v>5</v>
      </c>
      <c r="C144" s="2" t="s">
        <v>22</v>
      </c>
      <c r="D144" s="2" t="s">
        <v>20</v>
      </c>
      <c r="E144" s="1" t="s">
        <v>224</v>
      </c>
      <c r="F144" s="2">
        <v>200</v>
      </c>
      <c r="G144" s="7">
        <v>70000</v>
      </c>
      <c r="H144" s="8">
        <v>-70000</v>
      </c>
      <c r="I144" s="7">
        <f t="shared" si="3"/>
        <v>0</v>
      </c>
      <c r="J144" s="8"/>
      <c r="K144" s="7">
        <f t="shared" si="4"/>
        <v>0</v>
      </c>
      <c r="L144" s="8"/>
      <c r="M144" s="7">
        <f t="shared" si="5"/>
        <v>0</v>
      </c>
    </row>
    <row r="145" spans="1:13" ht="51">
      <c r="A145" s="3" t="s">
        <v>360</v>
      </c>
      <c r="B145" s="2" t="s">
        <v>5</v>
      </c>
      <c r="C145" s="2" t="s">
        <v>22</v>
      </c>
      <c r="D145" s="2" t="s">
        <v>20</v>
      </c>
      <c r="E145" s="1" t="s">
        <v>285</v>
      </c>
      <c r="F145" s="2"/>
      <c r="G145" s="7">
        <v>1037.6470300000001</v>
      </c>
      <c r="H145" s="8">
        <f>H146</f>
        <v>-1037.6470300000001</v>
      </c>
      <c r="I145" s="7">
        <f t="shared" si="3"/>
        <v>0</v>
      </c>
      <c r="J145" s="8">
        <f>J146</f>
        <v>0</v>
      </c>
      <c r="K145" s="7">
        <f t="shared" si="4"/>
        <v>0</v>
      </c>
      <c r="L145" s="8">
        <f>L146</f>
        <v>0</v>
      </c>
      <c r="M145" s="7">
        <f t="shared" si="5"/>
        <v>0</v>
      </c>
    </row>
    <row r="146" spans="1:13" ht="38.25">
      <c r="A146" s="3" t="s">
        <v>32</v>
      </c>
      <c r="B146" s="2" t="s">
        <v>5</v>
      </c>
      <c r="C146" s="2" t="s">
        <v>22</v>
      </c>
      <c r="D146" s="2" t="s">
        <v>20</v>
      </c>
      <c r="E146" s="1" t="s">
        <v>285</v>
      </c>
      <c r="F146" s="2">
        <v>200</v>
      </c>
      <c r="G146" s="7">
        <v>1037.6470300000001</v>
      </c>
      <c r="H146" s="8">
        <v>-1037.6470300000001</v>
      </c>
      <c r="I146" s="7">
        <f t="shared" si="3"/>
        <v>0</v>
      </c>
      <c r="J146" s="8"/>
      <c r="K146" s="7">
        <f t="shared" si="4"/>
        <v>0</v>
      </c>
      <c r="L146" s="8"/>
      <c r="M146" s="7">
        <f t="shared" ref="M146:M211" si="6">K146+L146</f>
        <v>0</v>
      </c>
    </row>
    <row r="147" spans="1:13" ht="89.25">
      <c r="A147" s="3" t="s">
        <v>362</v>
      </c>
      <c r="B147" s="2" t="s">
        <v>5</v>
      </c>
      <c r="C147" s="2" t="s">
        <v>22</v>
      </c>
      <c r="D147" s="2" t="s">
        <v>20</v>
      </c>
      <c r="E147" s="1" t="s">
        <v>369</v>
      </c>
      <c r="F147" s="2"/>
      <c r="G147" s="7">
        <v>0</v>
      </c>
      <c r="H147" s="8">
        <f>H148</f>
        <v>774.17279999999994</v>
      </c>
      <c r="I147" s="7">
        <f t="shared" si="3"/>
        <v>774.17279999999994</v>
      </c>
      <c r="J147" s="8">
        <f>J148</f>
        <v>0</v>
      </c>
      <c r="K147" s="7">
        <f t="shared" ref="K147:K216" si="7">I147+J147</f>
        <v>774.17279999999994</v>
      </c>
      <c r="L147" s="8">
        <f>L148</f>
        <v>0</v>
      </c>
      <c r="M147" s="7">
        <f t="shared" si="6"/>
        <v>774.17279999999994</v>
      </c>
    </row>
    <row r="148" spans="1:13" ht="38.25">
      <c r="A148" s="3" t="s">
        <v>32</v>
      </c>
      <c r="B148" s="2" t="s">
        <v>5</v>
      </c>
      <c r="C148" s="2" t="s">
        <v>22</v>
      </c>
      <c r="D148" s="2" t="s">
        <v>20</v>
      </c>
      <c r="E148" s="1" t="s">
        <v>369</v>
      </c>
      <c r="F148" s="2">
        <v>200</v>
      </c>
      <c r="G148" s="7">
        <v>0</v>
      </c>
      <c r="H148" s="8">
        <f>116.12592+658.04688</f>
        <v>774.17279999999994</v>
      </c>
      <c r="I148" s="7">
        <f t="shared" si="3"/>
        <v>774.17279999999994</v>
      </c>
      <c r="J148" s="8"/>
      <c r="K148" s="7">
        <f t="shared" si="7"/>
        <v>774.17279999999994</v>
      </c>
      <c r="L148" s="8"/>
      <c r="M148" s="7">
        <f t="shared" si="6"/>
        <v>774.17279999999994</v>
      </c>
    </row>
    <row r="149" spans="1:13" ht="102">
      <c r="A149" s="3" t="s">
        <v>363</v>
      </c>
      <c r="B149" s="2" t="s">
        <v>5</v>
      </c>
      <c r="C149" s="2" t="s">
        <v>22</v>
      </c>
      <c r="D149" s="2" t="s">
        <v>20</v>
      </c>
      <c r="E149" s="1" t="s">
        <v>370</v>
      </c>
      <c r="F149" s="2"/>
      <c r="G149" s="7">
        <v>0</v>
      </c>
      <c r="H149" s="8">
        <f>H150</f>
        <v>1000</v>
      </c>
      <c r="I149" s="7">
        <f t="shared" si="3"/>
        <v>1000</v>
      </c>
      <c r="J149" s="8">
        <f>J150</f>
        <v>0</v>
      </c>
      <c r="K149" s="7">
        <f t="shared" si="7"/>
        <v>1000</v>
      </c>
      <c r="L149" s="8">
        <f>L150</f>
        <v>0</v>
      </c>
      <c r="M149" s="7">
        <f t="shared" si="6"/>
        <v>1000</v>
      </c>
    </row>
    <row r="150" spans="1:13" ht="38.25">
      <c r="A150" s="3" t="s">
        <v>32</v>
      </c>
      <c r="B150" s="2" t="s">
        <v>5</v>
      </c>
      <c r="C150" s="2" t="s">
        <v>22</v>
      </c>
      <c r="D150" s="2" t="s">
        <v>20</v>
      </c>
      <c r="E150" s="1" t="s">
        <v>370</v>
      </c>
      <c r="F150" s="2">
        <v>200</v>
      </c>
      <c r="G150" s="7">
        <v>0</v>
      </c>
      <c r="H150" s="8">
        <f>150+850</f>
        <v>1000</v>
      </c>
      <c r="I150" s="7">
        <f t="shared" si="3"/>
        <v>1000</v>
      </c>
      <c r="J150" s="8"/>
      <c r="K150" s="7">
        <f t="shared" si="7"/>
        <v>1000</v>
      </c>
      <c r="L150" s="8"/>
      <c r="M150" s="7">
        <f t="shared" si="6"/>
        <v>1000</v>
      </c>
    </row>
    <row r="151" spans="1:13" ht="89.25">
      <c r="A151" s="3" t="s">
        <v>364</v>
      </c>
      <c r="B151" s="2" t="s">
        <v>5</v>
      </c>
      <c r="C151" s="2" t="s">
        <v>22</v>
      </c>
      <c r="D151" s="2" t="s">
        <v>20</v>
      </c>
      <c r="E151" s="1" t="s">
        <v>371</v>
      </c>
      <c r="F151" s="2"/>
      <c r="G151" s="7">
        <v>0</v>
      </c>
      <c r="H151" s="8">
        <f>H152</f>
        <v>1054.1243999999999</v>
      </c>
      <c r="I151" s="7">
        <f t="shared" si="3"/>
        <v>1054.1243999999999</v>
      </c>
      <c r="J151" s="8">
        <f>J152</f>
        <v>0</v>
      </c>
      <c r="K151" s="7">
        <f t="shared" si="7"/>
        <v>1054.1243999999999</v>
      </c>
      <c r="L151" s="8">
        <f>L152</f>
        <v>0</v>
      </c>
      <c r="M151" s="7">
        <f t="shared" si="6"/>
        <v>1054.1243999999999</v>
      </c>
    </row>
    <row r="152" spans="1:13" ht="38.25">
      <c r="A152" s="3" t="s">
        <v>32</v>
      </c>
      <c r="B152" s="2" t="s">
        <v>5</v>
      </c>
      <c r="C152" s="2" t="s">
        <v>22</v>
      </c>
      <c r="D152" s="2" t="s">
        <v>20</v>
      </c>
      <c r="E152" s="1" t="s">
        <v>371</v>
      </c>
      <c r="F152" s="2">
        <v>200</v>
      </c>
      <c r="G152" s="7">
        <v>0</v>
      </c>
      <c r="H152" s="8">
        <f>158.11866+896.00574</f>
        <v>1054.1243999999999</v>
      </c>
      <c r="I152" s="7">
        <f t="shared" si="3"/>
        <v>1054.1243999999999</v>
      </c>
      <c r="J152" s="8"/>
      <c r="K152" s="7">
        <f t="shared" si="7"/>
        <v>1054.1243999999999</v>
      </c>
      <c r="L152" s="8"/>
      <c r="M152" s="7">
        <f t="shared" si="6"/>
        <v>1054.1243999999999</v>
      </c>
    </row>
    <row r="153" spans="1:13" ht="114.75">
      <c r="A153" s="3" t="s">
        <v>365</v>
      </c>
      <c r="B153" s="2" t="s">
        <v>5</v>
      </c>
      <c r="C153" s="2" t="s">
        <v>22</v>
      </c>
      <c r="D153" s="2" t="s">
        <v>20</v>
      </c>
      <c r="E153" s="1" t="s">
        <v>372</v>
      </c>
      <c r="F153" s="2"/>
      <c r="G153" s="7">
        <v>0</v>
      </c>
      <c r="H153" s="8">
        <f>H154</f>
        <v>1058</v>
      </c>
      <c r="I153" s="7">
        <f t="shared" si="3"/>
        <v>1058</v>
      </c>
      <c r="J153" s="8">
        <f>J154</f>
        <v>0</v>
      </c>
      <c r="K153" s="7">
        <f t="shared" si="7"/>
        <v>1058</v>
      </c>
      <c r="L153" s="8">
        <f>L154</f>
        <v>0</v>
      </c>
      <c r="M153" s="7">
        <f t="shared" si="6"/>
        <v>1058</v>
      </c>
    </row>
    <row r="154" spans="1:13" ht="38.25">
      <c r="A154" s="3" t="s">
        <v>32</v>
      </c>
      <c r="B154" s="2" t="s">
        <v>5</v>
      </c>
      <c r="C154" s="2" t="s">
        <v>22</v>
      </c>
      <c r="D154" s="2" t="s">
        <v>20</v>
      </c>
      <c r="E154" s="1" t="s">
        <v>372</v>
      </c>
      <c r="F154" s="2">
        <v>200</v>
      </c>
      <c r="G154" s="7">
        <v>0</v>
      </c>
      <c r="H154" s="8">
        <f>158.7+899.3</f>
        <v>1058</v>
      </c>
      <c r="I154" s="7">
        <f t="shared" si="3"/>
        <v>1058</v>
      </c>
      <c r="J154" s="8"/>
      <c r="K154" s="7">
        <f t="shared" si="7"/>
        <v>1058</v>
      </c>
      <c r="L154" s="8"/>
      <c r="M154" s="7">
        <f t="shared" si="6"/>
        <v>1058</v>
      </c>
    </row>
    <row r="155" spans="1:13" ht="89.25">
      <c r="A155" s="3" t="s">
        <v>366</v>
      </c>
      <c r="B155" s="2" t="s">
        <v>5</v>
      </c>
      <c r="C155" s="2" t="s">
        <v>22</v>
      </c>
      <c r="D155" s="2" t="s">
        <v>20</v>
      </c>
      <c r="E155" s="1" t="s">
        <v>373</v>
      </c>
      <c r="F155" s="2"/>
      <c r="G155" s="7">
        <v>0</v>
      </c>
      <c r="H155" s="8">
        <f>H156</f>
        <v>1049.8704</v>
      </c>
      <c r="I155" s="7">
        <f t="shared" si="3"/>
        <v>1049.8704</v>
      </c>
      <c r="J155" s="8">
        <f>J156</f>
        <v>0</v>
      </c>
      <c r="K155" s="7">
        <f t="shared" si="7"/>
        <v>1049.8704</v>
      </c>
      <c r="L155" s="8">
        <f>L156</f>
        <v>0</v>
      </c>
      <c r="M155" s="7">
        <f t="shared" si="6"/>
        <v>1049.8704</v>
      </c>
    </row>
    <row r="156" spans="1:13" ht="38.25">
      <c r="A156" s="3" t="s">
        <v>32</v>
      </c>
      <c r="B156" s="2" t="s">
        <v>5</v>
      </c>
      <c r="C156" s="2" t="s">
        <v>22</v>
      </c>
      <c r="D156" s="2" t="s">
        <v>20</v>
      </c>
      <c r="E156" s="1" t="s">
        <v>373</v>
      </c>
      <c r="F156" s="2">
        <v>200</v>
      </c>
      <c r="G156" s="7">
        <v>0</v>
      </c>
      <c r="H156" s="8">
        <f>157.48056+892.38984</f>
        <v>1049.8704</v>
      </c>
      <c r="I156" s="7">
        <f t="shared" si="3"/>
        <v>1049.8704</v>
      </c>
      <c r="J156" s="8"/>
      <c r="K156" s="7">
        <f t="shared" si="7"/>
        <v>1049.8704</v>
      </c>
      <c r="L156" s="8"/>
      <c r="M156" s="7">
        <f t="shared" si="6"/>
        <v>1049.8704</v>
      </c>
    </row>
    <row r="157" spans="1:13" ht="89.25">
      <c r="A157" s="3" t="s">
        <v>367</v>
      </c>
      <c r="B157" s="2" t="s">
        <v>5</v>
      </c>
      <c r="C157" s="2" t="s">
        <v>22</v>
      </c>
      <c r="D157" s="2" t="s">
        <v>20</v>
      </c>
      <c r="E157" s="1" t="s">
        <v>374</v>
      </c>
      <c r="F157" s="2"/>
      <c r="G157" s="7">
        <v>0</v>
      </c>
      <c r="H157" s="8">
        <f>H158</f>
        <v>1050</v>
      </c>
      <c r="I157" s="7">
        <f t="shared" si="3"/>
        <v>1050</v>
      </c>
      <c r="J157" s="8">
        <f>J158</f>
        <v>0</v>
      </c>
      <c r="K157" s="7">
        <f t="shared" si="7"/>
        <v>1050</v>
      </c>
      <c r="L157" s="8">
        <f>L158</f>
        <v>0</v>
      </c>
      <c r="M157" s="7">
        <f t="shared" si="6"/>
        <v>1050</v>
      </c>
    </row>
    <row r="158" spans="1:13" ht="38.25">
      <c r="A158" s="3" t="s">
        <v>32</v>
      </c>
      <c r="B158" s="2" t="s">
        <v>5</v>
      </c>
      <c r="C158" s="2" t="s">
        <v>22</v>
      </c>
      <c r="D158" s="2" t="s">
        <v>20</v>
      </c>
      <c r="E158" s="1" t="s">
        <v>374</v>
      </c>
      <c r="F158" s="2">
        <v>200</v>
      </c>
      <c r="G158" s="7">
        <v>0</v>
      </c>
      <c r="H158" s="8">
        <f>157.5+892.5</f>
        <v>1050</v>
      </c>
      <c r="I158" s="7">
        <f t="shared" si="3"/>
        <v>1050</v>
      </c>
      <c r="J158" s="8"/>
      <c r="K158" s="7">
        <f t="shared" si="7"/>
        <v>1050</v>
      </c>
      <c r="L158" s="8"/>
      <c r="M158" s="7">
        <f t="shared" si="6"/>
        <v>1050</v>
      </c>
    </row>
    <row r="159" spans="1:13" ht="89.25">
      <c r="A159" s="3" t="s">
        <v>368</v>
      </c>
      <c r="B159" s="2" t="s">
        <v>5</v>
      </c>
      <c r="C159" s="2" t="s">
        <v>22</v>
      </c>
      <c r="D159" s="2" t="s">
        <v>20</v>
      </c>
      <c r="E159" s="1" t="s">
        <v>375</v>
      </c>
      <c r="F159" s="2"/>
      <c r="G159" s="7">
        <v>0</v>
      </c>
      <c r="H159" s="8">
        <f>H160</f>
        <v>724.70280000000002</v>
      </c>
      <c r="I159" s="7">
        <f t="shared" si="3"/>
        <v>724.70280000000002</v>
      </c>
      <c r="J159" s="8">
        <f>J160</f>
        <v>0</v>
      </c>
      <c r="K159" s="7">
        <f t="shared" si="7"/>
        <v>724.70280000000002</v>
      </c>
      <c r="L159" s="8">
        <f>L160</f>
        <v>0</v>
      </c>
      <c r="M159" s="7">
        <f t="shared" si="6"/>
        <v>724.70280000000002</v>
      </c>
    </row>
    <row r="160" spans="1:13" ht="38.25">
      <c r="A160" s="3" t="s">
        <v>32</v>
      </c>
      <c r="B160" s="2" t="s">
        <v>5</v>
      </c>
      <c r="C160" s="2" t="s">
        <v>22</v>
      </c>
      <c r="D160" s="2" t="s">
        <v>20</v>
      </c>
      <c r="E160" s="1" t="s">
        <v>375</v>
      </c>
      <c r="F160" s="2">
        <v>200</v>
      </c>
      <c r="G160" s="7">
        <v>0</v>
      </c>
      <c r="H160" s="8">
        <f>108.70542+615.99738</f>
        <v>724.70280000000002</v>
      </c>
      <c r="I160" s="7">
        <f t="shared" si="3"/>
        <v>724.70280000000002</v>
      </c>
      <c r="J160" s="8"/>
      <c r="K160" s="7">
        <f t="shared" si="7"/>
        <v>724.70280000000002</v>
      </c>
      <c r="L160" s="8"/>
      <c r="M160" s="7">
        <f t="shared" si="6"/>
        <v>724.70280000000002</v>
      </c>
    </row>
    <row r="161" spans="1:13" ht="25.5">
      <c r="A161" s="13" t="s">
        <v>286</v>
      </c>
      <c r="B161" s="2" t="s">
        <v>5</v>
      </c>
      <c r="C161" s="2" t="s">
        <v>22</v>
      </c>
      <c r="D161" s="2" t="s">
        <v>20</v>
      </c>
      <c r="E161" s="1" t="s">
        <v>290</v>
      </c>
      <c r="F161" s="2"/>
      <c r="G161" s="7">
        <v>70</v>
      </c>
      <c r="H161" s="8">
        <f>H162</f>
        <v>0</v>
      </c>
      <c r="I161" s="7">
        <f t="shared" si="3"/>
        <v>70</v>
      </c>
      <c r="J161" s="8">
        <f>J162</f>
        <v>0</v>
      </c>
      <c r="K161" s="7">
        <f t="shared" si="7"/>
        <v>70</v>
      </c>
      <c r="L161" s="8">
        <f>L162</f>
        <v>35</v>
      </c>
      <c r="M161" s="7">
        <f t="shared" si="6"/>
        <v>105</v>
      </c>
    </row>
    <row r="162" spans="1:13" ht="38.25">
      <c r="A162" s="3" t="s">
        <v>32</v>
      </c>
      <c r="B162" s="2" t="s">
        <v>5</v>
      </c>
      <c r="C162" s="2" t="s">
        <v>22</v>
      </c>
      <c r="D162" s="2" t="s">
        <v>20</v>
      </c>
      <c r="E162" s="1" t="s">
        <v>290</v>
      </c>
      <c r="F162" s="2">
        <v>200</v>
      </c>
      <c r="G162" s="7">
        <v>70</v>
      </c>
      <c r="H162" s="8"/>
      <c r="I162" s="7">
        <f t="shared" si="3"/>
        <v>70</v>
      </c>
      <c r="J162" s="8"/>
      <c r="K162" s="7">
        <f t="shared" si="7"/>
        <v>70</v>
      </c>
      <c r="L162" s="8">
        <v>35</v>
      </c>
      <c r="M162" s="7">
        <f t="shared" si="6"/>
        <v>105</v>
      </c>
    </row>
    <row r="163" spans="1:13" ht="71.25" customHeight="1">
      <c r="A163" s="13" t="s">
        <v>391</v>
      </c>
      <c r="B163" s="2" t="s">
        <v>5</v>
      </c>
      <c r="C163" s="2" t="s">
        <v>22</v>
      </c>
      <c r="D163" s="2" t="s">
        <v>20</v>
      </c>
      <c r="E163" s="1" t="s">
        <v>392</v>
      </c>
      <c r="F163" s="2"/>
      <c r="G163" s="7"/>
      <c r="H163" s="8"/>
      <c r="I163" s="7"/>
      <c r="J163" s="8"/>
      <c r="K163" s="7">
        <f t="shared" si="7"/>
        <v>0</v>
      </c>
      <c r="L163" s="8">
        <f>L164</f>
        <v>2000</v>
      </c>
      <c r="M163" s="7">
        <f t="shared" si="6"/>
        <v>2000</v>
      </c>
    </row>
    <row r="164" spans="1:13" ht="15.75">
      <c r="A164" s="14" t="s">
        <v>54</v>
      </c>
      <c r="B164" s="2" t="s">
        <v>5</v>
      </c>
      <c r="C164" s="2" t="s">
        <v>22</v>
      </c>
      <c r="D164" s="2" t="s">
        <v>20</v>
      </c>
      <c r="E164" s="1" t="s">
        <v>392</v>
      </c>
      <c r="F164" s="2">
        <v>800</v>
      </c>
      <c r="G164" s="7"/>
      <c r="H164" s="8"/>
      <c r="I164" s="7"/>
      <c r="J164" s="8"/>
      <c r="K164" s="7">
        <f t="shared" si="7"/>
        <v>0</v>
      </c>
      <c r="L164" s="8">
        <v>2000</v>
      </c>
      <c r="M164" s="7">
        <f t="shared" si="6"/>
        <v>2000</v>
      </c>
    </row>
    <row r="165" spans="1:13" ht="15.75">
      <c r="A165" s="3" t="s">
        <v>304</v>
      </c>
      <c r="B165" s="2" t="s">
        <v>5</v>
      </c>
      <c r="C165" s="2" t="s">
        <v>22</v>
      </c>
      <c r="D165" s="2" t="s">
        <v>20</v>
      </c>
      <c r="E165" s="1" t="s">
        <v>305</v>
      </c>
      <c r="F165" s="2"/>
      <c r="G165" s="7">
        <v>0</v>
      </c>
      <c r="H165" s="8">
        <f>H166</f>
        <v>0</v>
      </c>
      <c r="I165" s="7">
        <f t="shared" ref="I165:I234" si="8">G165+H165</f>
        <v>0</v>
      </c>
      <c r="J165" s="8">
        <f>J166</f>
        <v>0</v>
      </c>
      <c r="K165" s="7">
        <f t="shared" si="7"/>
        <v>0</v>
      </c>
      <c r="L165" s="8">
        <f>L166</f>
        <v>0</v>
      </c>
      <c r="M165" s="7">
        <f t="shared" si="6"/>
        <v>0</v>
      </c>
    </row>
    <row r="166" spans="1:13" ht="38.25">
      <c r="A166" s="3" t="s">
        <v>32</v>
      </c>
      <c r="B166" s="2" t="s">
        <v>5</v>
      </c>
      <c r="C166" s="2" t="s">
        <v>22</v>
      </c>
      <c r="D166" s="2" t="s">
        <v>20</v>
      </c>
      <c r="E166" s="1" t="s">
        <v>305</v>
      </c>
      <c r="F166" s="2">
        <v>200</v>
      </c>
      <c r="G166" s="7">
        <v>0</v>
      </c>
      <c r="H166" s="8"/>
      <c r="I166" s="7">
        <f t="shared" si="8"/>
        <v>0</v>
      </c>
      <c r="J166" s="8"/>
      <c r="K166" s="7">
        <f t="shared" si="7"/>
        <v>0</v>
      </c>
      <c r="L166" s="8"/>
      <c r="M166" s="7">
        <f t="shared" si="6"/>
        <v>0</v>
      </c>
    </row>
    <row r="167" spans="1:13" ht="25.5">
      <c r="A167" s="3" t="s">
        <v>306</v>
      </c>
      <c r="B167" s="2" t="s">
        <v>5</v>
      </c>
      <c r="C167" s="2" t="s">
        <v>22</v>
      </c>
      <c r="D167" s="2" t="s">
        <v>20</v>
      </c>
      <c r="E167" s="1" t="s">
        <v>307</v>
      </c>
      <c r="F167" s="2"/>
      <c r="G167" s="7">
        <v>0</v>
      </c>
      <c r="H167" s="8">
        <f>H168</f>
        <v>0</v>
      </c>
      <c r="I167" s="7">
        <f t="shared" si="8"/>
        <v>0</v>
      </c>
      <c r="J167" s="8">
        <f>J168</f>
        <v>0</v>
      </c>
      <c r="K167" s="7">
        <f t="shared" si="7"/>
        <v>0</v>
      </c>
      <c r="L167" s="8">
        <f>L168</f>
        <v>0</v>
      </c>
      <c r="M167" s="7">
        <f t="shared" si="6"/>
        <v>0</v>
      </c>
    </row>
    <row r="168" spans="1:13" ht="38.25">
      <c r="A168" s="3" t="s">
        <v>32</v>
      </c>
      <c r="B168" s="2" t="s">
        <v>5</v>
      </c>
      <c r="C168" s="2" t="s">
        <v>22</v>
      </c>
      <c r="D168" s="2" t="s">
        <v>20</v>
      </c>
      <c r="E168" s="1" t="s">
        <v>307</v>
      </c>
      <c r="F168" s="2">
        <v>200</v>
      </c>
      <c r="G168" s="7">
        <v>0</v>
      </c>
      <c r="H168" s="8"/>
      <c r="I168" s="7">
        <f t="shared" si="8"/>
        <v>0</v>
      </c>
      <c r="J168" s="8"/>
      <c r="K168" s="7">
        <f t="shared" si="7"/>
        <v>0</v>
      </c>
      <c r="L168" s="8"/>
      <c r="M168" s="7">
        <f t="shared" si="6"/>
        <v>0</v>
      </c>
    </row>
    <row r="169" spans="1:13" ht="51">
      <c r="A169" s="3" t="s">
        <v>178</v>
      </c>
      <c r="B169" s="2" t="s">
        <v>5</v>
      </c>
      <c r="C169" s="2" t="s">
        <v>22</v>
      </c>
      <c r="D169" s="2" t="s">
        <v>22</v>
      </c>
      <c r="E169" s="1" t="s">
        <v>166</v>
      </c>
      <c r="F169" s="2"/>
      <c r="G169" s="7">
        <v>2186.1001000000001</v>
      </c>
      <c r="H169" s="8">
        <f>H170+H171+H172+H173</f>
        <v>0</v>
      </c>
      <c r="I169" s="7">
        <f t="shared" si="8"/>
        <v>2186.1001000000001</v>
      </c>
      <c r="J169" s="8">
        <f>J170+J171+J172+J173</f>
        <v>18.624140000000001</v>
      </c>
      <c r="K169" s="7">
        <f t="shared" si="7"/>
        <v>2204.72424</v>
      </c>
      <c r="L169" s="8">
        <f>L170+L171+L172+L173</f>
        <v>0</v>
      </c>
      <c r="M169" s="7">
        <f t="shared" si="6"/>
        <v>2204.72424</v>
      </c>
    </row>
    <row r="170" spans="1:13" ht="76.5">
      <c r="A170" s="3" t="s">
        <v>94</v>
      </c>
      <c r="B170" s="2" t="s">
        <v>5</v>
      </c>
      <c r="C170" s="2" t="s">
        <v>22</v>
      </c>
      <c r="D170" s="2" t="s">
        <v>22</v>
      </c>
      <c r="E170" s="1" t="s">
        <v>166</v>
      </c>
      <c r="F170" s="2">
        <v>100</v>
      </c>
      <c r="G170" s="7">
        <v>1865.4437600000001</v>
      </c>
      <c r="H170" s="8"/>
      <c r="I170" s="7">
        <f t="shared" si="8"/>
        <v>1865.4437600000001</v>
      </c>
      <c r="J170" s="8"/>
      <c r="K170" s="7">
        <f t="shared" si="7"/>
        <v>1865.4437600000001</v>
      </c>
      <c r="L170" s="8"/>
      <c r="M170" s="7">
        <f t="shared" si="6"/>
        <v>1865.4437600000001</v>
      </c>
    </row>
    <row r="171" spans="1:13" ht="38.25">
      <c r="A171" s="3" t="s">
        <v>32</v>
      </c>
      <c r="B171" s="2" t="s">
        <v>5</v>
      </c>
      <c r="C171" s="2" t="s">
        <v>22</v>
      </c>
      <c r="D171" s="2" t="s">
        <v>22</v>
      </c>
      <c r="E171" s="1" t="s">
        <v>166</v>
      </c>
      <c r="F171" s="2">
        <v>200</v>
      </c>
      <c r="G171" s="7">
        <v>320.65634000000006</v>
      </c>
      <c r="H171" s="8"/>
      <c r="I171" s="7">
        <f t="shared" si="8"/>
        <v>320.65634000000006</v>
      </c>
      <c r="J171" s="8"/>
      <c r="K171" s="7">
        <f t="shared" si="7"/>
        <v>320.65634000000006</v>
      </c>
      <c r="L171" s="8"/>
      <c r="M171" s="7">
        <f t="shared" si="6"/>
        <v>320.65634000000006</v>
      </c>
    </row>
    <row r="172" spans="1:13" ht="25.5">
      <c r="A172" s="3" t="s">
        <v>150</v>
      </c>
      <c r="B172" s="2" t="s">
        <v>5</v>
      </c>
      <c r="C172" s="2" t="s">
        <v>22</v>
      </c>
      <c r="D172" s="2" t="s">
        <v>22</v>
      </c>
      <c r="E172" s="1" t="s">
        <v>166</v>
      </c>
      <c r="F172" s="2">
        <v>300</v>
      </c>
      <c r="G172" s="7">
        <v>0</v>
      </c>
      <c r="H172" s="8"/>
      <c r="I172" s="7">
        <v>0</v>
      </c>
      <c r="J172" s="8"/>
      <c r="K172" s="7">
        <f t="shared" si="7"/>
        <v>0</v>
      </c>
      <c r="L172" s="8"/>
      <c r="M172" s="7">
        <f t="shared" si="6"/>
        <v>0</v>
      </c>
    </row>
    <row r="173" spans="1:13" ht="15.75">
      <c r="A173" s="3" t="s">
        <v>54</v>
      </c>
      <c r="B173" s="2" t="s">
        <v>5</v>
      </c>
      <c r="C173" s="2" t="s">
        <v>22</v>
      </c>
      <c r="D173" s="2" t="s">
        <v>22</v>
      </c>
      <c r="E173" s="1" t="s">
        <v>166</v>
      </c>
      <c r="F173" s="2">
        <v>800</v>
      </c>
      <c r="G173" s="7">
        <v>0</v>
      </c>
      <c r="H173" s="8"/>
      <c r="I173" s="7">
        <v>0</v>
      </c>
      <c r="J173" s="8">
        <v>18.624140000000001</v>
      </c>
      <c r="K173" s="7">
        <f t="shared" si="7"/>
        <v>18.624140000000001</v>
      </c>
      <c r="L173" s="8"/>
      <c r="M173" s="7">
        <f t="shared" si="6"/>
        <v>18.624140000000001</v>
      </c>
    </row>
    <row r="174" spans="1:13" ht="63.75">
      <c r="A174" s="3" t="s">
        <v>357</v>
      </c>
      <c r="B174" s="2" t="s">
        <v>5</v>
      </c>
      <c r="C174" s="2" t="s">
        <v>22</v>
      </c>
      <c r="D174" s="2" t="s">
        <v>22</v>
      </c>
      <c r="E174" s="1" t="s">
        <v>224</v>
      </c>
      <c r="F174" s="2"/>
      <c r="G174" s="7">
        <v>0</v>
      </c>
      <c r="H174" s="8">
        <f>H175</f>
        <v>70000</v>
      </c>
      <c r="I174" s="7">
        <f t="shared" si="8"/>
        <v>70000</v>
      </c>
      <c r="J174" s="8">
        <f>J175</f>
        <v>0</v>
      </c>
      <c r="K174" s="7">
        <f t="shared" si="7"/>
        <v>70000</v>
      </c>
      <c r="L174" s="8">
        <f>L175</f>
        <v>0</v>
      </c>
      <c r="M174" s="7">
        <f t="shared" si="6"/>
        <v>70000</v>
      </c>
    </row>
    <row r="175" spans="1:13" ht="38.25">
      <c r="A175" s="3" t="s">
        <v>32</v>
      </c>
      <c r="B175" s="2" t="s">
        <v>5</v>
      </c>
      <c r="C175" s="2" t="s">
        <v>22</v>
      </c>
      <c r="D175" s="2" t="s">
        <v>22</v>
      </c>
      <c r="E175" s="1" t="s">
        <v>224</v>
      </c>
      <c r="F175" s="2">
        <v>200</v>
      </c>
      <c r="G175" s="7">
        <v>0</v>
      </c>
      <c r="H175" s="8">
        <v>70000</v>
      </c>
      <c r="I175" s="7">
        <f t="shared" si="8"/>
        <v>70000</v>
      </c>
      <c r="J175" s="8"/>
      <c r="K175" s="7">
        <f t="shared" si="7"/>
        <v>70000</v>
      </c>
      <c r="L175" s="8"/>
      <c r="M175" s="7">
        <f t="shared" si="6"/>
        <v>70000</v>
      </c>
    </row>
    <row r="176" spans="1:13" ht="76.5">
      <c r="A176" s="3" t="s">
        <v>162</v>
      </c>
      <c r="B176" s="2" t="s">
        <v>5</v>
      </c>
      <c r="C176" s="2" t="s">
        <v>23</v>
      </c>
      <c r="D176" s="2" t="s">
        <v>22</v>
      </c>
      <c r="E176" s="1" t="s">
        <v>281</v>
      </c>
      <c r="F176" s="2"/>
      <c r="G176" s="7">
        <v>165.14</v>
      </c>
      <c r="H176" s="8">
        <f>H177</f>
        <v>0</v>
      </c>
      <c r="I176" s="7">
        <f t="shared" si="8"/>
        <v>165.14</v>
      </c>
      <c r="J176" s="8">
        <f>J177</f>
        <v>-5.0999999999999996</v>
      </c>
      <c r="K176" s="7">
        <f t="shared" si="7"/>
        <v>160.04</v>
      </c>
      <c r="L176" s="8">
        <f>L177</f>
        <v>-2.5499999999999998</v>
      </c>
      <c r="M176" s="7">
        <f t="shared" si="6"/>
        <v>157.48999999999998</v>
      </c>
    </row>
    <row r="177" spans="1:13" ht="38.25">
      <c r="A177" s="3" t="s">
        <v>32</v>
      </c>
      <c r="B177" s="2" t="s">
        <v>5</v>
      </c>
      <c r="C177" s="2" t="s">
        <v>23</v>
      </c>
      <c r="D177" s="2" t="s">
        <v>22</v>
      </c>
      <c r="E177" s="1" t="s">
        <v>281</v>
      </c>
      <c r="F177" s="2">
        <v>200</v>
      </c>
      <c r="G177" s="7">
        <v>165.14</v>
      </c>
      <c r="H177" s="8"/>
      <c r="I177" s="7">
        <f t="shared" si="8"/>
        <v>165.14</v>
      </c>
      <c r="J177" s="8">
        <v>-5.0999999999999996</v>
      </c>
      <c r="K177" s="7">
        <f t="shared" si="7"/>
        <v>160.04</v>
      </c>
      <c r="L177" s="8">
        <v>-2.5499999999999998</v>
      </c>
      <c r="M177" s="7">
        <f t="shared" si="6"/>
        <v>157.48999999999998</v>
      </c>
    </row>
    <row r="178" spans="1:13" ht="38.25">
      <c r="A178" s="3" t="s">
        <v>89</v>
      </c>
      <c r="B178" s="2" t="s">
        <v>5</v>
      </c>
      <c r="C178" s="2" t="s">
        <v>24</v>
      </c>
      <c r="D178" s="2" t="s">
        <v>19</v>
      </c>
      <c r="E178" s="1" t="s">
        <v>199</v>
      </c>
      <c r="F178" s="2"/>
      <c r="G178" s="7">
        <v>230.81</v>
      </c>
      <c r="H178" s="8">
        <f>H179</f>
        <v>0</v>
      </c>
      <c r="I178" s="7">
        <f t="shared" si="8"/>
        <v>230.81</v>
      </c>
      <c r="J178" s="8">
        <f>J179</f>
        <v>0</v>
      </c>
      <c r="K178" s="7">
        <f t="shared" si="7"/>
        <v>230.81</v>
      </c>
      <c r="L178" s="8">
        <f>L179</f>
        <v>0</v>
      </c>
      <c r="M178" s="7">
        <f t="shared" si="6"/>
        <v>230.81</v>
      </c>
    </row>
    <row r="179" spans="1:13" ht="38.25">
      <c r="A179" s="3" t="s">
        <v>32</v>
      </c>
      <c r="B179" s="2" t="s">
        <v>5</v>
      </c>
      <c r="C179" s="2" t="s">
        <v>24</v>
      </c>
      <c r="D179" s="2" t="s">
        <v>19</v>
      </c>
      <c r="E179" s="1" t="s">
        <v>199</v>
      </c>
      <c r="F179" s="2">
        <v>200</v>
      </c>
      <c r="G179" s="7">
        <v>230.81</v>
      </c>
      <c r="H179" s="8"/>
      <c r="I179" s="7">
        <f t="shared" si="8"/>
        <v>230.81</v>
      </c>
      <c r="J179" s="8"/>
      <c r="K179" s="7">
        <f t="shared" si="7"/>
        <v>230.81</v>
      </c>
      <c r="L179" s="8"/>
      <c r="M179" s="7">
        <f t="shared" si="6"/>
        <v>230.81</v>
      </c>
    </row>
    <row r="180" spans="1:13" ht="42" customHeight="1">
      <c r="A180" s="3" t="s">
        <v>381</v>
      </c>
      <c r="B180" s="2" t="s">
        <v>5</v>
      </c>
      <c r="C180" s="2" t="s">
        <v>24</v>
      </c>
      <c r="D180" s="2" t="s">
        <v>19</v>
      </c>
      <c r="E180" s="1" t="s">
        <v>382</v>
      </c>
      <c r="F180" s="2"/>
      <c r="G180" s="7"/>
      <c r="H180" s="8"/>
      <c r="I180" s="7">
        <f t="shared" si="8"/>
        <v>0</v>
      </c>
      <c r="J180" s="8">
        <f>J181</f>
        <v>50</v>
      </c>
      <c r="K180" s="7">
        <f t="shared" si="7"/>
        <v>50</v>
      </c>
      <c r="L180" s="8">
        <f>L181</f>
        <v>0</v>
      </c>
      <c r="M180" s="7">
        <f t="shared" si="6"/>
        <v>50</v>
      </c>
    </row>
    <row r="181" spans="1:13" ht="38.25">
      <c r="A181" s="3" t="s">
        <v>32</v>
      </c>
      <c r="B181" s="2" t="s">
        <v>5</v>
      </c>
      <c r="C181" s="2" t="s">
        <v>24</v>
      </c>
      <c r="D181" s="2" t="s">
        <v>19</v>
      </c>
      <c r="E181" s="1" t="s">
        <v>382</v>
      </c>
      <c r="F181" s="2">
        <v>200</v>
      </c>
      <c r="G181" s="7"/>
      <c r="H181" s="8"/>
      <c r="I181" s="7">
        <f t="shared" si="8"/>
        <v>0</v>
      </c>
      <c r="J181" s="8">
        <v>50</v>
      </c>
      <c r="K181" s="7">
        <f t="shared" si="7"/>
        <v>50</v>
      </c>
      <c r="L181" s="8"/>
      <c r="M181" s="7">
        <f t="shared" si="6"/>
        <v>50</v>
      </c>
    </row>
    <row r="182" spans="1:13" ht="29.25" customHeight="1">
      <c r="A182" s="3" t="s">
        <v>383</v>
      </c>
      <c r="B182" s="2" t="s">
        <v>5</v>
      </c>
      <c r="C182" s="2" t="s">
        <v>24</v>
      </c>
      <c r="D182" s="2" t="s">
        <v>19</v>
      </c>
      <c r="E182" s="1" t="s">
        <v>384</v>
      </c>
      <c r="F182" s="2"/>
      <c r="G182" s="7"/>
      <c r="H182" s="8"/>
      <c r="I182" s="7">
        <f t="shared" si="8"/>
        <v>0</v>
      </c>
      <c r="J182" s="8">
        <f>J183</f>
        <v>600</v>
      </c>
      <c r="K182" s="7">
        <f t="shared" si="7"/>
        <v>600</v>
      </c>
      <c r="L182" s="8">
        <f>L183</f>
        <v>1200</v>
      </c>
      <c r="M182" s="7">
        <f t="shared" si="6"/>
        <v>1800</v>
      </c>
    </row>
    <row r="183" spans="1:13" ht="38.25">
      <c r="A183" s="3" t="s">
        <v>32</v>
      </c>
      <c r="B183" s="2" t="s">
        <v>5</v>
      </c>
      <c r="C183" s="2" t="s">
        <v>24</v>
      </c>
      <c r="D183" s="2" t="s">
        <v>19</v>
      </c>
      <c r="E183" s="1" t="s">
        <v>384</v>
      </c>
      <c r="F183" s="2">
        <v>200</v>
      </c>
      <c r="G183" s="7"/>
      <c r="H183" s="8"/>
      <c r="I183" s="7">
        <f t="shared" si="8"/>
        <v>0</v>
      </c>
      <c r="J183" s="8">
        <v>600</v>
      </c>
      <c r="K183" s="7">
        <f t="shared" si="7"/>
        <v>600</v>
      </c>
      <c r="L183" s="8">
        <v>1200</v>
      </c>
      <c r="M183" s="7">
        <f t="shared" si="6"/>
        <v>1800</v>
      </c>
    </row>
    <row r="184" spans="1:13" ht="63.75">
      <c r="A184" s="3" t="s">
        <v>161</v>
      </c>
      <c r="B184" s="2" t="s">
        <v>5</v>
      </c>
      <c r="C184" s="2">
        <v>10</v>
      </c>
      <c r="D184" s="2" t="s">
        <v>19</v>
      </c>
      <c r="E184" s="1" t="s">
        <v>181</v>
      </c>
      <c r="F184" s="2"/>
      <c r="G184" s="7">
        <v>897.57507999999996</v>
      </c>
      <c r="H184" s="8">
        <f>H185+H186</f>
        <v>0</v>
      </c>
      <c r="I184" s="7">
        <f t="shared" si="8"/>
        <v>897.57507999999996</v>
      </c>
      <c r="J184" s="8">
        <f>J185+J186</f>
        <v>0</v>
      </c>
      <c r="K184" s="7">
        <f t="shared" si="7"/>
        <v>897.57507999999996</v>
      </c>
      <c r="L184" s="8">
        <f>L185+L186</f>
        <v>0</v>
      </c>
      <c r="M184" s="7">
        <f t="shared" si="6"/>
        <v>897.57507999999996</v>
      </c>
    </row>
    <row r="185" spans="1:13" ht="38.25">
      <c r="A185" s="3" t="s">
        <v>32</v>
      </c>
      <c r="B185" s="2" t="s">
        <v>5</v>
      </c>
      <c r="C185" s="2">
        <v>10</v>
      </c>
      <c r="D185" s="2" t="s">
        <v>19</v>
      </c>
      <c r="E185" s="1" t="s">
        <v>181</v>
      </c>
      <c r="F185" s="2">
        <v>200</v>
      </c>
      <c r="G185" s="7">
        <v>0</v>
      </c>
      <c r="H185" s="8"/>
      <c r="I185" s="7">
        <f t="shared" si="8"/>
        <v>0</v>
      </c>
      <c r="J185" s="8"/>
      <c r="K185" s="7">
        <f t="shared" si="7"/>
        <v>0</v>
      </c>
      <c r="L185" s="8"/>
      <c r="M185" s="7">
        <f t="shared" si="6"/>
        <v>0</v>
      </c>
    </row>
    <row r="186" spans="1:13" ht="25.5">
      <c r="A186" s="3" t="s">
        <v>150</v>
      </c>
      <c r="B186" s="2" t="s">
        <v>5</v>
      </c>
      <c r="C186" s="2">
        <v>10</v>
      </c>
      <c r="D186" s="2" t="s">
        <v>19</v>
      </c>
      <c r="E186" s="1" t="s">
        <v>181</v>
      </c>
      <c r="F186" s="2">
        <v>300</v>
      </c>
      <c r="G186" s="7">
        <v>897.57507999999996</v>
      </c>
      <c r="H186" s="8"/>
      <c r="I186" s="7">
        <f t="shared" si="8"/>
        <v>897.57507999999996</v>
      </c>
      <c r="J186" s="8"/>
      <c r="K186" s="7">
        <f t="shared" si="7"/>
        <v>897.57507999999996</v>
      </c>
      <c r="L186" s="8"/>
      <c r="M186" s="7">
        <f t="shared" si="6"/>
        <v>897.57507999999996</v>
      </c>
    </row>
    <row r="187" spans="1:13" ht="38.25">
      <c r="A187" s="3" t="s">
        <v>159</v>
      </c>
      <c r="B187" s="2" t="s">
        <v>5</v>
      </c>
      <c r="C187" s="2">
        <v>10</v>
      </c>
      <c r="D187" s="2" t="s">
        <v>20</v>
      </c>
      <c r="E187" s="1" t="s">
        <v>160</v>
      </c>
      <c r="F187" s="2"/>
      <c r="G187" s="7">
        <v>80.072999999999993</v>
      </c>
      <c r="H187" s="8">
        <f>H188</f>
        <v>0</v>
      </c>
      <c r="I187" s="7">
        <f t="shared" si="8"/>
        <v>80.072999999999993</v>
      </c>
      <c r="J187" s="8">
        <f>J188</f>
        <v>0</v>
      </c>
      <c r="K187" s="7">
        <f t="shared" si="7"/>
        <v>80.072999999999993</v>
      </c>
      <c r="L187" s="8">
        <f>L188</f>
        <v>0</v>
      </c>
      <c r="M187" s="7">
        <f t="shared" si="6"/>
        <v>80.072999999999993</v>
      </c>
    </row>
    <row r="188" spans="1:13" ht="38.25">
      <c r="A188" s="3" t="s">
        <v>32</v>
      </c>
      <c r="B188" s="2" t="s">
        <v>5</v>
      </c>
      <c r="C188" s="2">
        <v>10</v>
      </c>
      <c r="D188" s="2" t="s">
        <v>20</v>
      </c>
      <c r="E188" s="1" t="s">
        <v>160</v>
      </c>
      <c r="F188" s="2">
        <v>200</v>
      </c>
      <c r="G188" s="7">
        <v>80.072999999999993</v>
      </c>
      <c r="H188" s="8"/>
      <c r="I188" s="7">
        <f t="shared" si="8"/>
        <v>80.072999999999993</v>
      </c>
      <c r="J188" s="8"/>
      <c r="K188" s="7">
        <f t="shared" si="7"/>
        <v>80.072999999999993</v>
      </c>
      <c r="L188" s="8"/>
      <c r="M188" s="7">
        <f t="shared" si="6"/>
        <v>80.072999999999993</v>
      </c>
    </row>
    <row r="189" spans="1:13" ht="38.25">
      <c r="A189" s="3" t="s">
        <v>157</v>
      </c>
      <c r="B189" s="2" t="s">
        <v>5</v>
      </c>
      <c r="C189" s="2">
        <v>10</v>
      </c>
      <c r="D189" s="2" t="s">
        <v>20</v>
      </c>
      <c r="E189" s="1" t="s">
        <v>158</v>
      </c>
      <c r="F189" s="2"/>
      <c r="G189" s="7">
        <v>175.774</v>
      </c>
      <c r="H189" s="8">
        <f>H190+H191</f>
        <v>0</v>
      </c>
      <c r="I189" s="7">
        <f t="shared" si="8"/>
        <v>175.774</v>
      </c>
      <c r="J189" s="8">
        <f>J190+J191</f>
        <v>0</v>
      </c>
      <c r="K189" s="7">
        <f t="shared" si="7"/>
        <v>175.774</v>
      </c>
      <c r="L189" s="8">
        <f>L190+L191</f>
        <v>0</v>
      </c>
      <c r="M189" s="7">
        <f t="shared" si="6"/>
        <v>175.774</v>
      </c>
    </row>
    <row r="190" spans="1:13" ht="38.25">
      <c r="A190" s="3" t="s">
        <v>32</v>
      </c>
      <c r="B190" s="2" t="s">
        <v>5</v>
      </c>
      <c r="C190" s="2">
        <v>10</v>
      </c>
      <c r="D190" s="2" t="s">
        <v>20</v>
      </c>
      <c r="E190" s="1" t="s">
        <v>158</v>
      </c>
      <c r="F190" s="2">
        <v>200</v>
      </c>
      <c r="G190" s="7">
        <v>175.774</v>
      </c>
      <c r="H190" s="8">
        <v>-40.43</v>
      </c>
      <c r="I190" s="7">
        <f t="shared" si="8"/>
        <v>135.34399999999999</v>
      </c>
      <c r="J190" s="8"/>
      <c r="K190" s="7">
        <f t="shared" si="7"/>
        <v>135.34399999999999</v>
      </c>
      <c r="L190" s="8"/>
      <c r="M190" s="7">
        <f t="shared" si="6"/>
        <v>135.34399999999999</v>
      </c>
    </row>
    <row r="191" spans="1:13" ht="25.5">
      <c r="A191" s="3" t="s">
        <v>150</v>
      </c>
      <c r="B191" s="2" t="s">
        <v>5</v>
      </c>
      <c r="C191" s="2">
        <v>10</v>
      </c>
      <c r="D191" s="2" t="s">
        <v>20</v>
      </c>
      <c r="E191" s="1" t="s">
        <v>158</v>
      </c>
      <c r="F191" s="2">
        <v>300</v>
      </c>
      <c r="G191" s="7">
        <v>0</v>
      </c>
      <c r="H191" s="8">
        <v>40.43</v>
      </c>
      <c r="I191" s="7">
        <f t="shared" si="8"/>
        <v>40.43</v>
      </c>
      <c r="J191" s="8"/>
      <c r="K191" s="7">
        <f t="shared" si="7"/>
        <v>40.43</v>
      </c>
      <c r="L191" s="8"/>
      <c r="M191" s="7">
        <f t="shared" si="6"/>
        <v>40.43</v>
      </c>
    </row>
    <row r="192" spans="1:13" ht="38.25">
      <c r="A192" s="3" t="s">
        <v>156</v>
      </c>
      <c r="B192" s="2" t="s">
        <v>5</v>
      </c>
      <c r="C192" s="2">
        <v>10</v>
      </c>
      <c r="D192" s="2" t="s">
        <v>20</v>
      </c>
      <c r="E192" s="12" t="s">
        <v>179</v>
      </c>
      <c r="F192" s="2"/>
      <c r="G192" s="7">
        <v>158.58799999999999</v>
      </c>
      <c r="H192" s="8">
        <f>H193</f>
        <v>0</v>
      </c>
      <c r="I192" s="7">
        <f t="shared" si="8"/>
        <v>158.58799999999999</v>
      </c>
      <c r="J192" s="8">
        <f>J193</f>
        <v>0</v>
      </c>
      <c r="K192" s="7">
        <f t="shared" si="7"/>
        <v>158.58799999999999</v>
      </c>
      <c r="L192" s="8">
        <f>L193</f>
        <v>0</v>
      </c>
      <c r="M192" s="7">
        <f t="shared" si="6"/>
        <v>158.58799999999999</v>
      </c>
    </row>
    <row r="193" spans="1:13" ht="25.5">
      <c r="A193" s="3" t="s">
        <v>150</v>
      </c>
      <c r="B193" s="2" t="s">
        <v>5</v>
      </c>
      <c r="C193" s="2">
        <v>10</v>
      </c>
      <c r="D193" s="2" t="s">
        <v>20</v>
      </c>
      <c r="E193" s="12" t="s">
        <v>179</v>
      </c>
      <c r="F193" s="2">
        <v>300</v>
      </c>
      <c r="G193" s="7">
        <v>158.58799999999999</v>
      </c>
      <c r="H193" s="8"/>
      <c r="I193" s="7">
        <f t="shared" si="8"/>
        <v>158.58799999999999</v>
      </c>
      <c r="J193" s="8"/>
      <c r="K193" s="7">
        <f t="shared" si="7"/>
        <v>158.58799999999999</v>
      </c>
      <c r="L193" s="8"/>
      <c r="M193" s="7">
        <f t="shared" si="6"/>
        <v>158.58799999999999</v>
      </c>
    </row>
    <row r="194" spans="1:13" ht="51">
      <c r="A194" s="3" t="s">
        <v>200</v>
      </c>
      <c r="B194" s="2" t="s">
        <v>5</v>
      </c>
      <c r="C194" s="2">
        <v>10</v>
      </c>
      <c r="D194" s="2" t="s">
        <v>20</v>
      </c>
      <c r="E194" s="1" t="s">
        <v>201</v>
      </c>
      <c r="F194" s="2"/>
      <c r="G194" s="7">
        <v>2.4729999999999999</v>
      </c>
      <c r="H194" s="8">
        <f>H195</f>
        <v>0</v>
      </c>
      <c r="I194" s="7">
        <f t="shared" si="8"/>
        <v>2.4729999999999999</v>
      </c>
      <c r="J194" s="8">
        <f>J195</f>
        <v>0</v>
      </c>
      <c r="K194" s="7">
        <f t="shared" si="7"/>
        <v>2.4729999999999999</v>
      </c>
      <c r="L194" s="8">
        <f>L195</f>
        <v>0</v>
      </c>
      <c r="M194" s="7">
        <f t="shared" si="6"/>
        <v>2.4729999999999999</v>
      </c>
    </row>
    <row r="195" spans="1:13" ht="25.5">
      <c r="A195" s="3" t="s">
        <v>150</v>
      </c>
      <c r="B195" s="2" t="s">
        <v>5</v>
      </c>
      <c r="C195" s="2">
        <v>10</v>
      </c>
      <c r="D195" s="2" t="s">
        <v>20</v>
      </c>
      <c r="E195" s="1" t="s">
        <v>201</v>
      </c>
      <c r="F195" s="2">
        <v>300</v>
      </c>
      <c r="G195" s="7">
        <v>2.4729999999999999</v>
      </c>
      <c r="H195" s="8"/>
      <c r="I195" s="7">
        <f t="shared" si="8"/>
        <v>2.4729999999999999</v>
      </c>
      <c r="J195" s="8"/>
      <c r="K195" s="7">
        <f t="shared" si="7"/>
        <v>2.4729999999999999</v>
      </c>
      <c r="L195" s="8"/>
      <c r="M195" s="7">
        <f t="shared" si="6"/>
        <v>2.4729999999999999</v>
      </c>
    </row>
    <row r="196" spans="1:13" ht="25.5">
      <c r="A196" s="3" t="s">
        <v>154</v>
      </c>
      <c r="B196" s="2" t="s">
        <v>5</v>
      </c>
      <c r="C196" s="2">
        <v>10</v>
      </c>
      <c r="D196" s="2" t="s">
        <v>20</v>
      </c>
      <c r="E196" s="1" t="s">
        <v>155</v>
      </c>
      <c r="F196" s="2"/>
      <c r="G196" s="7">
        <v>40.692</v>
      </c>
      <c r="H196" s="8">
        <f>H197</f>
        <v>0</v>
      </c>
      <c r="I196" s="7">
        <f t="shared" si="8"/>
        <v>40.692</v>
      </c>
      <c r="J196" s="8">
        <f>J197</f>
        <v>0</v>
      </c>
      <c r="K196" s="7">
        <f t="shared" si="7"/>
        <v>40.692</v>
      </c>
      <c r="L196" s="8">
        <f>L197</f>
        <v>0</v>
      </c>
      <c r="M196" s="7">
        <f t="shared" si="6"/>
        <v>40.692</v>
      </c>
    </row>
    <row r="197" spans="1:13" ht="38.25">
      <c r="A197" s="3" t="s">
        <v>32</v>
      </c>
      <c r="B197" s="2" t="s">
        <v>5</v>
      </c>
      <c r="C197" s="2">
        <v>10</v>
      </c>
      <c r="D197" s="2" t="s">
        <v>20</v>
      </c>
      <c r="E197" s="1" t="s">
        <v>155</v>
      </c>
      <c r="F197" s="2">
        <v>200</v>
      </c>
      <c r="G197" s="7">
        <v>40.692</v>
      </c>
      <c r="H197" s="8"/>
      <c r="I197" s="7">
        <f t="shared" si="8"/>
        <v>40.692</v>
      </c>
      <c r="J197" s="8"/>
      <c r="K197" s="7">
        <f t="shared" si="7"/>
        <v>40.692</v>
      </c>
      <c r="L197" s="8"/>
      <c r="M197" s="7">
        <f t="shared" si="6"/>
        <v>40.692</v>
      </c>
    </row>
    <row r="198" spans="1:13" ht="38.25">
      <c r="A198" s="3" t="s">
        <v>152</v>
      </c>
      <c r="B198" s="2" t="s">
        <v>5</v>
      </c>
      <c r="C198" s="2">
        <v>10</v>
      </c>
      <c r="D198" s="2" t="s">
        <v>20</v>
      </c>
      <c r="E198" s="1" t="s">
        <v>153</v>
      </c>
      <c r="F198" s="2"/>
      <c r="G198" s="7">
        <v>18</v>
      </c>
      <c r="H198" s="8">
        <f>H199</f>
        <v>0</v>
      </c>
      <c r="I198" s="7">
        <f t="shared" si="8"/>
        <v>18</v>
      </c>
      <c r="J198" s="8">
        <f>J199</f>
        <v>0</v>
      </c>
      <c r="K198" s="7">
        <f t="shared" si="7"/>
        <v>18</v>
      </c>
      <c r="L198" s="8">
        <f>L199</f>
        <v>0</v>
      </c>
      <c r="M198" s="7">
        <f t="shared" si="6"/>
        <v>18</v>
      </c>
    </row>
    <row r="199" spans="1:13" ht="38.25">
      <c r="A199" s="3" t="s">
        <v>32</v>
      </c>
      <c r="B199" s="2" t="s">
        <v>5</v>
      </c>
      <c r="C199" s="2">
        <v>10</v>
      </c>
      <c r="D199" s="2" t="s">
        <v>20</v>
      </c>
      <c r="E199" s="1" t="s">
        <v>153</v>
      </c>
      <c r="F199" s="2">
        <v>200</v>
      </c>
      <c r="G199" s="7">
        <v>18</v>
      </c>
      <c r="H199" s="8"/>
      <c r="I199" s="7">
        <f t="shared" si="8"/>
        <v>18</v>
      </c>
      <c r="J199" s="8"/>
      <c r="K199" s="7">
        <f t="shared" si="7"/>
        <v>18</v>
      </c>
      <c r="L199" s="8"/>
      <c r="M199" s="7">
        <f t="shared" si="6"/>
        <v>18</v>
      </c>
    </row>
    <row r="200" spans="1:13" ht="38.25">
      <c r="A200" s="3" t="s">
        <v>151</v>
      </c>
      <c r="B200" s="2" t="s">
        <v>5</v>
      </c>
      <c r="C200" s="2">
        <v>10</v>
      </c>
      <c r="D200" s="2" t="s">
        <v>20</v>
      </c>
      <c r="E200" s="1" t="s">
        <v>203</v>
      </c>
      <c r="F200" s="2"/>
      <c r="G200" s="7">
        <v>99.9512</v>
      </c>
      <c r="H200" s="8">
        <f>H201</f>
        <v>0</v>
      </c>
      <c r="I200" s="7">
        <f t="shared" si="8"/>
        <v>99.9512</v>
      </c>
      <c r="J200" s="8">
        <f>J201</f>
        <v>86.640720000000002</v>
      </c>
      <c r="K200" s="7">
        <f t="shared" si="7"/>
        <v>186.59192000000002</v>
      </c>
      <c r="L200" s="8">
        <f>L201</f>
        <v>0</v>
      </c>
      <c r="M200" s="7">
        <f t="shared" si="6"/>
        <v>186.59192000000002</v>
      </c>
    </row>
    <row r="201" spans="1:13" ht="25.5">
      <c r="A201" s="3" t="s">
        <v>150</v>
      </c>
      <c r="B201" s="2" t="s">
        <v>5</v>
      </c>
      <c r="C201" s="2">
        <v>10</v>
      </c>
      <c r="D201" s="2" t="s">
        <v>20</v>
      </c>
      <c r="E201" s="1" t="s">
        <v>203</v>
      </c>
      <c r="F201" s="2">
        <v>300</v>
      </c>
      <c r="G201" s="7">
        <v>99.9512</v>
      </c>
      <c r="H201" s="8"/>
      <c r="I201" s="7">
        <f t="shared" si="8"/>
        <v>99.9512</v>
      </c>
      <c r="J201" s="8">
        <v>86.640720000000002</v>
      </c>
      <c r="K201" s="7">
        <f t="shared" si="7"/>
        <v>186.59192000000002</v>
      </c>
      <c r="L201" s="8"/>
      <c r="M201" s="7">
        <f t="shared" si="6"/>
        <v>186.59192000000002</v>
      </c>
    </row>
    <row r="202" spans="1:13" ht="38.25">
      <c r="A202" s="3" t="s">
        <v>149</v>
      </c>
      <c r="B202" s="2" t="s">
        <v>5</v>
      </c>
      <c r="C202" s="2">
        <v>10</v>
      </c>
      <c r="D202" s="2" t="s">
        <v>20</v>
      </c>
      <c r="E202" s="1" t="s">
        <v>180</v>
      </c>
      <c r="F202" s="2"/>
      <c r="G202" s="7">
        <v>208.45740000000001</v>
      </c>
      <c r="H202" s="8">
        <f>H203</f>
        <v>0</v>
      </c>
      <c r="I202" s="7">
        <f t="shared" si="8"/>
        <v>208.45740000000001</v>
      </c>
      <c r="J202" s="8">
        <f>J203</f>
        <v>0</v>
      </c>
      <c r="K202" s="7">
        <f t="shared" si="7"/>
        <v>208.45740000000001</v>
      </c>
      <c r="L202" s="8">
        <f>L203</f>
        <v>0</v>
      </c>
      <c r="M202" s="7">
        <f t="shared" si="6"/>
        <v>208.45740000000001</v>
      </c>
    </row>
    <row r="203" spans="1:13" ht="25.5">
      <c r="A203" s="3" t="s">
        <v>150</v>
      </c>
      <c r="B203" s="2" t="s">
        <v>5</v>
      </c>
      <c r="C203" s="2">
        <v>10</v>
      </c>
      <c r="D203" s="2" t="s">
        <v>20</v>
      </c>
      <c r="E203" s="1" t="s">
        <v>180</v>
      </c>
      <c r="F203" s="2">
        <v>300</v>
      </c>
      <c r="G203" s="7">
        <v>208.45740000000001</v>
      </c>
      <c r="H203" s="8"/>
      <c r="I203" s="7">
        <f t="shared" si="8"/>
        <v>208.45740000000001</v>
      </c>
      <c r="J203" s="8"/>
      <c r="K203" s="7">
        <f t="shared" si="7"/>
        <v>208.45740000000001</v>
      </c>
      <c r="L203" s="8"/>
      <c r="M203" s="7">
        <f t="shared" si="6"/>
        <v>208.45740000000001</v>
      </c>
    </row>
    <row r="204" spans="1:13" ht="51">
      <c r="A204" s="3" t="s">
        <v>147</v>
      </c>
      <c r="B204" s="2" t="s">
        <v>5</v>
      </c>
      <c r="C204" s="2">
        <v>10</v>
      </c>
      <c r="D204" s="2" t="s">
        <v>21</v>
      </c>
      <c r="E204" s="12" t="s">
        <v>148</v>
      </c>
      <c r="F204" s="2"/>
      <c r="G204" s="7">
        <v>0</v>
      </c>
      <c r="H204" s="8">
        <f>H205</f>
        <v>0</v>
      </c>
      <c r="I204" s="7">
        <f t="shared" si="8"/>
        <v>0</v>
      </c>
      <c r="J204" s="8">
        <f>J205</f>
        <v>0</v>
      </c>
      <c r="K204" s="7">
        <f t="shared" si="7"/>
        <v>0</v>
      </c>
      <c r="L204" s="8">
        <f>L205</f>
        <v>2832.6671999999999</v>
      </c>
      <c r="M204" s="7">
        <f t="shared" si="6"/>
        <v>2832.6671999999999</v>
      </c>
    </row>
    <row r="205" spans="1:13" ht="38.25">
      <c r="A205" s="3" t="s">
        <v>171</v>
      </c>
      <c r="B205" s="2" t="s">
        <v>5</v>
      </c>
      <c r="C205" s="2">
        <v>10</v>
      </c>
      <c r="D205" s="2" t="s">
        <v>21</v>
      </c>
      <c r="E205" s="12" t="s">
        <v>148</v>
      </c>
      <c r="F205" s="2">
        <v>400</v>
      </c>
      <c r="G205" s="7">
        <v>0</v>
      </c>
      <c r="H205" s="8"/>
      <c r="I205" s="7">
        <f t="shared" si="8"/>
        <v>0</v>
      </c>
      <c r="J205" s="8"/>
      <c r="K205" s="7">
        <f t="shared" si="7"/>
        <v>0</v>
      </c>
      <c r="L205" s="8">
        <v>2832.6671999999999</v>
      </c>
      <c r="M205" s="7">
        <f t="shared" si="6"/>
        <v>2832.6671999999999</v>
      </c>
    </row>
    <row r="206" spans="1:13" ht="25.5">
      <c r="A206" s="3" t="s">
        <v>145</v>
      </c>
      <c r="B206" s="2" t="s">
        <v>5</v>
      </c>
      <c r="C206" s="2">
        <v>10</v>
      </c>
      <c r="D206" s="2" t="s">
        <v>28</v>
      </c>
      <c r="E206" s="12" t="s">
        <v>146</v>
      </c>
      <c r="F206" s="2"/>
      <c r="G206" s="7">
        <v>1684.1705999999999</v>
      </c>
      <c r="H206" s="8">
        <f>H207</f>
        <v>0</v>
      </c>
      <c r="I206" s="7">
        <f t="shared" si="8"/>
        <v>1684.1705999999999</v>
      </c>
      <c r="J206" s="8">
        <f>J207</f>
        <v>0</v>
      </c>
      <c r="K206" s="7">
        <f t="shared" si="7"/>
        <v>1684.1705999999999</v>
      </c>
      <c r="L206" s="8">
        <f>L207</f>
        <v>0</v>
      </c>
      <c r="M206" s="7">
        <f t="shared" si="6"/>
        <v>1684.1705999999999</v>
      </c>
    </row>
    <row r="207" spans="1:13" ht="38.25">
      <c r="A207" s="3" t="s">
        <v>65</v>
      </c>
      <c r="B207" s="2" t="s">
        <v>5</v>
      </c>
      <c r="C207" s="2">
        <v>10</v>
      </c>
      <c r="D207" s="2" t="s">
        <v>28</v>
      </c>
      <c r="E207" s="12" t="s">
        <v>146</v>
      </c>
      <c r="F207" s="2">
        <v>600</v>
      </c>
      <c r="G207" s="7">
        <v>1684.1705999999999</v>
      </c>
      <c r="H207" s="8"/>
      <c r="I207" s="7">
        <f t="shared" si="8"/>
        <v>1684.1705999999999</v>
      </c>
      <c r="J207" s="8"/>
      <c r="K207" s="7">
        <f t="shared" si="7"/>
        <v>1684.1705999999999</v>
      </c>
      <c r="L207" s="8"/>
      <c r="M207" s="7">
        <f t="shared" si="6"/>
        <v>1684.1705999999999</v>
      </c>
    </row>
    <row r="208" spans="1:13" ht="25.5">
      <c r="A208" s="5" t="s">
        <v>6</v>
      </c>
      <c r="B208" s="6" t="s">
        <v>3</v>
      </c>
      <c r="C208" s="6"/>
      <c r="D208" s="6"/>
      <c r="E208" s="6"/>
      <c r="F208" s="6"/>
      <c r="G208" s="7">
        <v>5392.9666000000007</v>
      </c>
      <c r="H208" s="8">
        <f>H209</f>
        <v>0</v>
      </c>
      <c r="I208" s="7">
        <f t="shared" si="8"/>
        <v>5392.9666000000007</v>
      </c>
      <c r="J208" s="8">
        <f>J209</f>
        <v>0</v>
      </c>
      <c r="K208" s="7">
        <f t="shared" si="7"/>
        <v>5392.9666000000007</v>
      </c>
      <c r="L208" s="8">
        <f>L209</f>
        <v>0</v>
      </c>
      <c r="M208" s="7">
        <f t="shared" si="6"/>
        <v>5392.9666000000007</v>
      </c>
    </row>
    <row r="209" spans="1:13" ht="38.25">
      <c r="A209" s="3" t="s">
        <v>12</v>
      </c>
      <c r="B209" s="2" t="s">
        <v>3</v>
      </c>
      <c r="C209" s="2"/>
      <c r="D209" s="2"/>
      <c r="E209" s="2"/>
      <c r="F209" s="2"/>
      <c r="G209" s="7">
        <v>5392.9666000000007</v>
      </c>
      <c r="H209" s="8">
        <f>H210+H212+H216+H214+H218</f>
        <v>0</v>
      </c>
      <c r="I209" s="7">
        <f t="shared" si="8"/>
        <v>5392.9666000000007</v>
      </c>
      <c r="J209" s="8">
        <f>J210+J212+J216+J214+J218</f>
        <v>0</v>
      </c>
      <c r="K209" s="7">
        <f t="shared" si="7"/>
        <v>5392.9666000000007</v>
      </c>
      <c r="L209" s="8">
        <f>L210+L212+L216+L214+L218</f>
        <v>0</v>
      </c>
      <c r="M209" s="7">
        <f t="shared" si="6"/>
        <v>5392.9666000000007</v>
      </c>
    </row>
    <row r="210" spans="1:13" ht="38.25">
      <c r="A210" s="3" t="s">
        <v>31</v>
      </c>
      <c r="B210" s="2" t="s">
        <v>3</v>
      </c>
      <c r="C210" s="2" t="s">
        <v>19</v>
      </c>
      <c r="D210" s="2" t="s">
        <v>28</v>
      </c>
      <c r="E210" s="1" t="s">
        <v>33</v>
      </c>
      <c r="F210" s="2"/>
      <c r="G210" s="7">
        <v>4749.7226000000001</v>
      </c>
      <c r="H210" s="8">
        <f>H211</f>
        <v>0</v>
      </c>
      <c r="I210" s="7">
        <f t="shared" si="8"/>
        <v>4749.7226000000001</v>
      </c>
      <c r="J210" s="8">
        <f>J211</f>
        <v>0</v>
      </c>
      <c r="K210" s="7">
        <f t="shared" si="7"/>
        <v>4749.7226000000001</v>
      </c>
      <c r="L210" s="8">
        <f>L211</f>
        <v>0</v>
      </c>
      <c r="M210" s="7">
        <f t="shared" si="6"/>
        <v>4749.7226000000001</v>
      </c>
    </row>
    <row r="211" spans="1:13" ht="76.5">
      <c r="A211" s="3" t="s">
        <v>94</v>
      </c>
      <c r="B211" s="2" t="s">
        <v>3</v>
      </c>
      <c r="C211" s="2" t="s">
        <v>19</v>
      </c>
      <c r="D211" s="2" t="s">
        <v>28</v>
      </c>
      <c r="E211" s="1" t="s">
        <v>33</v>
      </c>
      <c r="F211" s="2">
        <v>100</v>
      </c>
      <c r="G211" s="7">
        <v>4749.7225999999991</v>
      </c>
      <c r="H211" s="8"/>
      <c r="I211" s="7">
        <f t="shared" si="8"/>
        <v>4749.7225999999991</v>
      </c>
      <c r="J211" s="8"/>
      <c r="K211" s="7">
        <f t="shared" si="7"/>
        <v>4749.7225999999991</v>
      </c>
      <c r="L211" s="8"/>
      <c r="M211" s="7">
        <f t="shared" si="6"/>
        <v>4749.7225999999991</v>
      </c>
    </row>
    <row r="212" spans="1:13" ht="25.5">
      <c r="A212" s="3" t="s">
        <v>55</v>
      </c>
      <c r="B212" s="2" t="s">
        <v>3</v>
      </c>
      <c r="C212" s="2" t="s">
        <v>19</v>
      </c>
      <c r="D212" s="2">
        <v>11</v>
      </c>
      <c r="E212" s="1" t="s">
        <v>56</v>
      </c>
      <c r="F212" s="2"/>
      <c r="G212" s="7">
        <v>500</v>
      </c>
      <c r="H212" s="8">
        <f>H213</f>
        <v>0</v>
      </c>
      <c r="I212" s="7">
        <f t="shared" si="8"/>
        <v>500</v>
      </c>
      <c r="J212" s="8">
        <f>J213</f>
        <v>0</v>
      </c>
      <c r="K212" s="7">
        <f t="shared" si="7"/>
        <v>500</v>
      </c>
      <c r="L212" s="8">
        <f>L213</f>
        <v>0</v>
      </c>
      <c r="M212" s="7">
        <f t="shared" ref="M212:M275" si="9">K212+L212</f>
        <v>500</v>
      </c>
    </row>
    <row r="213" spans="1:13" ht="15.75">
      <c r="A213" s="3" t="s">
        <v>54</v>
      </c>
      <c r="B213" s="2" t="s">
        <v>3</v>
      </c>
      <c r="C213" s="2" t="s">
        <v>19</v>
      </c>
      <c r="D213" s="2">
        <v>11</v>
      </c>
      <c r="E213" s="1" t="s">
        <v>56</v>
      </c>
      <c r="F213" s="2">
        <v>800</v>
      </c>
      <c r="G213" s="7">
        <v>500</v>
      </c>
      <c r="H213" s="8"/>
      <c r="I213" s="7">
        <f t="shared" si="8"/>
        <v>500</v>
      </c>
      <c r="J213" s="8"/>
      <c r="K213" s="7">
        <f t="shared" si="7"/>
        <v>500</v>
      </c>
      <c r="L213" s="8"/>
      <c r="M213" s="7">
        <f t="shared" si="9"/>
        <v>500</v>
      </c>
    </row>
    <row r="214" spans="1:13" ht="38.25">
      <c r="A214" s="3" t="s">
        <v>267</v>
      </c>
      <c r="B214" s="2" t="s">
        <v>3</v>
      </c>
      <c r="C214" s="2" t="s">
        <v>19</v>
      </c>
      <c r="D214" s="2">
        <v>13</v>
      </c>
      <c r="E214" s="1" t="s">
        <v>268</v>
      </c>
      <c r="F214" s="2"/>
      <c r="G214" s="7">
        <v>0</v>
      </c>
      <c r="H214" s="8">
        <f>H215</f>
        <v>0</v>
      </c>
      <c r="I214" s="7">
        <f t="shared" si="8"/>
        <v>0</v>
      </c>
      <c r="J214" s="8">
        <f>J215</f>
        <v>0</v>
      </c>
      <c r="K214" s="7">
        <f t="shared" si="7"/>
        <v>0</v>
      </c>
      <c r="L214" s="8">
        <f>L215</f>
        <v>0</v>
      </c>
      <c r="M214" s="7">
        <f t="shared" si="9"/>
        <v>0</v>
      </c>
    </row>
    <row r="215" spans="1:13" ht="38.25">
      <c r="A215" s="3" t="s">
        <v>32</v>
      </c>
      <c r="B215" s="2" t="s">
        <v>3</v>
      </c>
      <c r="C215" s="2" t="s">
        <v>19</v>
      </c>
      <c r="D215" s="2">
        <v>13</v>
      </c>
      <c r="E215" s="1" t="s">
        <v>268</v>
      </c>
      <c r="F215" s="2">
        <v>200</v>
      </c>
      <c r="G215" s="7">
        <v>0</v>
      </c>
      <c r="H215" s="8"/>
      <c r="I215" s="7">
        <f t="shared" si="8"/>
        <v>0</v>
      </c>
      <c r="J215" s="8"/>
      <c r="K215" s="7">
        <f t="shared" si="7"/>
        <v>0</v>
      </c>
      <c r="L215" s="8"/>
      <c r="M215" s="7">
        <f t="shared" si="9"/>
        <v>0</v>
      </c>
    </row>
    <row r="216" spans="1:13" ht="15.75">
      <c r="A216" s="3" t="s">
        <v>50</v>
      </c>
      <c r="B216" s="2" t="s">
        <v>3</v>
      </c>
      <c r="C216" s="2" t="s">
        <v>21</v>
      </c>
      <c r="D216" s="2">
        <v>10</v>
      </c>
      <c r="E216" s="1" t="s">
        <v>51</v>
      </c>
      <c r="F216" s="2"/>
      <c r="G216" s="7">
        <v>138.38400000000001</v>
      </c>
      <c r="H216" s="8">
        <f>H217</f>
        <v>0</v>
      </c>
      <c r="I216" s="7">
        <f t="shared" si="8"/>
        <v>138.38400000000001</v>
      </c>
      <c r="J216" s="8">
        <f>J217</f>
        <v>0</v>
      </c>
      <c r="K216" s="7">
        <f t="shared" si="7"/>
        <v>138.38400000000001</v>
      </c>
      <c r="L216" s="8">
        <f>L217</f>
        <v>0</v>
      </c>
      <c r="M216" s="7">
        <f t="shared" si="9"/>
        <v>138.38400000000001</v>
      </c>
    </row>
    <row r="217" spans="1:13" ht="38.25">
      <c r="A217" s="3" t="s">
        <v>32</v>
      </c>
      <c r="B217" s="2" t="s">
        <v>3</v>
      </c>
      <c r="C217" s="2" t="s">
        <v>21</v>
      </c>
      <c r="D217" s="2">
        <v>10</v>
      </c>
      <c r="E217" s="1" t="s">
        <v>51</v>
      </c>
      <c r="F217" s="2">
        <v>200</v>
      </c>
      <c r="G217" s="7">
        <v>138.38400000000001</v>
      </c>
      <c r="H217" s="8"/>
      <c r="I217" s="7">
        <f t="shared" si="8"/>
        <v>138.38400000000001</v>
      </c>
      <c r="J217" s="8"/>
      <c r="K217" s="7">
        <f t="shared" ref="K217:K280" si="10">I217+J217</f>
        <v>138.38400000000001</v>
      </c>
      <c r="L217" s="8"/>
      <c r="M217" s="7">
        <f t="shared" si="9"/>
        <v>138.38400000000001</v>
      </c>
    </row>
    <row r="218" spans="1:13" ht="76.5">
      <c r="A218" s="3" t="s">
        <v>162</v>
      </c>
      <c r="B218" s="2" t="s">
        <v>3</v>
      </c>
      <c r="C218" s="2" t="s">
        <v>23</v>
      </c>
      <c r="D218" s="2" t="s">
        <v>22</v>
      </c>
      <c r="E218" s="1" t="s">
        <v>281</v>
      </c>
      <c r="F218" s="2"/>
      <c r="G218" s="7">
        <v>4.8600000000000003</v>
      </c>
      <c r="H218" s="8">
        <f>H219</f>
        <v>0</v>
      </c>
      <c r="I218" s="7">
        <f t="shared" si="8"/>
        <v>4.8600000000000003</v>
      </c>
      <c r="J218" s="8">
        <f>J219</f>
        <v>0</v>
      </c>
      <c r="K218" s="7">
        <f t="shared" si="10"/>
        <v>4.8600000000000003</v>
      </c>
      <c r="L218" s="8">
        <f>L219</f>
        <v>0</v>
      </c>
      <c r="M218" s="7">
        <f t="shared" si="9"/>
        <v>4.8600000000000003</v>
      </c>
    </row>
    <row r="219" spans="1:13" ht="38.25">
      <c r="A219" s="3" t="s">
        <v>32</v>
      </c>
      <c r="B219" s="2" t="s">
        <v>3</v>
      </c>
      <c r="C219" s="2" t="s">
        <v>23</v>
      </c>
      <c r="D219" s="2" t="s">
        <v>22</v>
      </c>
      <c r="E219" s="1" t="s">
        <v>281</v>
      </c>
      <c r="F219" s="2">
        <v>200</v>
      </c>
      <c r="G219" s="7">
        <v>4.8600000000000003</v>
      </c>
      <c r="H219" s="8"/>
      <c r="I219" s="7">
        <f t="shared" si="8"/>
        <v>4.8600000000000003</v>
      </c>
      <c r="J219" s="8"/>
      <c r="K219" s="7">
        <f t="shared" si="10"/>
        <v>4.8600000000000003</v>
      </c>
      <c r="L219" s="8"/>
      <c r="M219" s="7">
        <f t="shared" si="9"/>
        <v>4.8600000000000003</v>
      </c>
    </row>
    <row r="220" spans="1:13" ht="63.75">
      <c r="A220" s="5" t="s">
        <v>16</v>
      </c>
      <c r="B220" s="6" t="s">
        <v>11</v>
      </c>
      <c r="C220" s="2"/>
      <c r="D220" s="2"/>
      <c r="E220" s="2"/>
      <c r="F220" s="2"/>
      <c r="G220" s="7">
        <v>8147.833349999999</v>
      </c>
      <c r="H220" s="8">
        <f>H221</f>
        <v>50</v>
      </c>
      <c r="I220" s="7">
        <f t="shared" si="8"/>
        <v>8197.833349999999</v>
      </c>
      <c r="J220" s="8">
        <f>J221</f>
        <v>50</v>
      </c>
      <c r="K220" s="7">
        <f t="shared" si="10"/>
        <v>8247.833349999999</v>
      </c>
      <c r="L220" s="8">
        <f>L221</f>
        <v>0</v>
      </c>
      <c r="M220" s="7">
        <f t="shared" si="9"/>
        <v>8247.833349999999</v>
      </c>
    </row>
    <row r="221" spans="1:13" ht="38.25">
      <c r="A221" s="3" t="s">
        <v>12</v>
      </c>
      <c r="B221" s="2" t="s">
        <v>11</v>
      </c>
      <c r="C221" s="2"/>
      <c r="D221" s="2"/>
      <c r="E221" s="2"/>
      <c r="F221" s="2"/>
      <c r="G221" s="7">
        <v>8147.833349999999</v>
      </c>
      <c r="H221" s="8">
        <f>H222+H226+H230+H232+H234+H228+H224+H236</f>
        <v>50</v>
      </c>
      <c r="I221" s="7">
        <f t="shared" si="8"/>
        <v>8197.833349999999</v>
      </c>
      <c r="J221" s="8">
        <f>J222+J226+J230+J232+J234+J228+J224+J236</f>
        <v>50</v>
      </c>
      <c r="K221" s="7">
        <f t="shared" si="10"/>
        <v>8247.833349999999</v>
      </c>
      <c r="L221" s="8">
        <f>L222+L226+L230+L232+L234+L228+L224+L236</f>
        <v>0</v>
      </c>
      <c r="M221" s="7">
        <f t="shared" si="9"/>
        <v>8247.833349999999</v>
      </c>
    </row>
    <row r="222" spans="1:13" ht="38.25">
      <c r="A222" s="3" t="s">
        <v>31</v>
      </c>
      <c r="B222" s="2" t="s">
        <v>11</v>
      </c>
      <c r="C222" s="2" t="s">
        <v>19</v>
      </c>
      <c r="D222" s="2">
        <v>13</v>
      </c>
      <c r="E222" s="1" t="s">
        <v>33</v>
      </c>
      <c r="F222" s="2"/>
      <c r="G222" s="7">
        <v>3811.03</v>
      </c>
      <c r="H222" s="8">
        <f>H223</f>
        <v>0</v>
      </c>
      <c r="I222" s="7">
        <f t="shared" si="8"/>
        <v>3811.03</v>
      </c>
      <c r="J222" s="8">
        <f>J223</f>
        <v>0</v>
      </c>
      <c r="K222" s="7">
        <f t="shared" si="10"/>
        <v>3811.03</v>
      </c>
      <c r="L222" s="8">
        <f>L223</f>
        <v>0</v>
      </c>
      <c r="M222" s="7">
        <f t="shared" si="9"/>
        <v>3811.03</v>
      </c>
    </row>
    <row r="223" spans="1:13" ht="76.5">
      <c r="A223" s="3" t="s">
        <v>94</v>
      </c>
      <c r="B223" s="2" t="s">
        <v>11</v>
      </c>
      <c r="C223" s="2" t="s">
        <v>19</v>
      </c>
      <c r="D223" s="2">
        <v>13</v>
      </c>
      <c r="E223" s="1" t="s">
        <v>33</v>
      </c>
      <c r="F223" s="2">
        <v>100</v>
      </c>
      <c r="G223" s="7">
        <v>3811.03</v>
      </c>
      <c r="H223" s="8"/>
      <c r="I223" s="7">
        <f t="shared" si="8"/>
        <v>3811.03</v>
      </c>
      <c r="J223" s="8"/>
      <c r="K223" s="7">
        <f t="shared" si="10"/>
        <v>3811.03</v>
      </c>
      <c r="L223" s="8"/>
      <c r="M223" s="7">
        <f t="shared" si="9"/>
        <v>3811.03</v>
      </c>
    </row>
    <row r="224" spans="1:13" ht="38.25">
      <c r="A224" s="3" t="s">
        <v>267</v>
      </c>
      <c r="B224" s="2" t="s">
        <v>11</v>
      </c>
      <c r="C224" s="2" t="s">
        <v>19</v>
      </c>
      <c r="D224" s="2">
        <v>13</v>
      </c>
      <c r="E224" s="1" t="s">
        <v>268</v>
      </c>
      <c r="F224" s="2"/>
      <c r="G224" s="7">
        <v>0</v>
      </c>
      <c r="H224" s="8">
        <f>H225</f>
        <v>0</v>
      </c>
      <c r="I224" s="7">
        <f t="shared" si="8"/>
        <v>0</v>
      </c>
      <c r="J224" s="8">
        <f>J225</f>
        <v>0</v>
      </c>
      <c r="K224" s="7">
        <f t="shared" si="10"/>
        <v>0</v>
      </c>
      <c r="L224" s="8">
        <f>L225</f>
        <v>0</v>
      </c>
      <c r="M224" s="7">
        <f t="shared" si="9"/>
        <v>0</v>
      </c>
    </row>
    <row r="225" spans="1:13" ht="38.25">
      <c r="A225" s="3" t="s">
        <v>32</v>
      </c>
      <c r="B225" s="2" t="s">
        <v>11</v>
      </c>
      <c r="C225" s="2" t="s">
        <v>19</v>
      </c>
      <c r="D225" s="2">
        <v>13</v>
      </c>
      <c r="E225" s="1" t="s">
        <v>268</v>
      </c>
      <c r="F225" s="2">
        <v>200</v>
      </c>
      <c r="G225" s="7">
        <v>0</v>
      </c>
      <c r="H225" s="8"/>
      <c r="I225" s="7">
        <f t="shared" si="8"/>
        <v>0</v>
      </c>
      <c r="J225" s="8"/>
      <c r="K225" s="7">
        <f t="shared" si="10"/>
        <v>0</v>
      </c>
      <c r="L225" s="8"/>
      <c r="M225" s="7">
        <f t="shared" si="9"/>
        <v>0</v>
      </c>
    </row>
    <row r="226" spans="1:13" ht="38.25">
      <c r="A226" s="3" t="s">
        <v>43</v>
      </c>
      <c r="B226" s="2" t="s">
        <v>11</v>
      </c>
      <c r="C226" s="2" t="s">
        <v>19</v>
      </c>
      <c r="D226" s="2">
        <v>13</v>
      </c>
      <c r="E226" s="12" t="s">
        <v>44</v>
      </c>
      <c r="F226" s="2"/>
      <c r="G226" s="7">
        <v>958.57005000000004</v>
      </c>
      <c r="H226" s="8">
        <f>H227</f>
        <v>0</v>
      </c>
      <c r="I226" s="7">
        <f t="shared" si="8"/>
        <v>958.57005000000004</v>
      </c>
      <c r="J226" s="8">
        <f>J227</f>
        <v>-100</v>
      </c>
      <c r="K226" s="7">
        <f t="shared" si="10"/>
        <v>858.57005000000004</v>
      </c>
      <c r="L226" s="8">
        <f>L227</f>
        <v>0</v>
      </c>
      <c r="M226" s="7">
        <f t="shared" si="9"/>
        <v>858.57005000000004</v>
      </c>
    </row>
    <row r="227" spans="1:13" ht="38.25">
      <c r="A227" s="3" t="s">
        <v>32</v>
      </c>
      <c r="B227" s="2" t="s">
        <v>11</v>
      </c>
      <c r="C227" s="2" t="s">
        <v>19</v>
      </c>
      <c r="D227" s="2">
        <v>13</v>
      </c>
      <c r="E227" s="12" t="s">
        <v>44</v>
      </c>
      <c r="F227" s="2">
        <v>200</v>
      </c>
      <c r="G227" s="7">
        <v>958.57005000000004</v>
      </c>
      <c r="H227" s="8"/>
      <c r="I227" s="7">
        <f t="shared" si="8"/>
        <v>958.57005000000004</v>
      </c>
      <c r="J227" s="8">
        <v>-100</v>
      </c>
      <c r="K227" s="7">
        <f t="shared" si="10"/>
        <v>858.57005000000004</v>
      </c>
      <c r="L227" s="8"/>
      <c r="M227" s="7">
        <f t="shared" si="9"/>
        <v>858.57005000000004</v>
      </c>
    </row>
    <row r="228" spans="1:13" ht="63.75">
      <c r="A228" s="3" t="s">
        <v>222</v>
      </c>
      <c r="B228" s="2" t="s">
        <v>11</v>
      </c>
      <c r="C228" s="2" t="s">
        <v>19</v>
      </c>
      <c r="D228" s="2">
        <v>13</v>
      </c>
      <c r="E228" s="12" t="s">
        <v>223</v>
      </c>
      <c r="F228" s="2"/>
      <c r="G228" s="7">
        <v>0</v>
      </c>
      <c r="H228" s="8">
        <f>H229</f>
        <v>50</v>
      </c>
      <c r="I228" s="7">
        <f t="shared" si="8"/>
        <v>50</v>
      </c>
      <c r="J228" s="8">
        <f>J229</f>
        <v>50</v>
      </c>
      <c r="K228" s="7">
        <f t="shared" si="10"/>
        <v>100</v>
      </c>
      <c r="L228" s="8">
        <f>L229</f>
        <v>0</v>
      </c>
      <c r="M228" s="7">
        <f t="shared" si="9"/>
        <v>100</v>
      </c>
    </row>
    <row r="229" spans="1:13" ht="15.75">
      <c r="A229" s="3" t="s">
        <v>54</v>
      </c>
      <c r="B229" s="2" t="s">
        <v>11</v>
      </c>
      <c r="C229" s="2" t="s">
        <v>19</v>
      </c>
      <c r="D229" s="2">
        <v>13</v>
      </c>
      <c r="E229" s="12" t="s">
        <v>223</v>
      </c>
      <c r="F229" s="2">
        <v>800</v>
      </c>
      <c r="G229" s="7">
        <v>0</v>
      </c>
      <c r="H229" s="8">
        <v>50</v>
      </c>
      <c r="I229" s="7">
        <f t="shared" si="8"/>
        <v>50</v>
      </c>
      <c r="J229" s="8">
        <v>50</v>
      </c>
      <c r="K229" s="7">
        <f t="shared" si="10"/>
        <v>100</v>
      </c>
      <c r="L229" s="8"/>
      <c r="M229" s="7">
        <f t="shared" si="9"/>
        <v>100</v>
      </c>
    </row>
    <row r="230" spans="1:13" ht="15.75">
      <c r="A230" s="3" t="s">
        <v>50</v>
      </c>
      <c r="B230" s="2" t="s">
        <v>11</v>
      </c>
      <c r="C230" s="2" t="s">
        <v>21</v>
      </c>
      <c r="D230" s="2">
        <v>10</v>
      </c>
      <c r="E230" s="1" t="s">
        <v>51</v>
      </c>
      <c r="F230" s="2"/>
      <c r="G230" s="7">
        <v>131.84399999999999</v>
      </c>
      <c r="H230" s="8">
        <f>H231</f>
        <v>0</v>
      </c>
      <c r="I230" s="7">
        <f t="shared" si="8"/>
        <v>131.84399999999999</v>
      </c>
      <c r="J230" s="8">
        <f>J231</f>
        <v>100</v>
      </c>
      <c r="K230" s="7">
        <f t="shared" si="10"/>
        <v>231.84399999999999</v>
      </c>
      <c r="L230" s="8">
        <f>L231</f>
        <v>0</v>
      </c>
      <c r="M230" s="7">
        <f t="shared" si="9"/>
        <v>231.84399999999999</v>
      </c>
    </row>
    <row r="231" spans="1:13" ht="38.25">
      <c r="A231" s="3" t="s">
        <v>32</v>
      </c>
      <c r="B231" s="2" t="s">
        <v>11</v>
      </c>
      <c r="C231" s="2" t="s">
        <v>21</v>
      </c>
      <c r="D231" s="2">
        <v>10</v>
      </c>
      <c r="E231" s="1" t="s">
        <v>51</v>
      </c>
      <c r="F231" s="2">
        <v>200</v>
      </c>
      <c r="G231" s="7">
        <v>131.84399999999999</v>
      </c>
      <c r="H231" s="8"/>
      <c r="I231" s="7">
        <f t="shared" si="8"/>
        <v>131.84399999999999</v>
      </c>
      <c r="J231" s="8">
        <v>100</v>
      </c>
      <c r="K231" s="7">
        <f t="shared" si="10"/>
        <v>231.84399999999999</v>
      </c>
      <c r="L231" s="8"/>
      <c r="M231" s="7">
        <f t="shared" si="9"/>
        <v>231.84399999999999</v>
      </c>
    </row>
    <row r="232" spans="1:13" ht="63.75">
      <c r="A232" s="3" t="s">
        <v>57</v>
      </c>
      <c r="B232" s="2" t="s">
        <v>11</v>
      </c>
      <c r="C232" s="2" t="s">
        <v>21</v>
      </c>
      <c r="D232" s="2">
        <v>12</v>
      </c>
      <c r="E232" s="12" t="s">
        <v>58</v>
      </c>
      <c r="F232" s="2"/>
      <c r="G232" s="7">
        <v>580</v>
      </c>
      <c r="H232" s="8">
        <f>H233</f>
        <v>0</v>
      </c>
      <c r="I232" s="7">
        <f t="shared" si="8"/>
        <v>580</v>
      </c>
      <c r="J232" s="8">
        <f>J233</f>
        <v>0</v>
      </c>
      <c r="K232" s="7">
        <f t="shared" si="10"/>
        <v>580</v>
      </c>
      <c r="L232" s="8">
        <f>L233</f>
        <v>0</v>
      </c>
      <c r="M232" s="7">
        <f t="shared" si="9"/>
        <v>580</v>
      </c>
    </row>
    <row r="233" spans="1:13" ht="38.25">
      <c r="A233" s="3" t="s">
        <v>32</v>
      </c>
      <c r="B233" s="2" t="s">
        <v>11</v>
      </c>
      <c r="C233" s="2" t="s">
        <v>21</v>
      </c>
      <c r="D233" s="2">
        <v>12</v>
      </c>
      <c r="E233" s="12" t="s">
        <v>58</v>
      </c>
      <c r="F233" s="2">
        <v>200</v>
      </c>
      <c r="G233" s="7">
        <v>580</v>
      </c>
      <c r="H233" s="8"/>
      <c r="I233" s="7">
        <f t="shared" si="8"/>
        <v>580</v>
      </c>
      <c r="J233" s="8"/>
      <c r="K233" s="7">
        <f t="shared" si="10"/>
        <v>580</v>
      </c>
      <c r="L233" s="8"/>
      <c r="M233" s="7">
        <f t="shared" si="9"/>
        <v>580</v>
      </c>
    </row>
    <row r="234" spans="1:13" ht="89.25">
      <c r="A234" s="15" t="s">
        <v>312</v>
      </c>
      <c r="B234" s="2" t="s">
        <v>11</v>
      </c>
      <c r="C234" s="2" t="s">
        <v>22</v>
      </c>
      <c r="D234" s="2" t="s">
        <v>19</v>
      </c>
      <c r="E234" s="12" t="s">
        <v>59</v>
      </c>
      <c r="F234" s="2"/>
      <c r="G234" s="7">
        <v>2666.3892999999998</v>
      </c>
      <c r="H234" s="8">
        <f>H235</f>
        <v>0</v>
      </c>
      <c r="I234" s="7">
        <f t="shared" si="8"/>
        <v>2666.3892999999998</v>
      </c>
      <c r="J234" s="8">
        <f>J235</f>
        <v>0</v>
      </c>
      <c r="K234" s="7">
        <f t="shared" si="10"/>
        <v>2666.3892999999998</v>
      </c>
      <c r="L234" s="8">
        <f>L235</f>
        <v>0</v>
      </c>
      <c r="M234" s="7">
        <f t="shared" si="9"/>
        <v>2666.3892999999998</v>
      </c>
    </row>
    <row r="235" spans="1:13" ht="15.75">
      <c r="A235" s="3" t="s">
        <v>54</v>
      </c>
      <c r="B235" s="2" t="s">
        <v>11</v>
      </c>
      <c r="C235" s="2" t="s">
        <v>22</v>
      </c>
      <c r="D235" s="2" t="s">
        <v>19</v>
      </c>
      <c r="E235" s="12" t="s">
        <v>59</v>
      </c>
      <c r="F235" s="2">
        <v>800</v>
      </c>
      <c r="G235" s="7">
        <v>2666.3892999999998</v>
      </c>
      <c r="H235" s="8"/>
      <c r="I235" s="7">
        <f t="shared" ref="I235:I300" si="11">G235+H235</f>
        <v>2666.3892999999998</v>
      </c>
      <c r="J235" s="8"/>
      <c r="K235" s="7">
        <f t="shared" si="10"/>
        <v>2666.3892999999998</v>
      </c>
      <c r="L235" s="8"/>
      <c r="M235" s="7">
        <f t="shared" si="9"/>
        <v>2666.3892999999998</v>
      </c>
    </row>
    <row r="236" spans="1:13" ht="76.5">
      <c r="A236" s="3" t="s">
        <v>162</v>
      </c>
      <c r="B236" s="2" t="s">
        <v>11</v>
      </c>
      <c r="C236" s="2" t="s">
        <v>23</v>
      </c>
      <c r="D236" s="2" t="s">
        <v>22</v>
      </c>
      <c r="E236" s="1" t="s">
        <v>281</v>
      </c>
      <c r="F236" s="2"/>
      <c r="G236" s="7">
        <v>0</v>
      </c>
      <c r="H236" s="8">
        <f>H237</f>
        <v>0</v>
      </c>
      <c r="I236" s="7">
        <f t="shared" si="11"/>
        <v>0</v>
      </c>
      <c r="J236" s="8">
        <f>J237</f>
        <v>0</v>
      </c>
      <c r="K236" s="7">
        <f t="shared" si="10"/>
        <v>0</v>
      </c>
      <c r="L236" s="8">
        <f>L237</f>
        <v>0</v>
      </c>
      <c r="M236" s="7">
        <f t="shared" si="9"/>
        <v>0</v>
      </c>
    </row>
    <row r="237" spans="1:13" ht="38.25">
      <c r="A237" s="3" t="s">
        <v>32</v>
      </c>
      <c r="B237" s="2" t="s">
        <v>11</v>
      </c>
      <c r="C237" s="2" t="s">
        <v>23</v>
      </c>
      <c r="D237" s="2" t="s">
        <v>22</v>
      </c>
      <c r="E237" s="1" t="s">
        <v>281</v>
      </c>
      <c r="F237" s="2">
        <v>200</v>
      </c>
      <c r="G237" s="7">
        <v>0</v>
      </c>
      <c r="H237" s="8"/>
      <c r="I237" s="7">
        <f t="shared" si="11"/>
        <v>0</v>
      </c>
      <c r="J237" s="8"/>
      <c r="K237" s="7">
        <f t="shared" si="10"/>
        <v>0</v>
      </c>
      <c r="L237" s="8"/>
      <c r="M237" s="7">
        <f t="shared" si="9"/>
        <v>0</v>
      </c>
    </row>
    <row r="238" spans="1:13" ht="15.75">
      <c r="A238" s="5" t="s">
        <v>15</v>
      </c>
      <c r="B238" s="6" t="s">
        <v>4</v>
      </c>
      <c r="C238" s="6"/>
      <c r="D238" s="6"/>
      <c r="E238" s="6"/>
      <c r="F238" s="6"/>
      <c r="G238" s="7">
        <v>417765.45396000001</v>
      </c>
      <c r="H238" s="8">
        <f>H239+H240</f>
        <v>4538.0861800000002</v>
      </c>
      <c r="I238" s="7">
        <f t="shared" si="11"/>
        <v>422303.54014</v>
      </c>
      <c r="J238" s="8">
        <f>J239+J240</f>
        <v>0</v>
      </c>
      <c r="K238" s="7">
        <f t="shared" si="10"/>
        <v>422303.54014</v>
      </c>
      <c r="L238" s="8">
        <f>L239+L240</f>
        <v>1096.52043</v>
      </c>
      <c r="M238" s="7">
        <f t="shared" si="9"/>
        <v>423400.06056999997</v>
      </c>
    </row>
    <row r="239" spans="1:13" ht="38.25">
      <c r="A239" s="3" t="s">
        <v>12</v>
      </c>
      <c r="B239" s="2" t="s">
        <v>4</v>
      </c>
      <c r="C239" s="2"/>
      <c r="D239" s="2"/>
      <c r="E239" s="2"/>
      <c r="F239" s="2"/>
      <c r="G239" s="7">
        <v>191162.21875000003</v>
      </c>
      <c r="H239" s="8">
        <f>H245+H247+H249+H251+H253+H259+H267+H269+H271+H273+H275+H277+H283+H297+H299+H301+H303+H305+H309+H311+H315+H321+H325+H329+H332+H334+H336+H340+H345+H349+H354+H289+H327+H291+H285+H281+H293+H295+H243+H241+H317+H261+H319+H263+H343+H307+H313</f>
        <v>4538.0861800000002</v>
      </c>
      <c r="I239" s="7">
        <f t="shared" si="11"/>
        <v>195700.30493000004</v>
      </c>
      <c r="J239" s="8">
        <f>J245+J247+J249+J251+J253+J259+J267+J269+J271+J273+J275+J277+J283+J297+J299+J301+J303+J305+J309+J311+J315+J321+J325+J329+J332+J334+J336+J340+J345+J349+J354+J289+J327+J291+J285+J281+J293+J295+J243+J241+J317+J261+J319+J263+J343+J307+J313+J287</f>
        <v>0</v>
      </c>
      <c r="K239" s="7">
        <f t="shared" si="10"/>
        <v>195700.30493000004</v>
      </c>
      <c r="L239" s="8">
        <f>L245+L247+L249+L251+L253+L259+L267+L269+L271+L273+L275+L277+L283+L297+L299+L301+L303+L305+L309+L311+L315+L321+L325+L329+L332+L334+L336+L340+L345+L349+L354+L289+L327+L291+L285+L281+L293+L295+L243+L241+L317+L261+L319+L263+L343+L307+L313+L287</f>
        <v>1096.52043</v>
      </c>
      <c r="M239" s="7">
        <f t="shared" si="9"/>
        <v>196796.82536000005</v>
      </c>
    </row>
    <row r="240" spans="1:13" ht="38.25">
      <c r="A240" s="3" t="s">
        <v>13</v>
      </c>
      <c r="B240" s="2" t="s">
        <v>4</v>
      </c>
      <c r="C240" s="2"/>
      <c r="D240" s="2"/>
      <c r="E240" s="2"/>
      <c r="F240" s="2"/>
      <c r="G240" s="7">
        <v>226603.23520999996</v>
      </c>
      <c r="H240" s="8">
        <f>H255+H257+H265+H279+H323+H351</f>
        <v>0</v>
      </c>
      <c r="I240" s="7">
        <f t="shared" si="11"/>
        <v>226603.23520999996</v>
      </c>
      <c r="J240" s="8">
        <f>J255+J257+J265+J279+J323+J351</f>
        <v>0</v>
      </c>
      <c r="K240" s="7">
        <f t="shared" si="10"/>
        <v>226603.23520999996</v>
      </c>
      <c r="L240" s="8">
        <f>L255+L257+L265+L279+L323+L351</f>
        <v>0</v>
      </c>
      <c r="M240" s="7">
        <f t="shared" si="9"/>
        <v>226603.23520999996</v>
      </c>
    </row>
    <row r="241" spans="1:13" ht="38.25">
      <c r="A241" s="3" t="s">
        <v>267</v>
      </c>
      <c r="B241" s="2" t="s">
        <v>4</v>
      </c>
      <c r="C241" s="2" t="s">
        <v>19</v>
      </c>
      <c r="D241" s="2">
        <v>13</v>
      </c>
      <c r="E241" s="1" t="s">
        <v>268</v>
      </c>
      <c r="F241" s="2"/>
      <c r="G241" s="7">
        <v>0</v>
      </c>
      <c r="H241" s="8">
        <f>H242</f>
        <v>0</v>
      </c>
      <c r="I241" s="7">
        <f t="shared" si="11"/>
        <v>0</v>
      </c>
      <c r="J241" s="8">
        <f>J242</f>
        <v>0</v>
      </c>
      <c r="K241" s="7">
        <f t="shared" si="10"/>
        <v>0</v>
      </c>
      <c r="L241" s="8">
        <f>L242</f>
        <v>0</v>
      </c>
      <c r="M241" s="7">
        <f t="shared" si="9"/>
        <v>0</v>
      </c>
    </row>
    <row r="242" spans="1:13" ht="38.25">
      <c r="A242" s="3" t="s">
        <v>32</v>
      </c>
      <c r="B242" s="2" t="s">
        <v>4</v>
      </c>
      <c r="C242" s="2" t="s">
        <v>19</v>
      </c>
      <c r="D242" s="2">
        <v>13</v>
      </c>
      <c r="E242" s="1" t="s">
        <v>268</v>
      </c>
      <c r="F242" s="2">
        <v>200</v>
      </c>
      <c r="G242" s="7">
        <v>0</v>
      </c>
      <c r="H242" s="8"/>
      <c r="I242" s="7">
        <f t="shared" si="11"/>
        <v>0</v>
      </c>
      <c r="J242" s="8"/>
      <c r="K242" s="7">
        <f t="shared" si="10"/>
        <v>0</v>
      </c>
      <c r="L242" s="8"/>
      <c r="M242" s="7">
        <f t="shared" si="9"/>
        <v>0</v>
      </c>
    </row>
    <row r="243" spans="1:13" ht="15.75">
      <c r="A243" s="3" t="s">
        <v>50</v>
      </c>
      <c r="B243" s="2" t="s">
        <v>4</v>
      </c>
      <c r="C243" s="2" t="s">
        <v>21</v>
      </c>
      <c r="D243" s="2">
        <v>10</v>
      </c>
      <c r="E243" s="1" t="s">
        <v>51</v>
      </c>
      <c r="F243" s="2"/>
      <c r="G243" s="7">
        <v>0</v>
      </c>
      <c r="H243" s="8">
        <f>H244</f>
        <v>0</v>
      </c>
      <c r="I243" s="7">
        <f t="shared" si="11"/>
        <v>0</v>
      </c>
      <c r="J243" s="8">
        <f>J244</f>
        <v>0</v>
      </c>
      <c r="K243" s="7">
        <f t="shared" si="10"/>
        <v>0</v>
      </c>
      <c r="L243" s="8">
        <f>L244</f>
        <v>0</v>
      </c>
      <c r="M243" s="7">
        <f t="shared" si="9"/>
        <v>0</v>
      </c>
    </row>
    <row r="244" spans="1:13" ht="38.25">
      <c r="A244" s="3" t="s">
        <v>32</v>
      </c>
      <c r="B244" s="2" t="s">
        <v>4</v>
      </c>
      <c r="C244" s="2" t="s">
        <v>21</v>
      </c>
      <c r="D244" s="2">
        <v>10</v>
      </c>
      <c r="E244" s="1" t="s">
        <v>51</v>
      </c>
      <c r="F244" s="2">
        <v>200</v>
      </c>
      <c r="G244" s="7">
        <v>0</v>
      </c>
      <c r="H244" s="8"/>
      <c r="I244" s="7">
        <f t="shared" si="11"/>
        <v>0</v>
      </c>
      <c r="J244" s="8"/>
      <c r="K244" s="7">
        <f t="shared" si="10"/>
        <v>0</v>
      </c>
      <c r="L244" s="8"/>
      <c r="M244" s="7">
        <f t="shared" si="9"/>
        <v>0</v>
      </c>
    </row>
    <row r="245" spans="1:13" ht="25.5">
      <c r="A245" s="3" t="s">
        <v>99</v>
      </c>
      <c r="B245" s="2" t="s">
        <v>4</v>
      </c>
      <c r="C245" s="2" t="s">
        <v>23</v>
      </c>
      <c r="D245" s="2" t="s">
        <v>19</v>
      </c>
      <c r="E245" s="1" t="s">
        <v>102</v>
      </c>
      <c r="F245" s="2"/>
      <c r="G245" s="7">
        <v>65278.387730000009</v>
      </c>
      <c r="H245" s="8">
        <f>H246</f>
        <v>0</v>
      </c>
      <c r="I245" s="7">
        <f t="shared" si="11"/>
        <v>65278.387730000009</v>
      </c>
      <c r="J245" s="8">
        <f>J246</f>
        <v>0</v>
      </c>
      <c r="K245" s="7">
        <f t="shared" si="10"/>
        <v>65278.387730000009</v>
      </c>
      <c r="L245" s="8">
        <f>L246</f>
        <v>0</v>
      </c>
      <c r="M245" s="7">
        <f t="shared" si="9"/>
        <v>65278.387730000009</v>
      </c>
    </row>
    <row r="246" spans="1:13" ht="38.25">
      <c r="A246" s="3" t="s">
        <v>65</v>
      </c>
      <c r="B246" s="2" t="s">
        <v>4</v>
      </c>
      <c r="C246" s="2" t="s">
        <v>23</v>
      </c>
      <c r="D246" s="2" t="s">
        <v>19</v>
      </c>
      <c r="E246" s="1" t="s">
        <v>102</v>
      </c>
      <c r="F246" s="2">
        <v>600</v>
      </c>
      <c r="G246" s="7">
        <v>65278.387730000009</v>
      </c>
      <c r="H246" s="8"/>
      <c r="I246" s="7">
        <f t="shared" si="11"/>
        <v>65278.387730000009</v>
      </c>
      <c r="J246" s="8"/>
      <c r="K246" s="7">
        <f t="shared" si="10"/>
        <v>65278.387730000009</v>
      </c>
      <c r="L246" s="8"/>
      <c r="M246" s="7">
        <f t="shared" si="9"/>
        <v>65278.387730000009</v>
      </c>
    </row>
    <row r="247" spans="1:13" ht="38.25">
      <c r="A247" s="3" t="s">
        <v>329</v>
      </c>
      <c r="B247" s="2" t="s">
        <v>4</v>
      </c>
      <c r="C247" s="2" t="s">
        <v>23</v>
      </c>
      <c r="D247" s="2" t="s">
        <v>19</v>
      </c>
      <c r="E247" s="1" t="s">
        <v>103</v>
      </c>
      <c r="F247" s="2"/>
      <c r="G247" s="7">
        <v>510</v>
      </c>
      <c r="H247" s="8">
        <f>H248</f>
        <v>0</v>
      </c>
      <c r="I247" s="7">
        <f t="shared" si="11"/>
        <v>510</v>
      </c>
      <c r="J247" s="8">
        <f>J248</f>
        <v>0</v>
      </c>
      <c r="K247" s="7">
        <f t="shared" si="10"/>
        <v>510</v>
      </c>
      <c r="L247" s="8">
        <f>L248</f>
        <v>0</v>
      </c>
      <c r="M247" s="7">
        <f t="shared" si="9"/>
        <v>510</v>
      </c>
    </row>
    <row r="248" spans="1:13" ht="38.25">
      <c r="A248" s="3" t="s">
        <v>65</v>
      </c>
      <c r="B248" s="2" t="s">
        <v>4</v>
      </c>
      <c r="C248" s="2" t="s">
        <v>23</v>
      </c>
      <c r="D248" s="2" t="s">
        <v>19</v>
      </c>
      <c r="E248" s="1" t="s">
        <v>103</v>
      </c>
      <c r="F248" s="2">
        <v>600</v>
      </c>
      <c r="G248" s="7">
        <v>510</v>
      </c>
      <c r="H248" s="8"/>
      <c r="I248" s="7">
        <f t="shared" si="11"/>
        <v>510</v>
      </c>
      <c r="J248" s="8"/>
      <c r="K248" s="7">
        <f t="shared" si="10"/>
        <v>510</v>
      </c>
      <c r="L248" s="8"/>
      <c r="M248" s="7">
        <f t="shared" si="9"/>
        <v>510</v>
      </c>
    </row>
    <row r="249" spans="1:13" ht="25.5">
      <c r="A249" s="3" t="s">
        <v>100</v>
      </c>
      <c r="B249" s="2" t="s">
        <v>4</v>
      </c>
      <c r="C249" s="2" t="s">
        <v>23</v>
      </c>
      <c r="D249" s="2" t="s">
        <v>19</v>
      </c>
      <c r="E249" s="1" t="s">
        <v>104</v>
      </c>
      <c r="F249" s="2"/>
      <c r="G249" s="7">
        <v>560</v>
      </c>
      <c r="H249" s="8">
        <f>H250</f>
        <v>444</v>
      </c>
      <c r="I249" s="7">
        <f t="shared" si="11"/>
        <v>1004</v>
      </c>
      <c r="J249" s="8">
        <f>J250</f>
        <v>0</v>
      </c>
      <c r="K249" s="7">
        <f t="shared" si="10"/>
        <v>1004</v>
      </c>
      <c r="L249" s="8">
        <f>L250</f>
        <v>0</v>
      </c>
      <c r="M249" s="7">
        <f t="shared" si="9"/>
        <v>1004</v>
      </c>
    </row>
    <row r="250" spans="1:13" ht="38.25">
      <c r="A250" s="3" t="s">
        <v>65</v>
      </c>
      <c r="B250" s="2" t="s">
        <v>4</v>
      </c>
      <c r="C250" s="2" t="s">
        <v>23</v>
      </c>
      <c r="D250" s="2" t="s">
        <v>19</v>
      </c>
      <c r="E250" s="1" t="s">
        <v>104</v>
      </c>
      <c r="F250" s="2">
        <v>600</v>
      </c>
      <c r="G250" s="7">
        <v>560</v>
      </c>
      <c r="H250" s="8">
        <v>444</v>
      </c>
      <c r="I250" s="7">
        <f t="shared" si="11"/>
        <v>1004</v>
      </c>
      <c r="J250" s="8"/>
      <c r="K250" s="7">
        <f t="shared" si="10"/>
        <v>1004</v>
      </c>
      <c r="L250" s="8"/>
      <c r="M250" s="7">
        <f t="shared" si="9"/>
        <v>1004</v>
      </c>
    </row>
    <row r="251" spans="1:13" ht="51">
      <c r="A251" s="3" t="s">
        <v>235</v>
      </c>
      <c r="B251" s="2" t="s">
        <v>4</v>
      </c>
      <c r="C251" s="2" t="s">
        <v>23</v>
      </c>
      <c r="D251" s="2" t="s">
        <v>19</v>
      </c>
      <c r="E251" s="1" t="s">
        <v>249</v>
      </c>
      <c r="F251" s="2"/>
      <c r="G251" s="7">
        <v>0</v>
      </c>
      <c r="H251" s="8">
        <f>H252</f>
        <v>0</v>
      </c>
      <c r="I251" s="7">
        <f t="shared" si="11"/>
        <v>0</v>
      </c>
      <c r="J251" s="8">
        <f>J252</f>
        <v>0</v>
      </c>
      <c r="K251" s="7">
        <f t="shared" si="10"/>
        <v>0</v>
      </c>
      <c r="L251" s="8">
        <f>L252</f>
        <v>0</v>
      </c>
      <c r="M251" s="7">
        <f t="shared" si="9"/>
        <v>0</v>
      </c>
    </row>
    <row r="252" spans="1:13" ht="38.25">
      <c r="A252" s="3" t="s">
        <v>65</v>
      </c>
      <c r="B252" s="2" t="s">
        <v>4</v>
      </c>
      <c r="C252" s="2" t="s">
        <v>23</v>
      </c>
      <c r="D252" s="2" t="s">
        <v>19</v>
      </c>
      <c r="E252" s="1" t="s">
        <v>249</v>
      </c>
      <c r="F252" s="2">
        <v>600</v>
      </c>
      <c r="G252" s="7">
        <v>0</v>
      </c>
      <c r="H252" s="8"/>
      <c r="I252" s="7">
        <f t="shared" si="11"/>
        <v>0</v>
      </c>
      <c r="J252" s="8"/>
      <c r="K252" s="7">
        <f t="shared" si="10"/>
        <v>0</v>
      </c>
      <c r="L252" s="8"/>
      <c r="M252" s="7">
        <f t="shared" si="9"/>
        <v>0</v>
      </c>
    </row>
    <row r="253" spans="1:13" ht="102">
      <c r="A253" s="15" t="s">
        <v>101</v>
      </c>
      <c r="B253" s="2" t="s">
        <v>4</v>
      </c>
      <c r="C253" s="2" t="s">
        <v>23</v>
      </c>
      <c r="D253" s="2" t="s">
        <v>19</v>
      </c>
      <c r="E253" s="1" t="s">
        <v>105</v>
      </c>
      <c r="F253" s="2"/>
      <c r="G253" s="7">
        <v>1640</v>
      </c>
      <c r="H253" s="8">
        <f>H254</f>
        <v>871.86006999999995</v>
      </c>
      <c r="I253" s="7">
        <f t="shared" si="11"/>
        <v>2511.8600699999997</v>
      </c>
      <c r="J253" s="8">
        <f>J254</f>
        <v>0</v>
      </c>
      <c r="K253" s="7">
        <f t="shared" si="10"/>
        <v>2511.8600699999997</v>
      </c>
      <c r="L253" s="8">
        <f>L254</f>
        <v>0</v>
      </c>
      <c r="M253" s="7">
        <f t="shared" si="9"/>
        <v>2511.8600699999997</v>
      </c>
    </row>
    <row r="254" spans="1:13" ht="38.25">
      <c r="A254" s="3" t="s">
        <v>65</v>
      </c>
      <c r="B254" s="2" t="s">
        <v>4</v>
      </c>
      <c r="C254" s="2" t="s">
        <v>23</v>
      </c>
      <c r="D254" s="2" t="s">
        <v>19</v>
      </c>
      <c r="E254" s="1" t="s">
        <v>105</v>
      </c>
      <c r="F254" s="2">
        <v>600</v>
      </c>
      <c r="G254" s="7">
        <v>1640</v>
      </c>
      <c r="H254" s="8">
        <f>1315.86007-444</f>
        <v>871.86006999999995</v>
      </c>
      <c r="I254" s="7">
        <f t="shared" si="11"/>
        <v>2511.8600699999997</v>
      </c>
      <c r="J254" s="8"/>
      <c r="K254" s="7">
        <f t="shared" si="10"/>
        <v>2511.8600699999997</v>
      </c>
      <c r="L254" s="8"/>
      <c r="M254" s="7">
        <f t="shared" si="9"/>
        <v>2511.8600699999997</v>
      </c>
    </row>
    <row r="255" spans="1:13" ht="127.5">
      <c r="A255" s="15" t="s">
        <v>273</v>
      </c>
      <c r="B255" s="2" t="s">
        <v>4</v>
      </c>
      <c r="C255" s="2" t="s">
        <v>23</v>
      </c>
      <c r="D255" s="2" t="s">
        <v>19</v>
      </c>
      <c r="E255" s="1" t="s">
        <v>106</v>
      </c>
      <c r="F255" s="2"/>
      <c r="G255" s="7">
        <v>112877.00799999999</v>
      </c>
      <c r="H255" s="8">
        <f>H256</f>
        <v>0</v>
      </c>
      <c r="I255" s="7">
        <f t="shared" si="11"/>
        <v>112877.00799999999</v>
      </c>
      <c r="J255" s="8">
        <f>J256</f>
        <v>0</v>
      </c>
      <c r="K255" s="7">
        <f t="shared" si="10"/>
        <v>112877.00799999999</v>
      </c>
      <c r="L255" s="8">
        <f>L256</f>
        <v>0</v>
      </c>
      <c r="M255" s="7">
        <f t="shared" si="9"/>
        <v>112877.00799999999</v>
      </c>
    </row>
    <row r="256" spans="1:13" ht="38.25">
      <c r="A256" s="3" t="s">
        <v>65</v>
      </c>
      <c r="B256" s="2" t="s">
        <v>4</v>
      </c>
      <c r="C256" s="2" t="s">
        <v>23</v>
      </c>
      <c r="D256" s="2" t="s">
        <v>19</v>
      </c>
      <c r="E256" s="1" t="s">
        <v>106</v>
      </c>
      <c r="F256" s="2">
        <v>600</v>
      </c>
      <c r="G256" s="7">
        <v>112877.00799999999</v>
      </c>
      <c r="H256" s="8"/>
      <c r="I256" s="7">
        <f t="shared" si="11"/>
        <v>112877.00799999999</v>
      </c>
      <c r="J256" s="8"/>
      <c r="K256" s="7">
        <f t="shared" si="10"/>
        <v>112877.00799999999</v>
      </c>
      <c r="L256" s="8"/>
      <c r="M256" s="7">
        <f t="shared" si="9"/>
        <v>112877.00799999999</v>
      </c>
    </row>
    <row r="257" spans="1:13" ht="114.75">
      <c r="A257" s="3" t="s">
        <v>238</v>
      </c>
      <c r="B257" s="2" t="s">
        <v>4</v>
      </c>
      <c r="C257" s="2" t="s">
        <v>23</v>
      </c>
      <c r="D257" s="2" t="s">
        <v>19</v>
      </c>
      <c r="E257" s="1" t="s">
        <v>239</v>
      </c>
      <c r="F257" s="2"/>
      <c r="G257" s="7">
        <v>5350.1149999999998</v>
      </c>
      <c r="H257" s="8">
        <f>H258</f>
        <v>0</v>
      </c>
      <c r="I257" s="7">
        <f t="shared" si="11"/>
        <v>5350.1149999999998</v>
      </c>
      <c r="J257" s="8">
        <f>J258</f>
        <v>0</v>
      </c>
      <c r="K257" s="7">
        <f t="shared" si="10"/>
        <v>5350.1149999999998</v>
      </c>
      <c r="L257" s="8">
        <f>L258</f>
        <v>0</v>
      </c>
      <c r="M257" s="7">
        <f t="shared" si="9"/>
        <v>5350.1149999999998</v>
      </c>
    </row>
    <row r="258" spans="1:13" ht="38.25">
      <c r="A258" s="3" t="s">
        <v>65</v>
      </c>
      <c r="B258" s="2" t="s">
        <v>4</v>
      </c>
      <c r="C258" s="2" t="s">
        <v>23</v>
      </c>
      <c r="D258" s="2" t="s">
        <v>19</v>
      </c>
      <c r="E258" s="1" t="s">
        <v>239</v>
      </c>
      <c r="F258" s="2">
        <v>600</v>
      </c>
      <c r="G258" s="7">
        <v>5350.1149999999998</v>
      </c>
      <c r="H258" s="8"/>
      <c r="I258" s="7">
        <f t="shared" si="11"/>
        <v>5350.1149999999998</v>
      </c>
      <c r="J258" s="8"/>
      <c r="K258" s="7">
        <f t="shared" si="10"/>
        <v>5350.1149999999998</v>
      </c>
      <c r="L258" s="8"/>
      <c r="M258" s="7">
        <f t="shared" si="9"/>
        <v>5350.1149999999998</v>
      </c>
    </row>
    <row r="259" spans="1:13" ht="38.25">
      <c r="A259" s="3" t="s">
        <v>108</v>
      </c>
      <c r="B259" s="2" t="s">
        <v>4</v>
      </c>
      <c r="C259" s="2" t="s">
        <v>23</v>
      </c>
      <c r="D259" s="2" t="s">
        <v>19</v>
      </c>
      <c r="E259" s="1" t="s">
        <v>107</v>
      </c>
      <c r="F259" s="2"/>
      <c r="G259" s="7">
        <v>0</v>
      </c>
      <c r="H259" s="8">
        <f>H260</f>
        <v>0</v>
      </c>
      <c r="I259" s="7">
        <f t="shared" si="11"/>
        <v>0</v>
      </c>
      <c r="J259" s="8">
        <f>J260</f>
        <v>0</v>
      </c>
      <c r="K259" s="7">
        <f t="shared" si="10"/>
        <v>0</v>
      </c>
      <c r="L259" s="8">
        <f>L260</f>
        <v>0</v>
      </c>
      <c r="M259" s="7">
        <f t="shared" si="9"/>
        <v>0</v>
      </c>
    </row>
    <row r="260" spans="1:13" ht="38.25">
      <c r="A260" s="3" t="s">
        <v>65</v>
      </c>
      <c r="B260" s="2" t="s">
        <v>4</v>
      </c>
      <c r="C260" s="2" t="s">
        <v>23</v>
      </c>
      <c r="D260" s="2" t="s">
        <v>19</v>
      </c>
      <c r="E260" s="1" t="s">
        <v>107</v>
      </c>
      <c r="F260" s="2">
        <v>600</v>
      </c>
      <c r="G260" s="7">
        <v>0</v>
      </c>
      <c r="H260" s="8"/>
      <c r="I260" s="7">
        <f t="shared" si="11"/>
        <v>0</v>
      </c>
      <c r="J260" s="8"/>
      <c r="K260" s="7">
        <f t="shared" si="10"/>
        <v>0</v>
      </c>
      <c r="L260" s="8"/>
      <c r="M260" s="7">
        <f t="shared" si="9"/>
        <v>0</v>
      </c>
    </row>
    <row r="261" spans="1:13" ht="38.25">
      <c r="A261" s="3" t="s">
        <v>252</v>
      </c>
      <c r="B261" s="2" t="s">
        <v>4</v>
      </c>
      <c r="C261" s="2" t="s">
        <v>23</v>
      </c>
      <c r="D261" s="2" t="s">
        <v>19</v>
      </c>
      <c r="E261" s="1" t="s">
        <v>282</v>
      </c>
      <c r="F261" s="2"/>
      <c r="G261" s="7">
        <v>0</v>
      </c>
      <c r="H261" s="8">
        <f>H262</f>
        <v>0</v>
      </c>
      <c r="I261" s="7">
        <f t="shared" si="11"/>
        <v>0</v>
      </c>
      <c r="J261" s="8">
        <f>J262</f>
        <v>0</v>
      </c>
      <c r="K261" s="7">
        <f t="shared" si="10"/>
        <v>0</v>
      </c>
      <c r="L261" s="8">
        <f>L262</f>
        <v>0</v>
      </c>
      <c r="M261" s="7">
        <f t="shared" si="9"/>
        <v>0</v>
      </c>
    </row>
    <row r="262" spans="1:13" ht="38.25">
      <c r="A262" s="3" t="s">
        <v>65</v>
      </c>
      <c r="B262" s="2" t="s">
        <v>4</v>
      </c>
      <c r="C262" s="2" t="s">
        <v>23</v>
      </c>
      <c r="D262" s="2" t="s">
        <v>19</v>
      </c>
      <c r="E262" s="1" t="s">
        <v>282</v>
      </c>
      <c r="F262" s="2">
        <v>600</v>
      </c>
      <c r="G262" s="7">
        <v>0</v>
      </c>
      <c r="H262" s="8"/>
      <c r="I262" s="7">
        <f t="shared" si="11"/>
        <v>0</v>
      </c>
      <c r="J262" s="8"/>
      <c r="K262" s="7">
        <f t="shared" si="10"/>
        <v>0</v>
      </c>
      <c r="L262" s="8"/>
      <c r="M262" s="7">
        <f t="shared" si="9"/>
        <v>0</v>
      </c>
    </row>
    <row r="263" spans="1:13" ht="38.25">
      <c r="A263" s="3" t="s">
        <v>302</v>
      </c>
      <c r="B263" s="2" t="s">
        <v>4</v>
      </c>
      <c r="C263" s="2" t="s">
        <v>23</v>
      </c>
      <c r="D263" s="2" t="s">
        <v>19</v>
      </c>
      <c r="E263" s="1" t="s">
        <v>303</v>
      </c>
      <c r="F263" s="2"/>
      <c r="G263" s="7">
        <v>0</v>
      </c>
      <c r="H263" s="8">
        <f>H264</f>
        <v>0</v>
      </c>
      <c r="I263" s="7">
        <f t="shared" si="11"/>
        <v>0</v>
      </c>
      <c r="J263" s="8">
        <f>J264</f>
        <v>0</v>
      </c>
      <c r="K263" s="7">
        <f t="shared" si="10"/>
        <v>0</v>
      </c>
      <c r="L263" s="8">
        <f>L264</f>
        <v>0</v>
      </c>
      <c r="M263" s="7">
        <f t="shared" si="9"/>
        <v>0</v>
      </c>
    </row>
    <row r="264" spans="1:13" ht="38.25">
      <c r="A264" s="3" t="s">
        <v>65</v>
      </c>
      <c r="B264" s="2" t="s">
        <v>4</v>
      </c>
      <c r="C264" s="2" t="s">
        <v>23</v>
      </c>
      <c r="D264" s="2" t="s">
        <v>19</v>
      </c>
      <c r="E264" s="1" t="s">
        <v>303</v>
      </c>
      <c r="F264" s="2">
        <v>600</v>
      </c>
      <c r="G264" s="7">
        <v>0</v>
      </c>
      <c r="H264" s="8"/>
      <c r="I264" s="7">
        <f t="shared" si="11"/>
        <v>0</v>
      </c>
      <c r="J264" s="8"/>
      <c r="K264" s="7">
        <f t="shared" si="10"/>
        <v>0</v>
      </c>
      <c r="L264" s="8"/>
      <c r="M264" s="7">
        <f t="shared" si="9"/>
        <v>0</v>
      </c>
    </row>
    <row r="265" spans="1:13" ht="127.5">
      <c r="A265" s="15" t="s">
        <v>109</v>
      </c>
      <c r="B265" s="2" t="s">
        <v>4</v>
      </c>
      <c r="C265" s="2" t="s">
        <v>23</v>
      </c>
      <c r="D265" s="2" t="s">
        <v>19</v>
      </c>
      <c r="E265" s="12" t="s">
        <v>110</v>
      </c>
      <c r="F265" s="2"/>
      <c r="G265" s="7">
        <v>489.61599999999999</v>
      </c>
      <c r="H265" s="8">
        <f>H266</f>
        <v>0</v>
      </c>
      <c r="I265" s="7">
        <f t="shared" si="11"/>
        <v>489.61599999999999</v>
      </c>
      <c r="J265" s="8">
        <f>J266</f>
        <v>0</v>
      </c>
      <c r="K265" s="7">
        <f t="shared" si="10"/>
        <v>489.61599999999999</v>
      </c>
      <c r="L265" s="8">
        <f>L266</f>
        <v>0</v>
      </c>
      <c r="M265" s="7">
        <f t="shared" si="9"/>
        <v>489.61599999999999</v>
      </c>
    </row>
    <row r="266" spans="1:13" ht="38.25">
      <c r="A266" s="3" t="s">
        <v>65</v>
      </c>
      <c r="B266" s="2" t="s">
        <v>4</v>
      </c>
      <c r="C266" s="2" t="s">
        <v>23</v>
      </c>
      <c r="D266" s="2" t="s">
        <v>19</v>
      </c>
      <c r="E266" s="12" t="s">
        <v>110</v>
      </c>
      <c r="F266" s="2">
        <v>600</v>
      </c>
      <c r="G266" s="7">
        <v>489.61599999999999</v>
      </c>
      <c r="H266" s="8"/>
      <c r="I266" s="7">
        <f t="shared" si="11"/>
        <v>489.61599999999999</v>
      </c>
      <c r="J266" s="8"/>
      <c r="K266" s="7">
        <f t="shared" si="10"/>
        <v>489.61599999999999</v>
      </c>
      <c r="L266" s="8"/>
      <c r="M266" s="7">
        <f t="shared" si="9"/>
        <v>489.61599999999999</v>
      </c>
    </row>
    <row r="267" spans="1:13" ht="51">
      <c r="A267" s="3" t="s">
        <v>121</v>
      </c>
      <c r="B267" s="2" t="s">
        <v>4</v>
      </c>
      <c r="C267" s="2" t="s">
        <v>23</v>
      </c>
      <c r="D267" s="2" t="s">
        <v>25</v>
      </c>
      <c r="E267" s="1" t="s">
        <v>125</v>
      </c>
      <c r="F267" s="2"/>
      <c r="G267" s="7">
        <v>25170.733910000003</v>
      </c>
      <c r="H267" s="8">
        <f>H268</f>
        <v>800.96</v>
      </c>
      <c r="I267" s="7">
        <f t="shared" si="11"/>
        <v>25971.693910000002</v>
      </c>
      <c r="J267" s="8">
        <f>J268</f>
        <v>0</v>
      </c>
      <c r="K267" s="7">
        <f t="shared" si="10"/>
        <v>25971.693910000002</v>
      </c>
      <c r="L267" s="8">
        <f>L268</f>
        <v>0</v>
      </c>
      <c r="M267" s="7">
        <f t="shared" si="9"/>
        <v>25971.693910000002</v>
      </c>
    </row>
    <row r="268" spans="1:13" ht="38.25">
      <c r="A268" s="3" t="s">
        <v>65</v>
      </c>
      <c r="B268" s="2" t="s">
        <v>4</v>
      </c>
      <c r="C268" s="2" t="s">
        <v>23</v>
      </c>
      <c r="D268" s="2" t="s">
        <v>25</v>
      </c>
      <c r="E268" s="1" t="s">
        <v>125</v>
      </c>
      <c r="F268" s="2">
        <v>600</v>
      </c>
      <c r="G268" s="7">
        <v>25170.733910000003</v>
      </c>
      <c r="H268" s="8">
        <v>800.96</v>
      </c>
      <c r="I268" s="7">
        <f t="shared" si="11"/>
        <v>25971.693910000002</v>
      </c>
      <c r="J268" s="8"/>
      <c r="K268" s="7">
        <f t="shared" si="10"/>
        <v>25971.693910000002</v>
      </c>
      <c r="L268" s="8"/>
      <c r="M268" s="7">
        <f t="shared" si="9"/>
        <v>25971.693910000002</v>
      </c>
    </row>
    <row r="269" spans="1:13" ht="25.5">
      <c r="A269" s="3" t="s">
        <v>122</v>
      </c>
      <c r="B269" s="2" t="s">
        <v>4</v>
      </c>
      <c r="C269" s="2" t="s">
        <v>23</v>
      </c>
      <c r="D269" s="2" t="s">
        <v>25</v>
      </c>
      <c r="E269" s="1" t="s">
        <v>126</v>
      </c>
      <c r="F269" s="2"/>
      <c r="G269" s="7">
        <v>150</v>
      </c>
      <c r="H269" s="8">
        <f>H270</f>
        <v>0</v>
      </c>
      <c r="I269" s="7">
        <f t="shared" si="11"/>
        <v>150</v>
      </c>
      <c r="J269" s="8">
        <f>J270</f>
        <v>0</v>
      </c>
      <c r="K269" s="7">
        <f t="shared" si="10"/>
        <v>150</v>
      </c>
      <c r="L269" s="8">
        <f>L270</f>
        <v>0</v>
      </c>
      <c r="M269" s="7">
        <f t="shared" si="9"/>
        <v>150</v>
      </c>
    </row>
    <row r="270" spans="1:13" ht="38.25">
      <c r="A270" s="3" t="s">
        <v>65</v>
      </c>
      <c r="B270" s="2" t="s">
        <v>4</v>
      </c>
      <c r="C270" s="2" t="s">
        <v>23</v>
      </c>
      <c r="D270" s="2" t="s">
        <v>25</v>
      </c>
      <c r="E270" s="1" t="s">
        <v>126</v>
      </c>
      <c r="F270" s="2">
        <v>600</v>
      </c>
      <c r="G270" s="7">
        <v>150</v>
      </c>
      <c r="H270" s="8"/>
      <c r="I270" s="7">
        <f t="shared" si="11"/>
        <v>150</v>
      </c>
      <c r="J270" s="8"/>
      <c r="K270" s="7">
        <f t="shared" si="10"/>
        <v>150</v>
      </c>
      <c r="L270" s="8"/>
      <c r="M270" s="7">
        <f t="shared" si="9"/>
        <v>150</v>
      </c>
    </row>
    <row r="271" spans="1:13" ht="51">
      <c r="A271" s="3" t="s">
        <v>236</v>
      </c>
      <c r="B271" s="2" t="s">
        <v>4</v>
      </c>
      <c r="C271" s="2" t="s">
        <v>23</v>
      </c>
      <c r="D271" s="2" t="s">
        <v>25</v>
      </c>
      <c r="E271" s="1" t="s">
        <v>248</v>
      </c>
      <c r="F271" s="2"/>
      <c r="G271" s="7">
        <v>0</v>
      </c>
      <c r="H271" s="8">
        <f>H272</f>
        <v>0</v>
      </c>
      <c r="I271" s="7">
        <f t="shared" si="11"/>
        <v>0</v>
      </c>
      <c r="J271" s="8">
        <f>J272</f>
        <v>0</v>
      </c>
      <c r="K271" s="7">
        <f t="shared" si="10"/>
        <v>0</v>
      </c>
      <c r="L271" s="8">
        <f>L272</f>
        <v>0</v>
      </c>
      <c r="M271" s="7">
        <f t="shared" si="9"/>
        <v>0</v>
      </c>
    </row>
    <row r="272" spans="1:13" ht="38.25">
      <c r="A272" s="3" t="s">
        <v>65</v>
      </c>
      <c r="B272" s="2" t="s">
        <v>4</v>
      </c>
      <c r="C272" s="2" t="s">
        <v>23</v>
      </c>
      <c r="D272" s="2" t="s">
        <v>25</v>
      </c>
      <c r="E272" s="1" t="s">
        <v>248</v>
      </c>
      <c r="F272" s="2">
        <v>600</v>
      </c>
      <c r="G272" s="7">
        <v>0</v>
      </c>
      <c r="H272" s="8"/>
      <c r="I272" s="7">
        <f t="shared" si="11"/>
        <v>0</v>
      </c>
      <c r="J272" s="8"/>
      <c r="K272" s="7">
        <f t="shared" si="10"/>
        <v>0</v>
      </c>
      <c r="L272" s="8"/>
      <c r="M272" s="7">
        <f t="shared" si="9"/>
        <v>0</v>
      </c>
    </row>
    <row r="273" spans="1:13" ht="102">
      <c r="A273" s="15" t="s">
        <v>123</v>
      </c>
      <c r="B273" s="2" t="s">
        <v>4</v>
      </c>
      <c r="C273" s="2" t="s">
        <v>23</v>
      </c>
      <c r="D273" s="2" t="s">
        <v>25</v>
      </c>
      <c r="E273" s="1" t="s">
        <v>127</v>
      </c>
      <c r="F273" s="2"/>
      <c r="G273" s="7">
        <v>3150</v>
      </c>
      <c r="H273" s="8">
        <f>H274</f>
        <v>2421.26611</v>
      </c>
      <c r="I273" s="7">
        <f t="shared" si="11"/>
        <v>5571.2661100000005</v>
      </c>
      <c r="J273" s="8">
        <f>J274</f>
        <v>0</v>
      </c>
      <c r="K273" s="7">
        <f t="shared" si="10"/>
        <v>5571.2661100000005</v>
      </c>
      <c r="L273" s="8">
        <f>L274</f>
        <v>800</v>
      </c>
      <c r="M273" s="7">
        <f t="shared" si="9"/>
        <v>6371.2661100000005</v>
      </c>
    </row>
    <row r="274" spans="1:13" ht="38.25">
      <c r="A274" s="3" t="s">
        <v>65</v>
      </c>
      <c r="B274" s="2" t="s">
        <v>4</v>
      </c>
      <c r="C274" s="2" t="s">
        <v>23</v>
      </c>
      <c r="D274" s="2" t="s">
        <v>25</v>
      </c>
      <c r="E274" s="1" t="s">
        <v>127</v>
      </c>
      <c r="F274" s="2">
        <v>600</v>
      </c>
      <c r="G274" s="7">
        <v>3150</v>
      </c>
      <c r="H274" s="8">
        <f>185.70183+100+1142.238+993.32628</f>
        <v>2421.26611</v>
      </c>
      <c r="I274" s="7">
        <f t="shared" si="11"/>
        <v>5571.2661100000005</v>
      </c>
      <c r="J274" s="8"/>
      <c r="K274" s="7">
        <f t="shared" si="10"/>
        <v>5571.2661100000005</v>
      </c>
      <c r="L274" s="8">
        <v>800</v>
      </c>
      <c r="M274" s="7">
        <f t="shared" si="9"/>
        <v>6371.2661100000005</v>
      </c>
    </row>
    <row r="275" spans="1:13" ht="38.25">
      <c r="A275" s="3" t="s">
        <v>124</v>
      </c>
      <c r="B275" s="2" t="s">
        <v>4</v>
      </c>
      <c r="C275" s="2" t="s">
        <v>23</v>
      </c>
      <c r="D275" s="2" t="s">
        <v>25</v>
      </c>
      <c r="E275" s="1" t="s">
        <v>128</v>
      </c>
      <c r="F275" s="2"/>
      <c r="G275" s="7">
        <v>478</v>
      </c>
      <c r="H275" s="8">
        <f>H276</f>
        <v>0</v>
      </c>
      <c r="I275" s="7">
        <f t="shared" si="11"/>
        <v>478</v>
      </c>
      <c r="J275" s="8">
        <f>J276</f>
        <v>0</v>
      </c>
      <c r="K275" s="7">
        <f t="shared" si="10"/>
        <v>478</v>
      </c>
      <c r="L275" s="8">
        <f>L276</f>
        <v>0</v>
      </c>
      <c r="M275" s="7">
        <f t="shared" si="9"/>
        <v>478</v>
      </c>
    </row>
    <row r="276" spans="1:13" ht="38.25">
      <c r="A276" s="3" t="s">
        <v>65</v>
      </c>
      <c r="B276" s="2" t="s">
        <v>4</v>
      </c>
      <c r="C276" s="2" t="s">
        <v>23</v>
      </c>
      <c r="D276" s="2" t="s">
        <v>25</v>
      </c>
      <c r="E276" s="1" t="s">
        <v>128</v>
      </c>
      <c r="F276" s="2">
        <v>600</v>
      </c>
      <c r="G276" s="7">
        <v>478</v>
      </c>
      <c r="H276" s="8"/>
      <c r="I276" s="7">
        <f t="shared" si="11"/>
        <v>478</v>
      </c>
      <c r="J276" s="8"/>
      <c r="K276" s="7">
        <f t="shared" si="10"/>
        <v>478</v>
      </c>
      <c r="L276" s="8"/>
      <c r="M276" s="7">
        <f t="shared" ref="M276:M339" si="12">K276+L276</f>
        <v>478</v>
      </c>
    </row>
    <row r="277" spans="1:13" ht="38.25">
      <c r="A277" s="3" t="s">
        <v>330</v>
      </c>
      <c r="B277" s="2" t="s">
        <v>4</v>
      </c>
      <c r="C277" s="2" t="s">
        <v>23</v>
      </c>
      <c r="D277" s="2" t="s">
        <v>25</v>
      </c>
      <c r="E277" s="12" t="s">
        <v>315</v>
      </c>
      <c r="F277" s="2"/>
      <c r="G277" s="7">
        <v>2600</v>
      </c>
      <c r="H277" s="8">
        <f>H278</f>
        <v>0</v>
      </c>
      <c r="I277" s="7">
        <f t="shared" si="11"/>
        <v>2600</v>
      </c>
      <c r="J277" s="8">
        <f>J278</f>
        <v>0</v>
      </c>
      <c r="K277" s="7">
        <f t="shared" si="10"/>
        <v>2600</v>
      </c>
      <c r="L277" s="8">
        <f>L278</f>
        <v>0</v>
      </c>
      <c r="M277" s="7">
        <f t="shared" si="12"/>
        <v>2600</v>
      </c>
    </row>
    <row r="278" spans="1:13" ht="38.25">
      <c r="A278" s="3" t="s">
        <v>65</v>
      </c>
      <c r="B278" s="2" t="s">
        <v>4</v>
      </c>
      <c r="C278" s="2" t="s">
        <v>23</v>
      </c>
      <c r="D278" s="2" t="s">
        <v>25</v>
      </c>
      <c r="E278" s="12" t="s">
        <v>315</v>
      </c>
      <c r="F278" s="2">
        <v>600</v>
      </c>
      <c r="G278" s="7">
        <v>2600</v>
      </c>
      <c r="H278" s="8"/>
      <c r="I278" s="7">
        <f t="shared" si="11"/>
        <v>2600</v>
      </c>
      <c r="J278" s="8"/>
      <c r="K278" s="7">
        <f t="shared" si="10"/>
        <v>2600</v>
      </c>
      <c r="L278" s="8"/>
      <c r="M278" s="7">
        <f t="shared" si="12"/>
        <v>2600</v>
      </c>
    </row>
    <row r="279" spans="1:13" ht="178.5">
      <c r="A279" s="15" t="s">
        <v>345</v>
      </c>
      <c r="B279" s="2" t="s">
        <v>4</v>
      </c>
      <c r="C279" s="2" t="s">
        <v>23</v>
      </c>
      <c r="D279" s="2" t="s">
        <v>25</v>
      </c>
      <c r="E279" s="12" t="s">
        <v>129</v>
      </c>
      <c r="F279" s="2"/>
      <c r="G279" s="7">
        <v>104717.23575000001</v>
      </c>
      <c r="H279" s="8">
        <f>H280</f>
        <v>0</v>
      </c>
      <c r="I279" s="7">
        <f t="shared" si="11"/>
        <v>104717.23575000001</v>
      </c>
      <c r="J279" s="8">
        <f>J280</f>
        <v>0</v>
      </c>
      <c r="K279" s="7">
        <f t="shared" si="10"/>
        <v>104717.23575000001</v>
      </c>
      <c r="L279" s="8">
        <f>L280</f>
        <v>0</v>
      </c>
      <c r="M279" s="7">
        <f t="shared" si="12"/>
        <v>104717.23575000001</v>
      </c>
    </row>
    <row r="280" spans="1:13" ht="38.25">
      <c r="A280" s="3" t="s">
        <v>65</v>
      </c>
      <c r="B280" s="2" t="s">
        <v>4</v>
      </c>
      <c r="C280" s="2" t="s">
        <v>23</v>
      </c>
      <c r="D280" s="2" t="s">
        <v>25</v>
      </c>
      <c r="E280" s="12" t="s">
        <v>129</v>
      </c>
      <c r="F280" s="2">
        <v>600</v>
      </c>
      <c r="G280" s="7">
        <v>104717.23575000001</v>
      </c>
      <c r="H280" s="8"/>
      <c r="I280" s="7">
        <f t="shared" si="11"/>
        <v>104717.23575000001</v>
      </c>
      <c r="J280" s="8"/>
      <c r="K280" s="7">
        <f t="shared" si="10"/>
        <v>104717.23575000001</v>
      </c>
      <c r="L280" s="8"/>
      <c r="M280" s="7">
        <f t="shared" si="12"/>
        <v>104717.23575000001</v>
      </c>
    </row>
    <row r="281" spans="1:13" ht="102">
      <c r="A281" s="3" t="s">
        <v>289</v>
      </c>
      <c r="B281" s="2" t="s">
        <v>4</v>
      </c>
      <c r="C281" s="2" t="s">
        <v>23</v>
      </c>
      <c r="D281" s="2" t="s">
        <v>25</v>
      </c>
      <c r="E281" s="12" t="s">
        <v>255</v>
      </c>
      <c r="F281" s="2"/>
      <c r="G281" s="7">
        <v>10858.68</v>
      </c>
      <c r="H281" s="8">
        <f>H282</f>
        <v>0</v>
      </c>
      <c r="I281" s="7">
        <f t="shared" si="11"/>
        <v>10858.68</v>
      </c>
      <c r="J281" s="8">
        <f>J282</f>
        <v>0</v>
      </c>
      <c r="K281" s="7">
        <f t="shared" ref="K281:K346" si="13">I281+J281</f>
        <v>10858.68</v>
      </c>
      <c r="L281" s="8">
        <f>L282</f>
        <v>0</v>
      </c>
      <c r="M281" s="7">
        <f t="shared" si="12"/>
        <v>10858.68</v>
      </c>
    </row>
    <row r="282" spans="1:13" ht="38.25">
      <c r="A282" s="3" t="s">
        <v>65</v>
      </c>
      <c r="B282" s="2" t="s">
        <v>4</v>
      </c>
      <c r="C282" s="2" t="s">
        <v>23</v>
      </c>
      <c r="D282" s="2" t="s">
        <v>25</v>
      </c>
      <c r="E282" s="12" t="s">
        <v>255</v>
      </c>
      <c r="F282" s="2">
        <v>600</v>
      </c>
      <c r="G282" s="7">
        <v>10858.68</v>
      </c>
      <c r="H282" s="8"/>
      <c r="I282" s="7">
        <f t="shared" si="11"/>
        <v>10858.68</v>
      </c>
      <c r="J282" s="8"/>
      <c r="K282" s="7">
        <f t="shared" si="13"/>
        <v>10858.68</v>
      </c>
      <c r="L282" s="8"/>
      <c r="M282" s="7">
        <f t="shared" si="12"/>
        <v>10858.68</v>
      </c>
    </row>
    <row r="283" spans="1:13" ht="25.5">
      <c r="A283" s="3" t="s">
        <v>130</v>
      </c>
      <c r="B283" s="2" t="s">
        <v>4</v>
      </c>
      <c r="C283" s="2" t="s">
        <v>23</v>
      </c>
      <c r="D283" s="2" t="s">
        <v>25</v>
      </c>
      <c r="E283" s="1" t="s">
        <v>131</v>
      </c>
      <c r="F283" s="2"/>
      <c r="G283" s="7">
        <v>0</v>
      </c>
      <c r="H283" s="8">
        <f>H284</f>
        <v>0</v>
      </c>
      <c r="I283" s="7">
        <f t="shared" si="11"/>
        <v>0</v>
      </c>
      <c r="J283" s="8">
        <f>J284</f>
        <v>0</v>
      </c>
      <c r="K283" s="7">
        <f t="shared" si="13"/>
        <v>0</v>
      </c>
      <c r="L283" s="8">
        <f>L284</f>
        <v>0</v>
      </c>
      <c r="M283" s="7">
        <f t="shared" si="12"/>
        <v>0</v>
      </c>
    </row>
    <row r="284" spans="1:13" ht="38.25">
      <c r="A284" s="3" t="s">
        <v>65</v>
      </c>
      <c r="B284" s="2" t="s">
        <v>4</v>
      </c>
      <c r="C284" s="2" t="s">
        <v>23</v>
      </c>
      <c r="D284" s="2" t="s">
        <v>25</v>
      </c>
      <c r="E284" s="1" t="s">
        <v>131</v>
      </c>
      <c r="F284" s="2">
        <v>600</v>
      </c>
      <c r="G284" s="7">
        <v>0</v>
      </c>
      <c r="H284" s="8"/>
      <c r="I284" s="7">
        <f t="shared" si="11"/>
        <v>0</v>
      </c>
      <c r="J284" s="8"/>
      <c r="K284" s="7">
        <f t="shared" si="13"/>
        <v>0</v>
      </c>
      <c r="L284" s="8"/>
      <c r="M284" s="7">
        <f t="shared" si="12"/>
        <v>0</v>
      </c>
    </row>
    <row r="285" spans="1:13" ht="38.25">
      <c r="A285" s="3" t="s">
        <v>252</v>
      </c>
      <c r="B285" s="2" t="s">
        <v>4</v>
      </c>
      <c r="C285" s="2" t="s">
        <v>23</v>
      </c>
      <c r="D285" s="2" t="s">
        <v>25</v>
      </c>
      <c r="E285" s="1" t="s">
        <v>253</v>
      </c>
      <c r="F285" s="2"/>
      <c r="G285" s="7">
        <v>0</v>
      </c>
      <c r="H285" s="8">
        <f>H286</f>
        <v>0</v>
      </c>
      <c r="I285" s="7">
        <f t="shared" si="11"/>
        <v>0</v>
      </c>
      <c r="J285" s="8">
        <f>J286</f>
        <v>0</v>
      </c>
      <c r="K285" s="7">
        <f t="shared" si="13"/>
        <v>0</v>
      </c>
      <c r="L285" s="8">
        <f>L286</f>
        <v>0</v>
      </c>
      <c r="M285" s="7">
        <f t="shared" si="12"/>
        <v>0</v>
      </c>
    </row>
    <row r="286" spans="1:13" ht="38.25">
      <c r="A286" s="3" t="s">
        <v>65</v>
      </c>
      <c r="B286" s="2" t="s">
        <v>4</v>
      </c>
      <c r="C286" s="2" t="s">
        <v>23</v>
      </c>
      <c r="D286" s="2" t="s">
        <v>25</v>
      </c>
      <c r="E286" s="1" t="s">
        <v>253</v>
      </c>
      <c r="F286" s="2">
        <v>600</v>
      </c>
      <c r="G286" s="7">
        <v>0</v>
      </c>
      <c r="H286" s="8"/>
      <c r="I286" s="7">
        <f t="shared" si="11"/>
        <v>0</v>
      </c>
      <c r="J286" s="8"/>
      <c r="K286" s="7">
        <f t="shared" si="13"/>
        <v>0</v>
      </c>
      <c r="L286" s="8"/>
      <c r="M286" s="7">
        <f t="shared" si="12"/>
        <v>0</v>
      </c>
    </row>
    <row r="287" spans="1:13" ht="102">
      <c r="A287" s="11" t="s">
        <v>385</v>
      </c>
      <c r="B287" s="2" t="s">
        <v>4</v>
      </c>
      <c r="C287" s="2" t="s">
        <v>23</v>
      </c>
      <c r="D287" s="2" t="s">
        <v>25</v>
      </c>
      <c r="E287" s="1" t="s">
        <v>386</v>
      </c>
      <c r="F287" s="2"/>
      <c r="G287" s="7"/>
      <c r="H287" s="8"/>
      <c r="I287" s="7">
        <f t="shared" si="11"/>
        <v>0</v>
      </c>
      <c r="J287" s="8">
        <f>J288</f>
        <v>15.47213</v>
      </c>
      <c r="K287" s="7">
        <f t="shared" si="13"/>
        <v>15.47213</v>
      </c>
      <c r="L287" s="8">
        <f>L288</f>
        <v>293.97043000000002</v>
      </c>
      <c r="M287" s="7">
        <f t="shared" si="12"/>
        <v>309.44256000000001</v>
      </c>
    </row>
    <row r="288" spans="1:13" ht="38.25">
      <c r="A288" s="11" t="s">
        <v>65</v>
      </c>
      <c r="B288" s="2" t="s">
        <v>4</v>
      </c>
      <c r="C288" s="2" t="s">
        <v>23</v>
      </c>
      <c r="D288" s="2" t="s">
        <v>25</v>
      </c>
      <c r="E288" s="1" t="s">
        <v>386</v>
      </c>
      <c r="F288" s="2">
        <v>600</v>
      </c>
      <c r="G288" s="7"/>
      <c r="H288" s="8"/>
      <c r="I288" s="7">
        <f t="shared" si="11"/>
        <v>0</v>
      </c>
      <c r="J288" s="8">
        <v>15.47213</v>
      </c>
      <c r="K288" s="7">
        <f t="shared" si="13"/>
        <v>15.47213</v>
      </c>
      <c r="L288" s="8">
        <v>293.97043000000002</v>
      </c>
      <c r="M288" s="7">
        <f t="shared" si="12"/>
        <v>309.44256000000001</v>
      </c>
    </row>
    <row r="289" spans="1:13" ht="76.5">
      <c r="A289" s="3" t="s">
        <v>277</v>
      </c>
      <c r="B289" s="2" t="s">
        <v>4</v>
      </c>
      <c r="C289" s="2" t="s">
        <v>23</v>
      </c>
      <c r="D289" s="2" t="s">
        <v>25</v>
      </c>
      <c r="E289" s="1" t="s">
        <v>246</v>
      </c>
      <c r="F289" s="2"/>
      <c r="G289" s="7">
        <v>0</v>
      </c>
      <c r="H289" s="8">
        <f>H290</f>
        <v>0</v>
      </c>
      <c r="I289" s="7">
        <f t="shared" si="11"/>
        <v>0</v>
      </c>
      <c r="J289" s="8">
        <f>J290</f>
        <v>0</v>
      </c>
      <c r="K289" s="7">
        <f t="shared" si="13"/>
        <v>0</v>
      </c>
      <c r="L289" s="8">
        <f>L290</f>
        <v>0</v>
      </c>
      <c r="M289" s="7">
        <f t="shared" si="12"/>
        <v>0</v>
      </c>
    </row>
    <row r="290" spans="1:13" ht="38.25">
      <c r="A290" s="3" t="s">
        <v>65</v>
      </c>
      <c r="B290" s="2" t="s">
        <v>4</v>
      </c>
      <c r="C290" s="2" t="s">
        <v>23</v>
      </c>
      <c r="D290" s="2" t="s">
        <v>25</v>
      </c>
      <c r="E290" s="1" t="s">
        <v>246</v>
      </c>
      <c r="F290" s="2">
        <v>600</v>
      </c>
      <c r="G290" s="7">
        <v>0</v>
      </c>
      <c r="H290" s="8"/>
      <c r="I290" s="7">
        <f t="shared" si="11"/>
        <v>0</v>
      </c>
      <c r="J290" s="8"/>
      <c r="K290" s="7">
        <f t="shared" si="13"/>
        <v>0</v>
      </c>
      <c r="L290" s="8"/>
      <c r="M290" s="7">
        <f t="shared" si="12"/>
        <v>0</v>
      </c>
    </row>
    <row r="291" spans="1:13" ht="51">
      <c r="A291" s="3" t="s">
        <v>278</v>
      </c>
      <c r="B291" s="2" t="s">
        <v>4</v>
      </c>
      <c r="C291" s="2" t="s">
        <v>23</v>
      </c>
      <c r="D291" s="2" t="s">
        <v>25</v>
      </c>
      <c r="E291" s="1" t="s">
        <v>251</v>
      </c>
      <c r="F291" s="2"/>
      <c r="G291" s="7">
        <v>4818.3250600000001</v>
      </c>
      <c r="H291" s="8">
        <f>H292</f>
        <v>0</v>
      </c>
      <c r="I291" s="7">
        <f t="shared" si="11"/>
        <v>4818.3250600000001</v>
      </c>
      <c r="J291" s="8">
        <f>J292</f>
        <v>0</v>
      </c>
      <c r="K291" s="7">
        <f t="shared" si="13"/>
        <v>4818.3250600000001</v>
      </c>
      <c r="L291" s="8">
        <f>L292</f>
        <v>0</v>
      </c>
      <c r="M291" s="7">
        <f t="shared" si="12"/>
        <v>4818.3250600000001</v>
      </c>
    </row>
    <row r="292" spans="1:13" ht="38.25">
      <c r="A292" s="3" t="s">
        <v>65</v>
      </c>
      <c r="B292" s="2" t="s">
        <v>4</v>
      </c>
      <c r="C292" s="2" t="s">
        <v>23</v>
      </c>
      <c r="D292" s="2" t="s">
        <v>25</v>
      </c>
      <c r="E292" s="1" t="s">
        <v>251</v>
      </c>
      <c r="F292" s="2">
        <v>600</v>
      </c>
      <c r="G292" s="7">
        <v>4818.3250600000001</v>
      </c>
      <c r="H292" s="8"/>
      <c r="I292" s="7">
        <f t="shared" si="11"/>
        <v>4818.3250600000001</v>
      </c>
      <c r="J292" s="8"/>
      <c r="K292" s="7">
        <f t="shared" si="13"/>
        <v>4818.3250600000001</v>
      </c>
      <c r="L292" s="8"/>
      <c r="M292" s="7">
        <f t="shared" si="12"/>
        <v>4818.3250600000001</v>
      </c>
    </row>
    <row r="293" spans="1:13" ht="38.25">
      <c r="A293" s="3" t="s">
        <v>351</v>
      </c>
      <c r="B293" s="2" t="s">
        <v>4</v>
      </c>
      <c r="C293" s="2" t="s">
        <v>23</v>
      </c>
      <c r="D293" s="2" t="s">
        <v>25</v>
      </c>
      <c r="E293" s="12" t="s">
        <v>261</v>
      </c>
      <c r="F293" s="2"/>
      <c r="G293" s="7">
        <v>2420.5845500000005</v>
      </c>
      <c r="H293" s="8">
        <f>H294</f>
        <v>0</v>
      </c>
      <c r="I293" s="7">
        <f t="shared" si="11"/>
        <v>2420.5845500000005</v>
      </c>
      <c r="J293" s="8">
        <f>J294</f>
        <v>0</v>
      </c>
      <c r="K293" s="7">
        <f t="shared" si="13"/>
        <v>2420.5845500000005</v>
      </c>
      <c r="L293" s="8">
        <f>L294</f>
        <v>0</v>
      </c>
      <c r="M293" s="7">
        <f t="shared" si="12"/>
        <v>2420.5845500000005</v>
      </c>
    </row>
    <row r="294" spans="1:13" ht="38.25">
      <c r="A294" s="3" t="s">
        <v>65</v>
      </c>
      <c r="B294" s="2" t="s">
        <v>4</v>
      </c>
      <c r="C294" s="2" t="s">
        <v>23</v>
      </c>
      <c r="D294" s="2" t="s">
        <v>25</v>
      </c>
      <c r="E294" s="12" t="s">
        <v>261</v>
      </c>
      <c r="F294" s="2">
        <v>600</v>
      </c>
      <c r="G294" s="7">
        <v>2420.5845500000005</v>
      </c>
      <c r="H294" s="8"/>
      <c r="I294" s="7">
        <f t="shared" si="11"/>
        <v>2420.5845500000005</v>
      </c>
      <c r="J294" s="8"/>
      <c r="K294" s="7">
        <f t="shared" si="13"/>
        <v>2420.5845500000005</v>
      </c>
      <c r="L294" s="8"/>
      <c r="M294" s="7">
        <f t="shared" si="12"/>
        <v>2420.5845500000005</v>
      </c>
    </row>
    <row r="295" spans="1:13" ht="102">
      <c r="A295" s="3" t="s">
        <v>344</v>
      </c>
      <c r="B295" s="2" t="s">
        <v>4</v>
      </c>
      <c r="C295" s="2" t="s">
        <v>23</v>
      </c>
      <c r="D295" s="2" t="s">
        <v>25</v>
      </c>
      <c r="E295" s="12" t="s">
        <v>262</v>
      </c>
      <c r="F295" s="2"/>
      <c r="G295" s="7">
        <v>16571.45246</v>
      </c>
      <c r="H295" s="8">
        <f>H296</f>
        <v>0</v>
      </c>
      <c r="I295" s="7">
        <f t="shared" si="11"/>
        <v>16571.45246</v>
      </c>
      <c r="J295" s="8">
        <f>J296</f>
        <v>0</v>
      </c>
      <c r="K295" s="7">
        <f t="shared" si="13"/>
        <v>16571.45246</v>
      </c>
      <c r="L295" s="8">
        <f>L296</f>
        <v>0</v>
      </c>
      <c r="M295" s="7">
        <f t="shared" si="12"/>
        <v>16571.45246</v>
      </c>
    </row>
    <row r="296" spans="1:13" ht="38.25">
      <c r="A296" s="3" t="s">
        <v>65</v>
      </c>
      <c r="B296" s="2" t="s">
        <v>4</v>
      </c>
      <c r="C296" s="2" t="s">
        <v>23</v>
      </c>
      <c r="D296" s="2" t="s">
        <v>25</v>
      </c>
      <c r="E296" s="12" t="s">
        <v>262</v>
      </c>
      <c r="F296" s="2">
        <v>600</v>
      </c>
      <c r="G296" s="7">
        <v>16571.45246</v>
      </c>
      <c r="H296" s="8"/>
      <c r="I296" s="7">
        <f t="shared" si="11"/>
        <v>16571.45246</v>
      </c>
      <c r="J296" s="8"/>
      <c r="K296" s="7">
        <f t="shared" si="13"/>
        <v>16571.45246</v>
      </c>
      <c r="L296" s="8"/>
      <c r="M296" s="7">
        <f t="shared" si="12"/>
        <v>16571.45246</v>
      </c>
    </row>
    <row r="297" spans="1:13" ht="15.75">
      <c r="A297" s="3" t="s">
        <v>132</v>
      </c>
      <c r="B297" s="2" t="s">
        <v>4</v>
      </c>
      <c r="C297" s="2" t="s">
        <v>23</v>
      </c>
      <c r="D297" s="2" t="s">
        <v>20</v>
      </c>
      <c r="E297" s="1" t="s">
        <v>133</v>
      </c>
      <c r="F297" s="2"/>
      <c r="G297" s="7">
        <v>31692.701340000003</v>
      </c>
      <c r="H297" s="8">
        <f>H298</f>
        <v>0</v>
      </c>
      <c r="I297" s="7">
        <f t="shared" si="11"/>
        <v>31692.701340000003</v>
      </c>
      <c r="J297" s="8">
        <f>J298</f>
        <v>0</v>
      </c>
      <c r="K297" s="7">
        <f t="shared" si="13"/>
        <v>31692.701340000003</v>
      </c>
      <c r="L297" s="8">
        <f>L298</f>
        <v>0</v>
      </c>
      <c r="M297" s="7">
        <f t="shared" si="12"/>
        <v>31692.701340000003</v>
      </c>
    </row>
    <row r="298" spans="1:13" ht="38.25">
      <c r="A298" s="3" t="s">
        <v>65</v>
      </c>
      <c r="B298" s="2" t="s">
        <v>4</v>
      </c>
      <c r="C298" s="2" t="s">
        <v>23</v>
      </c>
      <c r="D298" s="2" t="s">
        <v>20</v>
      </c>
      <c r="E298" s="1" t="s">
        <v>133</v>
      </c>
      <c r="F298" s="2">
        <v>600</v>
      </c>
      <c r="G298" s="7">
        <v>31692.701340000003</v>
      </c>
      <c r="H298" s="8"/>
      <c r="I298" s="7">
        <f t="shared" si="11"/>
        <v>31692.701340000003</v>
      </c>
      <c r="J298" s="8"/>
      <c r="K298" s="7">
        <f t="shared" si="13"/>
        <v>31692.701340000003</v>
      </c>
      <c r="L298" s="8"/>
      <c r="M298" s="7">
        <f t="shared" si="12"/>
        <v>31692.701340000003</v>
      </c>
    </row>
    <row r="299" spans="1:13" ht="38.25">
      <c r="A299" s="3" t="s">
        <v>134</v>
      </c>
      <c r="B299" s="2" t="s">
        <v>4</v>
      </c>
      <c r="C299" s="2" t="s">
        <v>23</v>
      </c>
      <c r="D299" s="2" t="s">
        <v>20</v>
      </c>
      <c r="E299" s="1" t="s">
        <v>137</v>
      </c>
      <c r="F299" s="2"/>
      <c r="G299" s="7">
        <v>1035</v>
      </c>
      <c r="H299" s="8">
        <f>H300</f>
        <v>0</v>
      </c>
      <c r="I299" s="7">
        <f t="shared" si="11"/>
        <v>1035</v>
      </c>
      <c r="J299" s="8">
        <f>J300</f>
        <v>0</v>
      </c>
      <c r="K299" s="7">
        <f t="shared" si="13"/>
        <v>1035</v>
      </c>
      <c r="L299" s="8">
        <f>L300</f>
        <v>0</v>
      </c>
      <c r="M299" s="7">
        <f t="shared" si="12"/>
        <v>1035</v>
      </c>
    </row>
    <row r="300" spans="1:13" ht="38.25">
      <c r="A300" s="3" t="s">
        <v>65</v>
      </c>
      <c r="B300" s="2" t="s">
        <v>4</v>
      </c>
      <c r="C300" s="2" t="s">
        <v>23</v>
      </c>
      <c r="D300" s="2" t="s">
        <v>20</v>
      </c>
      <c r="E300" s="1" t="s">
        <v>137</v>
      </c>
      <c r="F300" s="2">
        <v>600</v>
      </c>
      <c r="G300" s="7">
        <v>1035</v>
      </c>
      <c r="H300" s="8"/>
      <c r="I300" s="7">
        <f t="shared" si="11"/>
        <v>1035</v>
      </c>
      <c r="J300" s="8"/>
      <c r="K300" s="7">
        <f t="shared" si="13"/>
        <v>1035</v>
      </c>
      <c r="L300" s="8"/>
      <c r="M300" s="7">
        <f t="shared" si="12"/>
        <v>1035</v>
      </c>
    </row>
    <row r="301" spans="1:13" ht="38.25">
      <c r="A301" s="3" t="s">
        <v>135</v>
      </c>
      <c r="B301" s="2" t="s">
        <v>4</v>
      </c>
      <c r="C301" s="2" t="s">
        <v>23</v>
      </c>
      <c r="D301" s="2" t="s">
        <v>20</v>
      </c>
      <c r="E301" s="1" t="s">
        <v>138</v>
      </c>
      <c r="F301" s="2"/>
      <c r="G301" s="7">
        <v>92</v>
      </c>
      <c r="H301" s="8">
        <f>H302</f>
        <v>0</v>
      </c>
      <c r="I301" s="7">
        <f t="shared" ref="I301:I368" si="14">G301+H301</f>
        <v>92</v>
      </c>
      <c r="J301" s="8">
        <f>J302</f>
        <v>0</v>
      </c>
      <c r="K301" s="7">
        <f t="shared" si="13"/>
        <v>92</v>
      </c>
      <c r="L301" s="8">
        <f>L302</f>
        <v>0</v>
      </c>
      <c r="M301" s="7">
        <f t="shared" si="12"/>
        <v>92</v>
      </c>
    </row>
    <row r="302" spans="1:13" ht="38.25">
      <c r="A302" s="3" t="s">
        <v>65</v>
      </c>
      <c r="B302" s="2" t="s">
        <v>4</v>
      </c>
      <c r="C302" s="2" t="s">
        <v>23</v>
      </c>
      <c r="D302" s="2" t="s">
        <v>20</v>
      </c>
      <c r="E302" s="1" t="s">
        <v>138</v>
      </c>
      <c r="F302" s="2">
        <v>600</v>
      </c>
      <c r="G302" s="7">
        <v>92</v>
      </c>
      <c r="H302" s="8"/>
      <c r="I302" s="7">
        <f t="shared" si="14"/>
        <v>92</v>
      </c>
      <c r="J302" s="8"/>
      <c r="K302" s="7">
        <f t="shared" si="13"/>
        <v>92</v>
      </c>
      <c r="L302" s="8"/>
      <c r="M302" s="7">
        <f t="shared" si="12"/>
        <v>92</v>
      </c>
    </row>
    <row r="303" spans="1:13" ht="76.5">
      <c r="A303" s="3" t="s">
        <v>346</v>
      </c>
      <c r="B303" s="2" t="s">
        <v>4</v>
      </c>
      <c r="C303" s="2" t="s">
        <v>23</v>
      </c>
      <c r="D303" s="2" t="s">
        <v>20</v>
      </c>
      <c r="E303" s="12" t="s">
        <v>139</v>
      </c>
      <c r="F303" s="2"/>
      <c r="G303" s="7">
        <v>1312.0303699999999</v>
      </c>
      <c r="H303" s="8">
        <f>H304</f>
        <v>0</v>
      </c>
      <c r="I303" s="7">
        <f t="shared" si="14"/>
        <v>1312.0303699999999</v>
      </c>
      <c r="J303" s="8">
        <f>J304</f>
        <v>0</v>
      </c>
      <c r="K303" s="7">
        <f t="shared" si="13"/>
        <v>1312.0303699999999</v>
      </c>
      <c r="L303" s="8">
        <f>L304</f>
        <v>0</v>
      </c>
      <c r="M303" s="7">
        <f t="shared" si="12"/>
        <v>1312.0303699999999</v>
      </c>
    </row>
    <row r="304" spans="1:13" ht="38.25">
      <c r="A304" s="3" t="s">
        <v>65</v>
      </c>
      <c r="B304" s="2" t="s">
        <v>4</v>
      </c>
      <c r="C304" s="2" t="s">
        <v>23</v>
      </c>
      <c r="D304" s="2" t="s">
        <v>20</v>
      </c>
      <c r="E304" s="12" t="s">
        <v>139</v>
      </c>
      <c r="F304" s="2">
        <v>600</v>
      </c>
      <c r="G304" s="7">
        <v>1312.0303699999999</v>
      </c>
      <c r="H304" s="8"/>
      <c r="I304" s="7">
        <f t="shared" si="14"/>
        <v>1312.0303699999999</v>
      </c>
      <c r="J304" s="8"/>
      <c r="K304" s="7">
        <f t="shared" si="13"/>
        <v>1312.0303699999999</v>
      </c>
      <c r="L304" s="8"/>
      <c r="M304" s="7">
        <f t="shared" si="12"/>
        <v>1312.0303699999999</v>
      </c>
    </row>
    <row r="305" spans="1:13" ht="63.75">
      <c r="A305" s="3" t="s">
        <v>136</v>
      </c>
      <c r="B305" s="2" t="s">
        <v>4</v>
      </c>
      <c r="C305" s="2" t="s">
        <v>23</v>
      </c>
      <c r="D305" s="2" t="s">
        <v>20</v>
      </c>
      <c r="E305" s="12" t="s">
        <v>140</v>
      </c>
      <c r="F305" s="2"/>
      <c r="G305" s="7">
        <v>414.32538</v>
      </c>
      <c r="H305" s="8">
        <f>H306</f>
        <v>-414.32538</v>
      </c>
      <c r="I305" s="7">
        <f t="shared" si="14"/>
        <v>0</v>
      </c>
      <c r="J305" s="8">
        <f>J306</f>
        <v>0</v>
      </c>
      <c r="K305" s="7">
        <f t="shared" si="13"/>
        <v>0</v>
      </c>
      <c r="L305" s="8">
        <f>L306</f>
        <v>0</v>
      </c>
      <c r="M305" s="7">
        <f t="shared" si="12"/>
        <v>0</v>
      </c>
    </row>
    <row r="306" spans="1:13" ht="38.25">
      <c r="A306" s="3" t="s">
        <v>65</v>
      </c>
      <c r="B306" s="2" t="s">
        <v>4</v>
      </c>
      <c r="C306" s="2" t="s">
        <v>23</v>
      </c>
      <c r="D306" s="2" t="s">
        <v>20</v>
      </c>
      <c r="E306" s="12" t="s">
        <v>140</v>
      </c>
      <c r="F306" s="2">
        <v>600</v>
      </c>
      <c r="G306" s="7">
        <v>414.32538</v>
      </c>
      <c r="H306" s="8">
        <v>-414.32538</v>
      </c>
      <c r="I306" s="7">
        <f t="shared" si="14"/>
        <v>0</v>
      </c>
      <c r="J306" s="8"/>
      <c r="K306" s="7">
        <f t="shared" si="13"/>
        <v>0</v>
      </c>
      <c r="L306" s="8"/>
      <c r="M306" s="7">
        <f t="shared" si="12"/>
        <v>0</v>
      </c>
    </row>
    <row r="307" spans="1:13" ht="63.75">
      <c r="A307" s="3" t="s">
        <v>136</v>
      </c>
      <c r="B307" s="2" t="s">
        <v>4</v>
      </c>
      <c r="C307" s="2" t="s">
        <v>23</v>
      </c>
      <c r="D307" s="2" t="s">
        <v>20</v>
      </c>
      <c r="E307" s="12" t="s">
        <v>339</v>
      </c>
      <c r="F307" s="2"/>
      <c r="G307" s="7">
        <v>0</v>
      </c>
      <c r="H307" s="8">
        <f>H308</f>
        <v>414.32538</v>
      </c>
      <c r="I307" s="7">
        <f t="shared" si="14"/>
        <v>414.32538</v>
      </c>
      <c r="J307" s="8">
        <f>J308</f>
        <v>0</v>
      </c>
      <c r="K307" s="7">
        <f t="shared" si="13"/>
        <v>414.32538</v>
      </c>
      <c r="L307" s="8">
        <f>L308</f>
        <v>0</v>
      </c>
      <c r="M307" s="7">
        <f t="shared" si="12"/>
        <v>414.32538</v>
      </c>
    </row>
    <row r="308" spans="1:13" ht="38.25">
      <c r="A308" s="3" t="s">
        <v>65</v>
      </c>
      <c r="B308" s="2" t="s">
        <v>4</v>
      </c>
      <c r="C308" s="2" t="s">
        <v>23</v>
      </c>
      <c r="D308" s="2" t="s">
        <v>20</v>
      </c>
      <c r="E308" s="12" t="s">
        <v>339</v>
      </c>
      <c r="F308" s="2">
        <v>600</v>
      </c>
      <c r="G308" s="7">
        <v>0</v>
      </c>
      <c r="H308" s="8">
        <v>414.32538</v>
      </c>
      <c r="I308" s="7">
        <f t="shared" si="14"/>
        <v>414.32538</v>
      </c>
      <c r="J308" s="8"/>
      <c r="K308" s="7">
        <f t="shared" si="13"/>
        <v>414.32538</v>
      </c>
      <c r="L308" s="8"/>
      <c r="M308" s="7">
        <f t="shared" si="12"/>
        <v>414.32538</v>
      </c>
    </row>
    <row r="309" spans="1:13" ht="89.25">
      <c r="A309" s="3" t="s">
        <v>347</v>
      </c>
      <c r="B309" s="2" t="s">
        <v>4</v>
      </c>
      <c r="C309" s="2" t="s">
        <v>23</v>
      </c>
      <c r="D309" s="2" t="s">
        <v>20</v>
      </c>
      <c r="E309" s="12" t="s">
        <v>142</v>
      </c>
      <c r="F309" s="2"/>
      <c r="G309" s="7">
        <v>2131.4047</v>
      </c>
      <c r="H309" s="8">
        <f>H310</f>
        <v>0</v>
      </c>
      <c r="I309" s="7">
        <f t="shared" si="14"/>
        <v>2131.4047</v>
      </c>
      <c r="J309" s="8">
        <f>J310</f>
        <v>0</v>
      </c>
      <c r="K309" s="7">
        <f t="shared" si="13"/>
        <v>2131.4047</v>
      </c>
      <c r="L309" s="8">
        <f>L310</f>
        <v>0</v>
      </c>
      <c r="M309" s="7">
        <f t="shared" si="12"/>
        <v>2131.4047</v>
      </c>
    </row>
    <row r="310" spans="1:13" ht="38.25">
      <c r="A310" s="3" t="s">
        <v>65</v>
      </c>
      <c r="B310" s="2" t="s">
        <v>4</v>
      </c>
      <c r="C310" s="2" t="s">
        <v>23</v>
      </c>
      <c r="D310" s="2" t="s">
        <v>20</v>
      </c>
      <c r="E310" s="12" t="s">
        <v>142</v>
      </c>
      <c r="F310" s="2">
        <v>600</v>
      </c>
      <c r="G310" s="7">
        <v>2131.4047</v>
      </c>
      <c r="H310" s="8"/>
      <c r="I310" s="7">
        <f t="shared" si="14"/>
        <v>2131.4047</v>
      </c>
      <c r="J310" s="8"/>
      <c r="K310" s="7">
        <f t="shared" si="13"/>
        <v>2131.4047</v>
      </c>
      <c r="L310" s="8"/>
      <c r="M310" s="7">
        <f t="shared" si="12"/>
        <v>2131.4047</v>
      </c>
    </row>
    <row r="311" spans="1:13" ht="76.5">
      <c r="A311" s="3" t="s">
        <v>141</v>
      </c>
      <c r="B311" s="2" t="s">
        <v>4</v>
      </c>
      <c r="C311" s="2" t="s">
        <v>23</v>
      </c>
      <c r="D311" s="2" t="s">
        <v>20</v>
      </c>
      <c r="E311" s="1" t="s">
        <v>143</v>
      </c>
      <c r="F311" s="2"/>
      <c r="G311" s="7">
        <v>130</v>
      </c>
      <c r="H311" s="8">
        <f>H312</f>
        <v>-130</v>
      </c>
      <c r="I311" s="7">
        <f t="shared" si="14"/>
        <v>0</v>
      </c>
      <c r="J311" s="8">
        <f>J312</f>
        <v>0</v>
      </c>
      <c r="K311" s="7">
        <f t="shared" si="13"/>
        <v>0</v>
      </c>
      <c r="L311" s="8">
        <f>L312</f>
        <v>0</v>
      </c>
      <c r="M311" s="7">
        <f t="shared" si="12"/>
        <v>0</v>
      </c>
    </row>
    <row r="312" spans="1:13" ht="38.25">
      <c r="A312" s="3" t="s">
        <v>65</v>
      </c>
      <c r="B312" s="2" t="s">
        <v>4</v>
      </c>
      <c r="C312" s="2" t="s">
        <v>23</v>
      </c>
      <c r="D312" s="2" t="s">
        <v>20</v>
      </c>
      <c r="E312" s="1" t="s">
        <v>143</v>
      </c>
      <c r="F312" s="2">
        <v>600</v>
      </c>
      <c r="G312" s="7">
        <v>130</v>
      </c>
      <c r="H312" s="8">
        <v>-130</v>
      </c>
      <c r="I312" s="7">
        <f t="shared" si="14"/>
        <v>0</v>
      </c>
      <c r="J312" s="8"/>
      <c r="K312" s="7">
        <f t="shared" si="13"/>
        <v>0</v>
      </c>
      <c r="L312" s="8"/>
      <c r="M312" s="7">
        <f t="shared" si="12"/>
        <v>0</v>
      </c>
    </row>
    <row r="313" spans="1:13" ht="76.5">
      <c r="A313" s="3" t="s">
        <v>141</v>
      </c>
      <c r="B313" s="2" t="s">
        <v>4</v>
      </c>
      <c r="C313" s="2" t="s">
        <v>23</v>
      </c>
      <c r="D313" s="2" t="s">
        <v>20</v>
      </c>
      <c r="E313" s="1" t="s">
        <v>340</v>
      </c>
      <c r="F313" s="2"/>
      <c r="G313" s="7">
        <v>0</v>
      </c>
      <c r="H313" s="8">
        <f>H314</f>
        <v>130</v>
      </c>
      <c r="I313" s="7">
        <f t="shared" si="14"/>
        <v>130</v>
      </c>
      <c r="J313" s="8">
        <f>J314</f>
        <v>0</v>
      </c>
      <c r="K313" s="7">
        <f t="shared" si="13"/>
        <v>130</v>
      </c>
      <c r="L313" s="8">
        <f>L314</f>
        <v>0</v>
      </c>
      <c r="M313" s="7">
        <f t="shared" si="12"/>
        <v>130</v>
      </c>
    </row>
    <row r="314" spans="1:13" ht="38.25">
      <c r="A314" s="3" t="s">
        <v>65</v>
      </c>
      <c r="B314" s="2" t="s">
        <v>4</v>
      </c>
      <c r="C314" s="2" t="s">
        <v>23</v>
      </c>
      <c r="D314" s="2" t="s">
        <v>20</v>
      </c>
      <c r="E314" s="1" t="s">
        <v>340</v>
      </c>
      <c r="F314" s="2">
        <v>600</v>
      </c>
      <c r="G314" s="7">
        <v>0</v>
      </c>
      <c r="H314" s="8">
        <v>130</v>
      </c>
      <c r="I314" s="7">
        <f t="shared" si="14"/>
        <v>130</v>
      </c>
      <c r="J314" s="8"/>
      <c r="K314" s="7">
        <f t="shared" si="13"/>
        <v>130</v>
      </c>
      <c r="L314" s="8"/>
      <c r="M314" s="7">
        <f t="shared" si="12"/>
        <v>130</v>
      </c>
    </row>
    <row r="315" spans="1:13" ht="38.25">
      <c r="A315" s="3" t="s">
        <v>254</v>
      </c>
      <c r="B315" s="2" t="s">
        <v>4</v>
      </c>
      <c r="C315" s="2" t="s">
        <v>23</v>
      </c>
      <c r="D315" s="2" t="s">
        <v>20</v>
      </c>
      <c r="E315" s="1" t="s">
        <v>144</v>
      </c>
      <c r="F315" s="2"/>
      <c r="G315" s="7">
        <v>0</v>
      </c>
      <c r="H315" s="8">
        <f>H316</f>
        <v>0</v>
      </c>
      <c r="I315" s="7">
        <f t="shared" si="14"/>
        <v>0</v>
      </c>
      <c r="J315" s="8">
        <f>J316</f>
        <v>0</v>
      </c>
      <c r="K315" s="7">
        <f t="shared" si="13"/>
        <v>0</v>
      </c>
      <c r="L315" s="8">
        <f>L316</f>
        <v>0</v>
      </c>
      <c r="M315" s="7">
        <f t="shared" si="12"/>
        <v>0</v>
      </c>
    </row>
    <row r="316" spans="1:13" ht="38.25">
      <c r="A316" s="3" t="s">
        <v>65</v>
      </c>
      <c r="B316" s="2" t="s">
        <v>4</v>
      </c>
      <c r="C316" s="2" t="s">
        <v>23</v>
      </c>
      <c r="D316" s="2" t="s">
        <v>20</v>
      </c>
      <c r="E316" s="1" t="s">
        <v>144</v>
      </c>
      <c r="F316" s="2">
        <v>600</v>
      </c>
      <c r="G316" s="7">
        <v>0</v>
      </c>
      <c r="H316" s="8"/>
      <c r="I316" s="7">
        <f t="shared" si="14"/>
        <v>0</v>
      </c>
      <c r="J316" s="8"/>
      <c r="K316" s="7">
        <f t="shared" si="13"/>
        <v>0</v>
      </c>
      <c r="L316" s="8"/>
      <c r="M316" s="7">
        <f t="shared" si="12"/>
        <v>0</v>
      </c>
    </row>
    <row r="317" spans="1:13" ht="63.75">
      <c r="A317" s="3" t="s">
        <v>279</v>
      </c>
      <c r="B317" s="2" t="s">
        <v>4</v>
      </c>
      <c r="C317" s="2" t="s">
        <v>23</v>
      </c>
      <c r="D317" s="2" t="s">
        <v>20</v>
      </c>
      <c r="E317" s="1" t="s">
        <v>280</v>
      </c>
      <c r="F317" s="2"/>
      <c r="G317" s="7">
        <v>0</v>
      </c>
      <c r="H317" s="8">
        <f>H318</f>
        <v>0</v>
      </c>
      <c r="I317" s="7">
        <f t="shared" si="14"/>
        <v>0</v>
      </c>
      <c r="J317" s="8">
        <f>J318</f>
        <v>0</v>
      </c>
      <c r="K317" s="7">
        <f t="shared" si="13"/>
        <v>0</v>
      </c>
      <c r="L317" s="8">
        <f>L318</f>
        <v>0</v>
      </c>
      <c r="M317" s="7">
        <f t="shared" si="12"/>
        <v>0</v>
      </c>
    </row>
    <row r="318" spans="1:13" ht="42.75" customHeight="1">
      <c r="A318" s="3" t="s">
        <v>65</v>
      </c>
      <c r="B318" s="2" t="s">
        <v>4</v>
      </c>
      <c r="C318" s="2" t="s">
        <v>23</v>
      </c>
      <c r="D318" s="2" t="s">
        <v>20</v>
      </c>
      <c r="E318" s="1" t="s">
        <v>280</v>
      </c>
      <c r="F318" s="2">
        <v>600</v>
      </c>
      <c r="G318" s="7">
        <v>0</v>
      </c>
      <c r="H318" s="8"/>
      <c r="I318" s="7">
        <f t="shared" si="14"/>
        <v>0</v>
      </c>
      <c r="J318" s="8"/>
      <c r="K318" s="7">
        <f t="shared" si="13"/>
        <v>0</v>
      </c>
      <c r="L318" s="8"/>
      <c r="M318" s="7">
        <f t="shared" si="12"/>
        <v>0</v>
      </c>
    </row>
    <row r="319" spans="1:13" ht="76.5">
      <c r="A319" s="3" t="s">
        <v>162</v>
      </c>
      <c r="B319" s="2" t="s">
        <v>4</v>
      </c>
      <c r="C319" s="2" t="s">
        <v>23</v>
      </c>
      <c r="D319" s="2" t="s">
        <v>22</v>
      </c>
      <c r="E319" s="1" t="s">
        <v>281</v>
      </c>
      <c r="F319" s="2"/>
      <c r="G319" s="7">
        <v>0</v>
      </c>
      <c r="H319" s="8">
        <f>H320</f>
        <v>0</v>
      </c>
      <c r="I319" s="7">
        <f t="shared" si="14"/>
        <v>0</v>
      </c>
      <c r="J319" s="8">
        <f>J320</f>
        <v>0</v>
      </c>
      <c r="K319" s="7">
        <f t="shared" si="13"/>
        <v>0</v>
      </c>
      <c r="L319" s="8">
        <f>L320</f>
        <v>2.5499999999999998</v>
      </c>
      <c r="M319" s="7">
        <f t="shared" si="12"/>
        <v>2.5499999999999998</v>
      </c>
    </row>
    <row r="320" spans="1:13" ht="38.25">
      <c r="A320" s="3" t="s">
        <v>32</v>
      </c>
      <c r="B320" s="2" t="s">
        <v>4</v>
      </c>
      <c r="C320" s="2" t="s">
        <v>23</v>
      </c>
      <c r="D320" s="2" t="s">
        <v>22</v>
      </c>
      <c r="E320" s="1" t="s">
        <v>281</v>
      </c>
      <c r="F320" s="2">
        <v>200</v>
      </c>
      <c r="G320" s="7">
        <v>0</v>
      </c>
      <c r="H320" s="8"/>
      <c r="I320" s="7">
        <f t="shared" si="14"/>
        <v>0</v>
      </c>
      <c r="J320" s="8"/>
      <c r="K320" s="7">
        <f t="shared" si="13"/>
        <v>0</v>
      </c>
      <c r="L320" s="8">
        <v>2.5499999999999998</v>
      </c>
      <c r="M320" s="7">
        <f t="shared" si="12"/>
        <v>2.5499999999999998</v>
      </c>
    </row>
    <row r="321" spans="1:13" ht="51">
      <c r="A321" s="15" t="s">
        <v>348</v>
      </c>
      <c r="B321" s="2" t="s">
        <v>4</v>
      </c>
      <c r="C321" s="2" t="s">
        <v>23</v>
      </c>
      <c r="D321" s="2" t="s">
        <v>23</v>
      </c>
      <c r="E321" s="1" t="s">
        <v>119</v>
      </c>
      <c r="F321" s="2"/>
      <c r="G321" s="7">
        <v>1286.376</v>
      </c>
      <c r="H321" s="8">
        <f>H322</f>
        <v>0</v>
      </c>
      <c r="I321" s="7">
        <f t="shared" si="14"/>
        <v>1286.376</v>
      </c>
      <c r="J321" s="8">
        <f>J322</f>
        <v>0</v>
      </c>
      <c r="K321" s="7">
        <f t="shared" si="13"/>
        <v>1286.376</v>
      </c>
      <c r="L321" s="8">
        <f>L322</f>
        <v>0</v>
      </c>
      <c r="M321" s="7">
        <f t="shared" si="12"/>
        <v>1286.376</v>
      </c>
    </row>
    <row r="322" spans="1:13" ht="38.25">
      <c r="A322" s="3" t="s">
        <v>65</v>
      </c>
      <c r="B322" s="2" t="s">
        <v>4</v>
      </c>
      <c r="C322" s="2" t="s">
        <v>23</v>
      </c>
      <c r="D322" s="2" t="s">
        <v>23</v>
      </c>
      <c r="E322" s="1" t="s">
        <v>119</v>
      </c>
      <c r="F322" s="2">
        <v>600</v>
      </c>
      <c r="G322" s="7">
        <v>1286.376</v>
      </c>
      <c r="H322" s="8"/>
      <c r="I322" s="7">
        <f t="shared" si="14"/>
        <v>1286.376</v>
      </c>
      <c r="J322" s="8"/>
      <c r="K322" s="7">
        <f t="shared" si="13"/>
        <v>1286.376</v>
      </c>
      <c r="L322" s="8"/>
      <c r="M322" s="7">
        <f t="shared" si="12"/>
        <v>1286.376</v>
      </c>
    </row>
    <row r="323" spans="1:13" ht="63.75">
      <c r="A323" s="16" t="s">
        <v>349</v>
      </c>
      <c r="B323" s="2" t="s">
        <v>4</v>
      </c>
      <c r="C323" s="2" t="s">
        <v>23</v>
      </c>
      <c r="D323" s="2" t="s">
        <v>23</v>
      </c>
      <c r="E323" s="1" t="s">
        <v>120</v>
      </c>
      <c r="F323" s="2"/>
      <c r="G323" s="7">
        <v>52.08</v>
      </c>
      <c r="H323" s="8">
        <f>H324</f>
        <v>0</v>
      </c>
      <c r="I323" s="7">
        <f t="shared" si="14"/>
        <v>52.08</v>
      </c>
      <c r="J323" s="8">
        <f>J324</f>
        <v>0</v>
      </c>
      <c r="K323" s="7">
        <f t="shared" si="13"/>
        <v>52.08</v>
      </c>
      <c r="L323" s="8">
        <f>L324</f>
        <v>0</v>
      </c>
      <c r="M323" s="7">
        <f t="shared" si="12"/>
        <v>52.08</v>
      </c>
    </row>
    <row r="324" spans="1:13" ht="38.25">
      <c r="A324" s="3" t="s">
        <v>65</v>
      </c>
      <c r="B324" s="2" t="s">
        <v>4</v>
      </c>
      <c r="C324" s="2" t="s">
        <v>23</v>
      </c>
      <c r="D324" s="2" t="s">
        <v>23</v>
      </c>
      <c r="E324" s="1" t="s">
        <v>120</v>
      </c>
      <c r="F324" s="2">
        <v>600</v>
      </c>
      <c r="G324" s="7">
        <v>52.08</v>
      </c>
      <c r="H324" s="8"/>
      <c r="I324" s="7">
        <f t="shared" si="14"/>
        <v>52.08</v>
      </c>
      <c r="J324" s="8"/>
      <c r="K324" s="7">
        <f t="shared" si="13"/>
        <v>52.08</v>
      </c>
      <c r="L324" s="8"/>
      <c r="M324" s="7">
        <f t="shared" si="12"/>
        <v>52.08</v>
      </c>
    </row>
    <row r="325" spans="1:13" ht="38.25">
      <c r="A325" s="3" t="s">
        <v>225</v>
      </c>
      <c r="B325" s="2" t="s">
        <v>4</v>
      </c>
      <c r="C325" s="2" t="s">
        <v>23</v>
      </c>
      <c r="D325" s="2" t="s">
        <v>23</v>
      </c>
      <c r="E325" s="1" t="s">
        <v>226</v>
      </c>
      <c r="F325" s="2"/>
      <c r="G325" s="7">
        <v>178</v>
      </c>
      <c r="H325" s="8">
        <f>H326</f>
        <v>0</v>
      </c>
      <c r="I325" s="7">
        <f t="shared" si="14"/>
        <v>178</v>
      </c>
      <c r="J325" s="8">
        <f>J326</f>
        <v>0</v>
      </c>
      <c r="K325" s="7">
        <f t="shared" si="13"/>
        <v>178</v>
      </c>
      <c r="L325" s="8">
        <f>L326</f>
        <v>0</v>
      </c>
      <c r="M325" s="7">
        <f t="shared" si="12"/>
        <v>178</v>
      </c>
    </row>
    <row r="326" spans="1:13" ht="38.25">
      <c r="A326" s="3" t="s">
        <v>32</v>
      </c>
      <c r="B326" s="2" t="s">
        <v>4</v>
      </c>
      <c r="C326" s="2" t="s">
        <v>23</v>
      </c>
      <c r="D326" s="2" t="s">
        <v>23</v>
      </c>
      <c r="E326" s="1" t="s">
        <v>226</v>
      </c>
      <c r="F326" s="2">
        <v>200</v>
      </c>
      <c r="G326" s="7">
        <v>178</v>
      </c>
      <c r="H326" s="8"/>
      <c r="I326" s="7">
        <f t="shared" si="14"/>
        <v>178</v>
      </c>
      <c r="J326" s="8"/>
      <c r="K326" s="7">
        <f t="shared" si="13"/>
        <v>178</v>
      </c>
      <c r="L326" s="8"/>
      <c r="M326" s="7">
        <f t="shared" si="12"/>
        <v>178</v>
      </c>
    </row>
    <row r="327" spans="1:13" ht="38.25">
      <c r="A327" s="3" t="s">
        <v>276</v>
      </c>
      <c r="B327" s="2" t="s">
        <v>4</v>
      </c>
      <c r="C327" s="2" t="s">
        <v>23</v>
      </c>
      <c r="D327" s="2" t="s">
        <v>27</v>
      </c>
      <c r="E327" s="1" t="s">
        <v>247</v>
      </c>
      <c r="F327" s="2"/>
      <c r="G327" s="7">
        <v>0</v>
      </c>
      <c r="H327" s="8">
        <f>H328</f>
        <v>0</v>
      </c>
      <c r="I327" s="7">
        <f t="shared" si="14"/>
        <v>0</v>
      </c>
      <c r="J327" s="8">
        <f>J328</f>
        <v>0</v>
      </c>
      <c r="K327" s="7">
        <f t="shared" si="13"/>
        <v>0</v>
      </c>
      <c r="L327" s="8">
        <f>L328</f>
        <v>0</v>
      </c>
      <c r="M327" s="7">
        <f t="shared" si="12"/>
        <v>0</v>
      </c>
    </row>
    <row r="328" spans="1:13" ht="38.25">
      <c r="A328" s="3" t="s">
        <v>65</v>
      </c>
      <c r="B328" s="2" t="s">
        <v>4</v>
      </c>
      <c r="C328" s="2" t="s">
        <v>23</v>
      </c>
      <c r="D328" s="2" t="s">
        <v>27</v>
      </c>
      <c r="E328" s="1" t="s">
        <v>247</v>
      </c>
      <c r="F328" s="2">
        <v>600</v>
      </c>
      <c r="G328" s="7">
        <v>0</v>
      </c>
      <c r="H328" s="8"/>
      <c r="I328" s="7">
        <f t="shared" si="14"/>
        <v>0</v>
      </c>
      <c r="J328" s="8"/>
      <c r="K328" s="7">
        <f t="shared" si="13"/>
        <v>0</v>
      </c>
      <c r="L328" s="8"/>
      <c r="M328" s="7">
        <f t="shared" si="12"/>
        <v>0</v>
      </c>
    </row>
    <row r="329" spans="1:13" ht="38.25">
      <c r="A329" s="3" t="s">
        <v>114</v>
      </c>
      <c r="B329" s="2" t="s">
        <v>4</v>
      </c>
      <c r="C329" s="2" t="s">
        <v>23</v>
      </c>
      <c r="D329" s="2" t="s">
        <v>27</v>
      </c>
      <c r="E329" s="1" t="s">
        <v>115</v>
      </c>
      <c r="F329" s="2"/>
      <c r="G329" s="7">
        <v>745.375</v>
      </c>
      <c r="H329" s="8">
        <f>H330+H331</f>
        <v>0</v>
      </c>
      <c r="I329" s="7">
        <f t="shared" si="14"/>
        <v>745.375</v>
      </c>
      <c r="J329" s="8">
        <f>J330+J331</f>
        <v>0</v>
      </c>
      <c r="K329" s="7">
        <f t="shared" si="13"/>
        <v>745.375</v>
      </c>
      <c r="L329" s="8">
        <f>L330+L331</f>
        <v>0</v>
      </c>
      <c r="M329" s="7">
        <f t="shared" si="12"/>
        <v>745.375</v>
      </c>
    </row>
    <row r="330" spans="1:13" ht="38.25">
      <c r="A330" s="3" t="s">
        <v>32</v>
      </c>
      <c r="B330" s="2" t="s">
        <v>4</v>
      </c>
      <c r="C330" s="2" t="s">
        <v>23</v>
      </c>
      <c r="D330" s="2" t="s">
        <v>27</v>
      </c>
      <c r="E330" s="1" t="s">
        <v>115</v>
      </c>
      <c r="F330" s="2">
        <v>200</v>
      </c>
      <c r="G330" s="7">
        <v>429.875</v>
      </c>
      <c r="H330" s="8"/>
      <c r="I330" s="7">
        <f t="shared" si="14"/>
        <v>429.875</v>
      </c>
      <c r="J330" s="8"/>
      <c r="K330" s="7">
        <f t="shared" si="13"/>
        <v>429.875</v>
      </c>
      <c r="L330" s="8"/>
      <c r="M330" s="7">
        <f t="shared" si="12"/>
        <v>429.875</v>
      </c>
    </row>
    <row r="331" spans="1:13" ht="38.25">
      <c r="A331" s="3" t="s">
        <v>65</v>
      </c>
      <c r="B331" s="2" t="s">
        <v>4</v>
      </c>
      <c r="C331" s="2" t="s">
        <v>23</v>
      </c>
      <c r="D331" s="2" t="s">
        <v>27</v>
      </c>
      <c r="E331" s="1" t="s">
        <v>115</v>
      </c>
      <c r="F331" s="2">
        <v>600</v>
      </c>
      <c r="G331" s="7">
        <v>315.5</v>
      </c>
      <c r="H331" s="8"/>
      <c r="I331" s="7">
        <f t="shared" si="14"/>
        <v>315.5</v>
      </c>
      <c r="J331" s="8"/>
      <c r="K331" s="7">
        <f t="shared" si="13"/>
        <v>315.5</v>
      </c>
      <c r="L331" s="8"/>
      <c r="M331" s="7">
        <f t="shared" si="12"/>
        <v>315.5</v>
      </c>
    </row>
    <row r="332" spans="1:13" ht="51">
      <c r="A332" s="3" t="s">
        <v>116</v>
      </c>
      <c r="B332" s="2" t="s">
        <v>4</v>
      </c>
      <c r="C332" s="2" t="s">
        <v>23</v>
      </c>
      <c r="D332" s="2" t="s">
        <v>27</v>
      </c>
      <c r="E332" s="1" t="s">
        <v>117</v>
      </c>
      <c r="F332" s="2"/>
      <c r="G332" s="7">
        <v>0</v>
      </c>
      <c r="H332" s="8">
        <f>+H333</f>
        <v>0</v>
      </c>
      <c r="I332" s="7">
        <f t="shared" si="14"/>
        <v>0</v>
      </c>
      <c r="J332" s="8">
        <f>+J333</f>
        <v>0</v>
      </c>
      <c r="K332" s="7">
        <f t="shared" si="13"/>
        <v>0</v>
      </c>
      <c r="L332" s="8">
        <f>+L333</f>
        <v>0</v>
      </c>
      <c r="M332" s="7">
        <f t="shared" si="12"/>
        <v>0</v>
      </c>
    </row>
    <row r="333" spans="1:13" ht="38.25">
      <c r="A333" s="3" t="s">
        <v>65</v>
      </c>
      <c r="B333" s="2" t="s">
        <v>4</v>
      </c>
      <c r="C333" s="2" t="s">
        <v>23</v>
      </c>
      <c r="D333" s="2" t="s">
        <v>27</v>
      </c>
      <c r="E333" s="1" t="s">
        <v>117</v>
      </c>
      <c r="F333" s="2">
        <v>600</v>
      </c>
      <c r="G333" s="7">
        <v>0</v>
      </c>
      <c r="H333" s="8"/>
      <c r="I333" s="7">
        <f t="shared" si="14"/>
        <v>0</v>
      </c>
      <c r="J333" s="8"/>
      <c r="K333" s="7">
        <f t="shared" si="13"/>
        <v>0</v>
      </c>
      <c r="L333" s="8"/>
      <c r="M333" s="7">
        <f t="shared" si="12"/>
        <v>0</v>
      </c>
    </row>
    <row r="334" spans="1:13" ht="38.25">
      <c r="A334" s="3" t="s">
        <v>176</v>
      </c>
      <c r="B334" s="2" t="s">
        <v>4</v>
      </c>
      <c r="C334" s="2" t="s">
        <v>23</v>
      </c>
      <c r="D334" s="2" t="s">
        <v>27</v>
      </c>
      <c r="E334" s="1" t="s">
        <v>118</v>
      </c>
      <c r="F334" s="2"/>
      <c r="G334" s="7">
        <v>0</v>
      </c>
      <c r="H334" s="8">
        <f>H335</f>
        <v>0</v>
      </c>
      <c r="I334" s="7">
        <f t="shared" si="14"/>
        <v>0</v>
      </c>
      <c r="J334" s="8">
        <f>J335</f>
        <v>0</v>
      </c>
      <c r="K334" s="7">
        <f t="shared" si="13"/>
        <v>0</v>
      </c>
      <c r="L334" s="8">
        <f>L335</f>
        <v>0</v>
      </c>
      <c r="M334" s="7">
        <f t="shared" si="12"/>
        <v>0</v>
      </c>
    </row>
    <row r="335" spans="1:13" ht="38.25">
      <c r="A335" s="3" t="s">
        <v>65</v>
      </c>
      <c r="B335" s="2" t="s">
        <v>4</v>
      </c>
      <c r="C335" s="2" t="s">
        <v>23</v>
      </c>
      <c r="D335" s="2" t="s">
        <v>27</v>
      </c>
      <c r="E335" s="1" t="s">
        <v>118</v>
      </c>
      <c r="F335" s="2">
        <v>600</v>
      </c>
      <c r="G335" s="7">
        <v>0</v>
      </c>
      <c r="H335" s="8"/>
      <c r="I335" s="7">
        <f t="shared" si="14"/>
        <v>0</v>
      </c>
      <c r="J335" s="8"/>
      <c r="K335" s="7">
        <f t="shared" si="13"/>
        <v>0</v>
      </c>
      <c r="L335" s="8"/>
      <c r="M335" s="7">
        <f t="shared" si="12"/>
        <v>0</v>
      </c>
    </row>
    <row r="336" spans="1:13" ht="63.75">
      <c r="A336" s="3" t="s">
        <v>177</v>
      </c>
      <c r="B336" s="2" t="s">
        <v>4</v>
      </c>
      <c r="C336" s="2" t="s">
        <v>23</v>
      </c>
      <c r="D336" s="2" t="s">
        <v>27</v>
      </c>
      <c r="E336" s="12" t="s">
        <v>113</v>
      </c>
      <c r="F336" s="2"/>
      <c r="G336" s="7">
        <v>10347.469000000001</v>
      </c>
      <c r="H336" s="8">
        <f>H337+H338+H339</f>
        <v>0</v>
      </c>
      <c r="I336" s="7">
        <f t="shared" si="14"/>
        <v>10347.469000000001</v>
      </c>
      <c r="J336" s="8">
        <f>J337+J338+J339</f>
        <v>0</v>
      </c>
      <c r="K336" s="7">
        <f t="shared" si="13"/>
        <v>10347.469000000001</v>
      </c>
      <c r="L336" s="8">
        <f>L337+L338+L339</f>
        <v>0</v>
      </c>
      <c r="M336" s="7">
        <f t="shared" si="12"/>
        <v>10347.469000000001</v>
      </c>
    </row>
    <row r="337" spans="1:13" ht="76.5">
      <c r="A337" s="3" t="s">
        <v>94</v>
      </c>
      <c r="B337" s="2" t="s">
        <v>4</v>
      </c>
      <c r="C337" s="2" t="s">
        <v>23</v>
      </c>
      <c r="D337" s="2" t="s">
        <v>27</v>
      </c>
      <c r="E337" s="12" t="s">
        <v>113</v>
      </c>
      <c r="F337" s="2">
        <v>100</v>
      </c>
      <c r="G337" s="7">
        <v>9320.7369999999992</v>
      </c>
      <c r="H337" s="8"/>
      <c r="I337" s="7">
        <f t="shared" si="14"/>
        <v>9320.7369999999992</v>
      </c>
      <c r="J337" s="8"/>
      <c r="K337" s="7">
        <f t="shared" si="13"/>
        <v>9320.7369999999992</v>
      </c>
      <c r="L337" s="8"/>
      <c r="M337" s="7">
        <f t="shared" si="12"/>
        <v>9320.7369999999992</v>
      </c>
    </row>
    <row r="338" spans="1:13" ht="38.25">
      <c r="A338" s="3" t="s">
        <v>32</v>
      </c>
      <c r="B338" s="2" t="s">
        <v>4</v>
      </c>
      <c r="C338" s="2" t="s">
        <v>23</v>
      </c>
      <c r="D338" s="2" t="s">
        <v>27</v>
      </c>
      <c r="E338" s="12" t="s">
        <v>113</v>
      </c>
      <c r="F338" s="2">
        <v>200</v>
      </c>
      <c r="G338" s="7">
        <v>1026.732</v>
      </c>
      <c r="H338" s="8"/>
      <c r="I338" s="7">
        <f t="shared" si="14"/>
        <v>1026.732</v>
      </c>
      <c r="J338" s="8"/>
      <c r="K338" s="7">
        <f t="shared" si="13"/>
        <v>1026.732</v>
      </c>
      <c r="L338" s="8"/>
      <c r="M338" s="7">
        <f t="shared" si="12"/>
        <v>1026.732</v>
      </c>
    </row>
    <row r="339" spans="1:13" ht="15.75">
      <c r="A339" s="3" t="s">
        <v>390</v>
      </c>
      <c r="B339" s="2" t="s">
        <v>4</v>
      </c>
      <c r="C339" s="2" t="s">
        <v>23</v>
      </c>
      <c r="D339" s="2" t="s">
        <v>27</v>
      </c>
      <c r="E339" s="12" t="s">
        <v>113</v>
      </c>
      <c r="F339" s="2">
        <v>800</v>
      </c>
      <c r="G339" s="7">
        <v>0</v>
      </c>
      <c r="H339" s="8"/>
      <c r="I339" s="7">
        <f t="shared" si="14"/>
        <v>0</v>
      </c>
      <c r="J339" s="8"/>
      <c r="K339" s="7">
        <f t="shared" si="13"/>
        <v>0</v>
      </c>
      <c r="L339" s="8"/>
      <c r="M339" s="7">
        <f t="shared" si="12"/>
        <v>0</v>
      </c>
    </row>
    <row r="340" spans="1:13" ht="38.25">
      <c r="A340" s="3" t="s">
        <v>350</v>
      </c>
      <c r="B340" s="2" t="s">
        <v>4</v>
      </c>
      <c r="C340" s="2" t="s">
        <v>23</v>
      </c>
      <c r="D340" s="2" t="s">
        <v>27</v>
      </c>
      <c r="E340" s="1" t="s">
        <v>229</v>
      </c>
      <c r="F340" s="2"/>
      <c r="G340" s="7">
        <v>224.85300000000001</v>
      </c>
      <c r="H340" s="8">
        <f>H341+H342</f>
        <v>-104.17749999999999</v>
      </c>
      <c r="I340" s="7">
        <f t="shared" si="14"/>
        <v>120.67550000000001</v>
      </c>
      <c r="J340" s="8">
        <f>J341+J342</f>
        <v>0</v>
      </c>
      <c r="K340" s="7">
        <f t="shared" si="13"/>
        <v>120.67550000000001</v>
      </c>
      <c r="L340" s="8">
        <f>L341+L342</f>
        <v>0</v>
      </c>
      <c r="M340" s="7">
        <f t="shared" ref="M340:M403" si="15">K340+L340</f>
        <v>120.67550000000001</v>
      </c>
    </row>
    <row r="341" spans="1:13" ht="38.25">
      <c r="A341" s="3" t="s">
        <v>32</v>
      </c>
      <c r="B341" s="2" t="s">
        <v>4</v>
      </c>
      <c r="C341" s="2" t="s">
        <v>23</v>
      </c>
      <c r="D341" s="2" t="s">
        <v>27</v>
      </c>
      <c r="E341" s="1" t="s">
        <v>229</v>
      </c>
      <c r="F341" s="2">
        <v>200</v>
      </c>
      <c r="G341" s="7">
        <v>152.85300000000001</v>
      </c>
      <c r="H341" s="8">
        <v>-104.17749999999999</v>
      </c>
      <c r="I341" s="7">
        <f t="shared" si="14"/>
        <v>48.675500000000014</v>
      </c>
      <c r="J341" s="8"/>
      <c r="K341" s="7">
        <f t="shared" si="13"/>
        <v>48.675500000000014</v>
      </c>
      <c r="L341" s="8"/>
      <c r="M341" s="7">
        <f t="shared" si="15"/>
        <v>48.675500000000014</v>
      </c>
    </row>
    <row r="342" spans="1:13" ht="25.5">
      <c r="A342" s="3" t="s">
        <v>150</v>
      </c>
      <c r="B342" s="2" t="s">
        <v>4</v>
      </c>
      <c r="C342" s="2" t="s">
        <v>23</v>
      </c>
      <c r="D342" s="2" t="s">
        <v>27</v>
      </c>
      <c r="E342" s="1" t="s">
        <v>229</v>
      </c>
      <c r="F342" s="2">
        <v>300</v>
      </c>
      <c r="G342" s="7">
        <v>72</v>
      </c>
      <c r="H342" s="8"/>
      <c r="I342" s="7">
        <f t="shared" si="14"/>
        <v>72</v>
      </c>
      <c r="J342" s="8"/>
      <c r="K342" s="7">
        <f t="shared" si="13"/>
        <v>72</v>
      </c>
      <c r="L342" s="8"/>
      <c r="M342" s="7">
        <f t="shared" si="15"/>
        <v>72</v>
      </c>
    </row>
    <row r="343" spans="1:13" ht="29.25" customHeight="1">
      <c r="A343" s="3" t="s">
        <v>322</v>
      </c>
      <c r="B343" s="2" t="s">
        <v>4</v>
      </c>
      <c r="C343" s="2" t="s">
        <v>23</v>
      </c>
      <c r="D343" s="2" t="s">
        <v>27</v>
      </c>
      <c r="E343" s="1" t="s">
        <v>323</v>
      </c>
      <c r="F343" s="2"/>
      <c r="G343" s="7">
        <v>2815.69625</v>
      </c>
      <c r="H343" s="8">
        <f>H344</f>
        <v>0</v>
      </c>
      <c r="I343" s="7">
        <f t="shared" si="14"/>
        <v>2815.69625</v>
      </c>
      <c r="J343" s="8">
        <f>J344</f>
        <v>0</v>
      </c>
      <c r="K343" s="7">
        <f t="shared" si="13"/>
        <v>2815.69625</v>
      </c>
      <c r="L343" s="8">
        <f>L344</f>
        <v>0</v>
      </c>
      <c r="M343" s="7">
        <f t="shared" si="15"/>
        <v>2815.69625</v>
      </c>
    </row>
    <row r="344" spans="1:13" ht="38.25">
      <c r="A344" s="3" t="s">
        <v>65</v>
      </c>
      <c r="B344" s="2" t="s">
        <v>4</v>
      </c>
      <c r="C344" s="2" t="s">
        <v>23</v>
      </c>
      <c r="D344" s="2" t="s">
        <v>27</v>
      </c>
      <c r="E344" s="1" t="s">
        <v>323</v>
      </c>
      <c r="F344" s="2">
        <v>600</v>
      </c>
      <c r="G344" s="7">
        <v>2815.69625</v>
      </c>
      <c r="H344" s="8"/>
      <c r="I344" s="7">
        <f t="shared" si="14"/>
        <v>2815.69625</v>
      </c>
      <c r="J344" s="8"/>
      <c r="K344" s="7">
        <f t="shared" si="13"/>
        <v>2815.69625</v>
      </c>
      <c r="L344" s="8"/>
      <c r="M344" s="7">
        <f t="shared" si="15"/>
        <v>2815.69625</v>
      </c>
    </row>
    <row r="345" spans="1:13" ht="38.25">
      <c r="A345" s="3" t="s">
        <v>31</v>
      </c>
      <c r="B345" s="2" t="s">
        <v>4</v>
      </c>
      <c r="C345" s="2" t="s">
        <v>23</v>
      </c>
      <c r="D345" s="2" t="s">
        <v>27</v>
      </c>
      <c r="E345" s="1" t="s">
        <v>33</v>
      </c>
      <c r="F345" s="2"/>
      <c r="G345" s="7">
        <v>3496.4759999999997</v>
      </c>
      <c r="H345" s="8">
        <f>H346+H347+H348</f>
        <v>0</v>
      </c>
      <c r="I345" s="7">
        <f t="shared" si="14"/>
        <v>3496.4759999999997</v>
      </c>
      <c r="J345" s="8">
        <f>J346+J347+J348</f>
        <v>0</v>
      </c>
      <c r="K345" s="7">
        <f t="shared" si="13"/>
        <v>3496.4759999999997</v>
      </c>
      <c r="L345" s="8">
        <f>L346+L347+L348</f>
        <v>0</v>
      </c>
      <c r="M345" s="7">
        <f t="shared" si="15"/>
        <v>3496.4759999999997</v>
      </c>
    </row>
    <row r="346" spans="1:13" ht="76.5">
      <c r="A346" s="3" t="s">
        <v>94</v>
      </c>
      <c r="B346" s="2" t="s">
        <v>4</v>
      </c>
      <c r="C346" s="2" t="s">
        <v>23</v>
      </c>
      <c r="D346" s="2" t="s">
        <v>27</v>
      </c>
      <c r="E346" s="1" t="s">
        <v>33</v>
      </c>
      <c r="F346" s="2">
        <v>100</v>
      </c>
      <c r="G346" s="7">
        <v>3495.4759999999997</v>
      </c>
      <c r="H346" s="8">
        <v>-1.6</v>
      </c>
      <c r="I346" s="7">
        <f t="shared" si="14"/>
        <v>3493.8759999999997</v>
      </c>
      <c r="J346" s="8"/>
      <c r="K346" s="7">
        <f t="shared" si="13"/>
        <v>3493.8759999999997</v>
      </c>
      <c r="L346" s="8"/>
      <c r="M346" s="7">
        <f t="shared" si="15"/>
        <v>3493.8759999999997</v>
      </c>
    </row>
    <row r="347" spans="1:13" ht="38.25">
      <c r="A347" s="3" t="s">
        <v>32</v>
      </c>
      <c r="B347" s="2" t="s">
        <v>4</v>
      </c>
      <c r="C347" s="2" t="s">
        <v>23</v>
      </c>
      <c r="D347" s="2" t="s">
        <v>27</v>
      </c>
      <c r="E347" s="1" t="s">
        <v>33</v>
      </c>
      <c r="F347" s="2">
        <v>200</v>
      </c>
      <c r="G347" s="7">
        <v>0</v>
      </c>
      <c r="H347" s="8">
        <v>1.6</v>
      </c>
      <c r="I347" s="7">
        <f t="shared" si="14"/>
        <v>1.6</v>
      </c>
      <c r="J347" s="8"/>
      <c r="K347" s="7">
        <f t="shared" ref="K347:K412" si="16">I347+J347</f>
        <v>1.6</v>
      </c>
      <c r="L347" s="8"/>
      <c r="M347" s="7">
        <f t="shared" si="15"/>
        <v>1.6</v>
      </c>
    </row>
    <row r="348" spans="1:13" ht="15.75">
      <c r="A348" s="3" t="s">
        <v>54</v>
      </c>
      <c r="B348" s="2" t="s">
        <v>4</v>
      </c>
      <c r="C348" s="2" t="s">
        <v>23</v>
      </c>
      <c r="D348" s="2" t="s">
        <v>27</v>
      </c>
      <c r="E348" s="1" t="s">
        <v>33</v>
      </c>
      <c r="F348" s="2">
        <v>800</v>
      </c>
      <c r="G348" s="7">
        <v>1</v>
      </c>
      <c r="H348" s="8"/>
      <c r="I348" s="7">
        <f t="shared" si="14"/>
        <v>1</v>
      </c>
      <c r="J348" s="8"/>
      <c r="K348" s="7">
        <f t="shared" si="16"/>
        <v>1</v>
      </c>
      <c r="L348" s="8"/>
      <c r="M348" s="7">
        <f t="shared" si="15"/>
        <v>1</v>
      </c>
    </row>
    <row r="349" spans="1:13" ht="38.25">
      <c r="A349" s="3" t="s">
        <v>227</v>
      </c>
      <c r="B349" s="2" t="s">
        <v>4</v>
      </c>
      <c r="C349" s="2">
        <v>10</v>
      </c>
      <c r="D349" s="2" t="s">
        <v>20</v>
      </c>
      <c r="E349" s="12" t="s">
        <v>228</v>
      </c>
      <c r="F349" s="2"/>
      <c r="G349" s="7">
        <v>325</v>
      </c>
      <c r="H349" s="8">
        <f>H350</f>
        <v>104.17749999999999</v>
      </c>
      <c r="I349" s="7">
        <f t="shared" si="14"/>
        <v>429.17750000000001</v>
      </c>
      <c r="J349" s="8">
        <f>J350</f>
        <v>-15.47213</v>
      </c>
      <c r="K349" s="7">
        <f t="shared" si="16"/>
        <v>413.70537000000002</v>
      </c>
      <c r="L349" s="8">
        <f>L350</f>
        <v>0</v>
      </c>
      <c r="M349" s="7">
        <f t="shared" si="15"/>
        <v>413.70537000000002</v>
      </c>
    </row>
    <row r="350" spans="1:13" ht="25.5">
      <c r="A350" s="3" t="s">
        <v>150</v>
      </c>
      <c r="B350" s="2" t="s">
        <v>4</v>
      </c>
      <c r="C350" s="2">
        <v>10</v>
      </c>
      <c r="D350" s="2" t="s">
        <v>20</v>
      </c>
      <c r="E350" s="12" t="s">
        <v>228</v>
      </c>
      <c r="F350" s="2">
        <v>300</v>
      </c>
      <c r="G350" s="7">
        <v>325</v>
      </c>
      <c r="H350" s="8">
        <v>104.17749999999999</v>
      </c>
      <c r="I350" s="7">
        <f t="shared" si="14"/>
        <v>429.17750000000001</v>
      </c>
      <c r="J350" s="8">
        <v>-15.47213</v>
      </c>
      <c r="K350" s="7">
        <f t="shared" si="16"/>
        <v>413.70537000000002</v>
      </c>
      <c r="L350" s="8"/>
      <c r="M350" s="7">
        <f t="shared" si="15"/>
        <v>413.70537000000002</v>
      </c>
    </row>
    <row r="351" spans="1:13" ht="89.25">
      <c r="A351" s="15" t="s">
        <v>111</v>
      </c>
      <c r="B351" s="2" t="s">
        <v>4</v>
      </c>
      <c r="C351" s="2">
        <v>10</v>
      </c>
      <c r="D351" s="2" t="s">
        <v>21</v>
      </c>
      <c r="E351" s="12" t="s">
        <v>112</v>
      </c>
      <c r="F351" s="2"/>
      <c r="G351" s="7">
        <v>3117.1804599999996</v>
      </c>
      <c r="H351" s="8">
        <f>H352+H353</f>
        <v>0</v>
      </c>
      <c r="I351" s="7">
        <f t="shared" si="14"/>
        <v>3117.1804599999996</v>
      </c>
      <c r="J351" s="8">
        <f>J352+J353</f>
        <v>0</v>
      </c>
      <c r="K351" s="7">
        <f t="shared" si="16"/>
        <v>3117.1804599999996</v>
      </c>
      <c r="L351" s="8">
        <f>L352+L353</f>
        <v>0</v>
      </c>
      <c r="M351" s="7">
        <f t="shared" si="15"/>
        <v>3117.1804599999996</v>
      </c>
    </row>
    <row r="352" spans="1:13" ht="25.5">
      <c r="A352" s="3" t="s">
        <v>150</v>
      </c>
      <c r="B352" s="2" t="s">
        <v>4</v>
      </c>
      <c r="C352" s="2">
        <v>10</v>
      </c>
      <c r="D352" s="2" t="s">
        <v>21</v>
      </c>
      <c r="E352" s="12" t="s">
        <v>112</v>
      </c>
      <c r="F352" s="2">
        <v>300</v>
      </c>
      <c r="G352" s="7">
        <v>3071.114</v>
      </c>
      <c r="H352" s="8"/>
      <c r="I352" s="7">
        <f t="shared" si="14"/>
        <v>3071.114</v>
      </c>
      <c r="J352" s="8"/>
      <c r="K352" s="7">
        <f t="shared" si="16"/>
        <v>3071.114</v>
      </c>
      <c r="L352" s="8"/>
      <c r="M352" s="7">
        <f t="shared" si="15"/>
        <v>3071.114</v>
      </c>
    </row>
    <row r="353" spans="1:13" ht="38.25">
      <c r="A353" s="3" t="s">
        <v>65</v>
      </c>
      <c r="B353" s="2" t="s">
        <v>4</v>
      </c>
      <c r="C353" s="2">
        <v>10</v>
      </c>
      <c r="D353" s="2" t="s">
        <v>21</v>
      </c>
      <c r="E353" s="12" t="s">
        <v>112</v>
      </c>
      <c r="F353" s="2">
        <v>600</v>
      </c>
      <c r="G353" s="7">
        <v>46.066459999999992</v>
      </c>
      <c r="H353" s="8"/>
      <c r="I353" s="7">
        <f t="shared" si="14"/>
        <v>46.066459999999992</v>
      </c>
      <c r="J353" s="8"/>
      <c r="K353" s="7">
        <f t="shared" si="16"/>
        <v>46.066459999999992</v>
      </c>
      <c r="L353" s="8"/>
      <c r="M353" s="7">
        <f t="shared" si="15"/>
        <v>46.066459999999992</v>
      </c>
    </row>
    <row r="354" spans="1:13" ht="25.5">
      <c r="A354" s="3" t="s">
        <v>232</v>
      </c>
      <c r="B354" s="2" t="s">
        <v>4</v>
      </c>
      <c r="C354" s="2">
        <v>11</v>
      </c>
      <c r="D354" s="2" t="s">
        <v>19</v>
      </c>
      <c r="E354" s="1" t="s">
        <v>233</v>
      </c>
      <c r="F354" s="2"/>
      <c r="G354" s="7">
        <v>729.34799999999996</v>
      </c>
      <c r="H354" s="8">
        <f>H355</f>
        <v>0</v>
      </c>
      <c r="I354" s="7">
        <f t="shared" si="14"/>
        <v>729.34799999999996</v>
      </c>
      <c r="J354" s="8">
        <f>J355</f>
        <v>0</v>
      </c>
      <c r="K354" s="7">
        <f t="shared" si="16"/>
        <v>729.34799999999996</v>
      </c>
      <c r="L354" s="8">
        <f>L355</f>
        <v>0</v>
      </c>
      <c r="M354" s="7">
        <f t="shared" si="15"/>
        <v>729.34799999999996</v>
      </c>
    </row>
    <row r="355" spans="1:13" ht="38.25">
      <c r="A355" s="3" t="s">
        <v>65</v>
      </c>
      <c r="B355" s="2" t="s">
        <v>4</v>
      </c>
      <c r="C355" s="2">
        <v>11</v>
      </c>
      <c r="D355" s="2" t="s">
        <v>19</v>
      </c>
      <c r="E355" s="1" t="s">
        <v>233</v>
      </c>
      <c r="F355" s="2">
        <v>600</v>
      </c>
      <c r="G355" s="7">
        <v>729.34799999999996</v>
      </c>
      <c r="H355" s="8"/>
      <c r="I355" s="7">
        <f t="shared" si="14"/>
        <v>729.34799999999996</v>
      </c>
      <c r="J355" s="8"/>
      <c r="K355" s="7">
        <f t="shared" si="16"/>
        <v>729.34799999999996</v>
      </c>
      <c r="L355" s="8"/>
      <c r="M355" s="7">
        <f t="shared" si="15"/>
        <v>729.34799999999996</v>
      </c>
    </row>
    <row r="356" spans="1:13" ht="38.25">
      <c r="A356" s="5" t="s">
        <v>292</v>
      </c>
      <c r="B356" s="6" t="s">
        <v>10</v>
      </c>
      <c r="C356" s="6"/>
      <c r="D356" s="6"/>
      <c r="E356" s="6"/>
      <c r="F356" s="6"/>
      <c r="G356" s="7">
        <v>3582.2861199999993</v>
      </c>
      <c r="H356" s="8">
        <f>H357</f>
        <v>-1163.8254999999999</v>
      </c>
      <c r="I356" s="7">
        <f t="shared" si="14"/>
        <v>2418.4606199999994</v>
      </c>
      <c r="J356" s="8">
        <f>J357</f>
        <v>0</v>
      </c>
      <c r="K356" s="7">
        <f t="shared" si="16"/>
        <v>2418.4606199999994</v>
      </c>
      <c r="L356" s="8">
        <f>L357</f>
        <v>0</v>
      </c>
      <c r="M356" s="7">
        <f t="shared" si="15"/>
        <v>2418.4606199999994</v>
      </c>
    </row>
    <row r="357" spans="1:13" ht="38.25">
      <c r="A357" s="3" t="s">
        <v>12</v>
      </c>
      <c r="B357" s="2" t="s">
        <v>10</v>
      </c>
      <c r="C357" s="2"/>
      <c r="D357" s="2"/>
      <c r="E357" s="2"/>
      <c r="F357" s="2"/>
      <c r="G357" s="7">
        <v>3582.2861199999993</v>
      </c>
      <c r="H357" s="8">
        <f>H358+H360+H367+H363+H365</f>
        <v>-1163.8254999999999</v>
      </c>
      <c r="I357" s="7">
        <f t="shared" si="14"/>
        <v>2418.4606199999994</v>
      </c>
      <c r="J357" s="8">
        <f>J358+J360+J367+J363+J365</f>
        <v>0</v>
      </c>
      <c r="K357" s="7">
        <f t="shared" si="16"/>
        <v>2418.4606199999994</v>
      </c>
      <c r="L357" s="8">
        <f>L358+L360+L367+L363+L365</f>
        <v>0</v>
      </c>
      <c r="M357" s="7">
        <f t="shared" si="15"/>
        <v>2418.4606199999994</v>
      </c>
    </row>
    <row r="358" spans="1:13" ht="38.25">
      <c r="A358" s="3" t="s">
        <v>60</v>
      </c>
      <c r="B358" s="2" t="s">
        <v>10</v>
      </c>
      <c r="C358" s="2" t="s">
        <v>19</v>
      </c>
      <c r="D358" s="2" t="s">
        <v>20</v>
      </c>
      <c r="E358" s="1" t="s">
        <v>62</v>
      </c>
      <c r="F358" s="2"/>
      <c r="G358" s="7">
        <v>1183.6300000000001</v>
      </c>
      <c r="H358" s="8">
        <f>H359</f>
        <v>0</v>
      </c>
      <c r="I358" s="7">
        <f t="shared" si="14"/>
        <v>1183.6300000000001</v>
      </c>
      <c r="J358" s="8">
        <f>J359</f>
        <v>0</v>
      </c>
      <c r="K358" s="7">
        <f t="shared" si="16"/>
        <v>1183.6300000000001</v>
      </c>
      <c r="L358" s="8">
        <f>L359</f>
        <v>0</v>
      </c>
      <c r="M358" s="7">
        <f t="shared" si="15"/>
        <v>1183.6300000000001</v>
      </c>
    </row>
    <row r="359" spans="1:13" ht="76.5">
      <c r="A359" s="3" t="s">
        <v>94</v>
      </c>
      <c r="B359" s="2" t="s">
        <v>10</v>
      </c>
      <c r="C359" s="2" t="s">
        <v>19</v>
      </c>
      <c r="D359" s="2" t="s">
        <v>20</v>
      </c>
      <c r="E359" s="1" t="s">
        <v>62</v>
      </c>
      <c r="F359" s="2">
        <v>100</v>
      </c>
      <c r="G359" s="7">
        <v>1183.6300000000001</v>
      </c>
      <c r="H359" s="8"/>
      <c r="I359" s="7">
        <f t="shared" si="14"/>
        <v>1183.6300000000001</v>
      </c>
      <c r="J359" s="8"/>
      <c r="K359" s="7">
        <f t="shared" si="16"/>
        <v>1183.6300000000001</v>
      </c>
      <c r="L359" s="8"/>
      <c r="M359" s="7">
        <f t="shared" si="15"/>
        <v>1183.6300000000001</v>
      </c>
    </row>
    <row r="360" spans="1:13" ht="25.5">
      <c r="A360" s="3" t="s">
        <v>61</v>
      </c>
      <c r="B360" s="2" t="s">
        <v>10</v>
      </c>
      <c r="C360" s="2" t="s">
        <v>19</v>
      </c>
      <c r="D360" s="2" t="s">
        <v>20</v>
      </c>
      <c r="E360" s="1" t="s">
        <v>63</v>
      </c>
      <c r="F360" s="2"/>
      <c r="G360" s="7">
        <v>1186.45012</v>
      </c>
      <c r="H360" s="8">
        <f>H361+H362</f>
        <v>0</v>
      </c>
      <c r="I360" s="7">
        <f t="shared" si="14"/>
        <v>1186.45012</v>
      </c>
      <c r="J360" s="8">
        <f>J361+J362</f>
        <v>0</v>
      </c>
      <c r="K360" s="7">
        <f t="shared" si="16"/>
        <v>1186.45012</v>
      </c>
      <c r="L360" s="8">
        <f>L361+L362</f>
        <v>0</v>
      </c>
      <c r="M360" s="7">
        <f t="shared" si="15"/>
        <v>1186.45012</v>
      </c>
    </row>
    <row r="361" spans="1:13" ht="76.5">
      <c r="A361" s="3" t="s">
        <v>94</v>
      </c>
      <c r="B361" s="2" t="s">
        <v>10</v>
      </c>
      <c r="C361" s="2" t="s">
        <v>19</v>
      </c>
      <c r="D361" s="2" t="s">
        <v>20</v>
      </c>
      <c r="E361" s="1" t="s">
        <v>63</v>
      </c>
      <c r="F361" s="2">
        <v>100</v>
      </c>
      <c r="G361" s="7">
        <v>937.97299999999996</v>
      </c>
      <c r="H361" s="8"/>
      <c r="I361" s="7">
        <f t="shared" si="14"/>
        <v>937.97299999999996</v>
      </c>
      <c r="J361" s="8"/>
      <c r="K361" s="7">
        <f t="shared" si="16"/>
        <v>937.97299999999996</v>
      </c>
      <c r="L361" s="8"/>
      <c r="M361" s="7">
        <f t="shared" si="15"/>
        <v>937.97299999999996</v>
      </c>
    </row>
    <row r="362" spans="1:13" ht="38.25">
      <c r="A362" s="3" t="s">
        <v>32</v>
      </c>
      <c r="B362" s="2" t="s">
        <v>10</v>
      </c>
      <c r="C362" s="2" t="s">
        <v>19</v>
      </c>
      <c r="D362" s="2" t="s">
        <v>20</v>
      </c>
      <c r="E362" s="1" t="s">
        <v>63</v>
      </c>
      <c r="F362" s="2">
        <v>200</v>
      </c>
      <c r="G362" s="7">
        <v>248.47712000000001</v>
      </c>
      <c r="H362" s="8"/>
      <c r="I362" s="7">
        <f t="shared" si="14"/>
        <v>248.47712000000001</v>
      </c>
      <c r="J362" s="8"/>
      <c r="K362" s="7">
        <f t="shared" si="16"/>
        <v>248.47712000000001</v>
      </c>
      <c r="L362" s="8"/>
      <c r="M362" s="7">
        <f t="shared" si="15"/>
        <v>248.47712000000001</v>
      </c>
    </row>
    <row r="363" spans="1:13" ht="38.25">
      <c r="A363" s="3" t="s">
        <v>308</v>
      </c>
      <c r="B363" s="2" t="s">
        <v>10</v>
      </c>
      <c r="C363" s="2" t="s">
        <v>19</v>
      </c>
      <c r="D363" s="2" t="s">
        <v>28</v>
      </c>
      <c r="E363" s="1" t="s">
        <v>309</v>
      </c>
      <c r="F363" s="2"/>
      <c r="G363" s="7">
        <v>751.92799999999988</v>
      </c>
      <c r="H363" s="8">
        <f>H364</f>
        <v>-751.928</v>
      </c>
      <c r="I363" s="7">
        <f t="shared" si="14"/>
        <v>0</v>
      </c>
      <c r="J363" s="8">
        <f>J364</f>
        <v>0</v>
      </c>
      <c r="K363" s="7">
        <f t="shared" si="16"/>
        <v>0</v>
      </c>
      <c r="L363" s="8">
        <f>L364</f>
        <v>0</v>
      </c>
      <c r="M363" s="7">
        <f t="shared" si="15"/>
        <v>0</v>
      </c>
    </row>
    <row r="364" spans="1:13" ht="76.5">
      <c r="A364" s="3" t="s">
        <v>94</v>
      </c>
      <c r="B364" s="2" t="s">
        <v>10</v>
      </c>
      <c r="C364" s="2" t="s">
        <v>19</v>
      </c>
      <c r="D364" s="2" t="s">
        <v>28</v>
      </c>
      <c r="E364" s="1" t="s">
        <v>309</v>
      </c>
      <c r="F364" s="2">
        <v>100</v>
      </c>
      <c r="G364" s="7">
        <v>751.92799999999988</v>
      </c>
      <c r="H364" s="8">
        <v>-751.928</v>
      </c>
      <c r="I364" s="7">
        <f t="shared" si="14"/>
        <v>0</v>
      </c>
      <c r="J364" s="8"/>
      <c r="K364" s="7">
        <f t="shared" si="16"/>
        <v>0</v>
      </c>
      <c r="L364" s="8"/>
      <c r="M364" s="7">
        <f t="shared" si="15"/>
        <v>0</v>
      </c>
    </row>
    <row r="365" spans="1:13" ht="38.25">
      <c r="A365" s="3" t="s">
        <v>310</v>
      </c>
      <c r="B365" s="2" t="s">
        <v>10</v>
      </c>
      <c r="C365" s="2" t="s">
        <v>19</v>
      </c>
      <c r="D365" s="2" t="s">
        <v>28</v>
      </c>
      <c r="E365" s="1" t="s">
        <v>311</v>
      </c>
      <c r="F365" s="2"/>
      <c r="G365" s="7">
        <v>460.27800000000002</v>
      </c>
      <c r="H365" s="8">
        <f>H366</f>
        <v>-411.89749999999998</v>
      </c>
      <c r="I365" s="7">
        <f t="shared" si="14"/>
        <v>48.38050000000004</v>
      </c>
      <c r="J365" s="8">
        <f>J366</f>
        <v>0</v>
      </c>
      <c r="K365" s="7">
        <f t="shared" si="16"/>
        <v>48.38050000000004</v>
      </c>
      <c r="L365" s="8">
        <f>L366</f>
        <v>0</v>
      </c>
      <c r="M365" s="7">
        <f t="shared" si="15"/>
        <v>48.38050000000004</v>
      </c>
    </row>
    <row r="366" spans="1:13" ht="76.5">
      <c r="A366" s="3" t="s">
        <v>94</v>
      </c>
      <c r="B366" s="2" t="s">
        <v>10</v>
      </c>
      <c r="C366" s="2" t="s">
        <v>19</v>
      </c>
      <c r="D366" s="2" t="s">
        <v>28</v>
      </c>
      <c r="E366" s="1" t="s">
        <v>311</v>
      </c>
      <c r="F366" s="2">
        <v>100</v>
      </c>
      <c r="G366" s="7">
        <v>460.27800000000002</v>
      </c>
      <c r="H366" s="8">
        <v>-411.89749999999998</v>
      </c>
      <c r="I366" s="7">
        <f t="shared" si="14"/>
        <v>48.38050000000004</v>
      </c>
      <c r="J366" s="8"/>
      <c r="K366" s="7">
        <f t="shared" si="16"/>
        <v>48.38050000000004</v>
      </c>
      <c r="L366" s="8"/>
      <c r="M366" s="7">
        <f t="shared" si="15"/>
        <v>48.38050000000004</v>
      </c>
    </row>
    <row r="367" spans="1:13" ht="38.25">
      <c r="A367" s="3" t="s">
        <v>267</v>
      </c>
      <c r="B367" s="2" t="s">
        <v>10</v>
      </c>
      <c r="C367" s="2" t="s">
        <v>19</v>
      </c>
      <c r="D367" s="2">
        <v>13</v>
      </c>
      <c r="E367" s="1" t="s">
        <v>268</v>
      </c>
      <c r="F367" s="2"/>
      <c r="G367" s="7">
        <v>0</v>
      </c>
      <c r="H367" s="8">
        <f>H368</f>
        <v>0</v>
      </c>
      <c r="I367" s="7">
        <f t="shared" si="14"/>
        <v>0</v>
      </c>
      <c r="J367" s="8">
        <f>J368</f>
        <v>0</v>
      </c>
      <c r="K367" s="7">
        <f t="shared" si="16"/>
        <v>0</v>
      </c>
      <c r="L367" s="8">
        <f>L368</f>
        <v>0</v>
      </c>
      <c r="M367" s="7">
        <f t="shared" si="15"/>
        <v>0</v>
      </c>
    </row>
    <row r="368" spans="1:13" ht="38.25">
      <c r="A368" s="3" t="s">
        <v>32</v>
      </c>
      <c r="B368" s="2" t="s">
        <v>10</v>
      </c>
      <c r="C368" s="2" t="s">
        <v>19</v>
      </c>
      <c r="D368" s="2">
        <v>13</v>
      </c>
      <c r="E368" s="1" t="s">
        <v>268</v>
      </c>
      <c r="F368" s="2">
        <v>200</v>
      </c>
      <c r="G368" s="7">
        <v>0</v>
      </c>
      <c r="H368" s="8"/>
      <c r="I368" s="7">
        <f t="shared" si="14"/>
        <v>0</v>
      </c>
      <c r="J368" s="8"/>
      <c r="K368" s="7">
        <f t="shared" si="16"/>
        <v>0</v>
      </c>
      <c r="L368" s="8"/>
      <c r="M368" s="7">
        <f t="shared" si="15"/>
        <v>0</v>
      </c>
    </row>
    <row r="369" spans="1:13" ht="36.75" customHeight="1">
      <c r="A369" s="5" t="s">
        <v>9</v>
      </c>
      <c r="B369" s="6" t="s">
        <v>8</v>
      </c>
      <c r="C369" s="6"/>
      <c r="D369" s="6"/>
      <c r="E369" s="2"/>
      <c r="F369" s="2"/>
      <c r="G369" s="7">
        <v>32417.498040000002</v>
      </c>
      <c r="H369" s="8">
        <f>H370</f>
        <v>5624</v>
      </c>
      <c r="I369" s="7">
        <f t="shared" ref="I369:I446" si="17">G369+H369</f>
        <v>38041.498040000006</v>
      </c>
      <c r="J369" s="8">
        <f>J370</f>
        <v>1769.9972599999999</v>
      </c>
      <c r="K369" s="7">
        <f t="shared" si="16"/>
        <v>39811.495300000002</v>
      </c>
      <c r="L369" s="8">
        <f>L370</f>
        <v>297.50400000000002</v>
      </c>
      <c r="M369" s="7">
        <f t="shared" si="15"/>
        <v>40108.999300000003</v>
      </c>
    </row>
    <row r="370" spans="1:13" ht="38.25">
      <c r="A370" s="3" t="s">
        <v>12</v>
      </c>
      <c r="B370" s="2" t="s">
        <v>8</v>
      </c>
      <c r="C370" s="2"/>
      <c r="D370" s="2"/>
      <c r="E370" s="2"/>
      <c r="F370" s="2"/>
      <c r="G370" s="7">
        <v>32417.498040000002</v>
      </c>
      <c r="H370" s="8">
        <f>H371+H377+H379+H381+H385+H387+H395+H397+H401+H405+H407+H409+H421+H423+H427+H431+H433+H435+H437+H441+H446+H449+H453+H456+H458+H389+H375+H411+H391+H413+H415+H444+H417+H460+H403+H419+H383+H399+H429+H439</f>
        <v>5624</v>
      </c>
      <c r="I370" s="7">
        <f t="shared" si="17"/>
        <v>38041.498040000006</v>
      </c>
      <c r="J370" s="8">
        <f>J371+J377+J379+J381+J385+J387+J395+J397+J401+J405+J407+J409+J421+J423+J427+J431+J433+J435+J437+J441+J446+J449+J453+J456+J458+J389+J375+J411+J391+J413+J415+J444+J417+J460+J403+J419+J383+J399+J429+J439+J425+J393</f>
        <v>1769.9972599999999</v>
      </c>
      <c r="K370" s="7">
        <f t="shared" si="16"/>
        <v>39811.495300000002</v>
      </c>
      <c r="L370" s="8">
        <f>L371+L377+L379+L381+L385+L387+L395+L397+L401+L405+L407+L409+L421+L423+L427+L431+L433+L435+L437+L441+L446+L449+L453+L456+L458+L389+L375+L411+L391+L413+L415+L444+L417+L460+L403+L419+L383+L399+L429+L439+L425+L393</f>
        <v>297.50400000000002</v>
      </c>
      <c r="M370" s="7">
        <f t="shared" si="15"/>
        <v>40108.999300000003</v>
      </c>
    </row>
    <row r="371" spans="1:13" ht="38.25">
      <c r="A371" s="3" t="s">
        <v>31</v>
      </c>
      <c r="B371" s="2" t="s">
        <v>8</v>
      </c>
      <c r="C371" s="2" t="s">
        <v>19</v>
      </c>
      <c r="D371" s="2">
        <v>13</v>
      </c>
      <c r="E371" s="1" t="s">
        <v>33</v>
      </c>
      <c r="F371" s="2"/>
      <c r="G371" s="7">
        <v>3085.3659599999996</v>
      </c>
      <c r="H371" s="8">
        <f>H372+H373+H374</f>
        <v>0</v>
      </c>
      <c r="I371" s="7">
        <f t="shared" si="17"/>
        <v>3085.3659599999996</v>
      </c>
      <c r="J371" s="8">
        <f>J372+J373+J374</f>
        <v>0</v>
      </c>
      <c r="K371" s="7">
        <f t="shared" si="16"/>
        <v>3085.3659599999996</v>
      </c>
      <c r="L371" s="8">
        <f>L372+L373+L374</f>
        <v>0</v>
      </c>
      <c r="M371" s="7">
        <f t="shared" si="15"/>
        <v>3085.3659599999996</v>
      </c>
    </row>
    <row r="372" spans="1:13" ht="76.5">
      <c r="A372" s="3" t="s">
        <v>94</v>
      </c>
      <c r="B372" s="2" t="s">
        <v>8</v>
      </c>
      <c r="C372" s="2" t="s">
        <v>19</v>
      </c>
      <c r="D372" s="2">
        <v>13</v>
      </c>
      <c r="E372" s="1" t="s">
        <v>33</v>
      </c>
      <c r="F372" s="2">
        <v>100</v>
      </c>
      <c r="G372" s="7">
        <v>3083.9809599999994</v>
      </c>
      <c r="H372" s="8"/>
      <c r="I372" s="7">
        <f t="shared" si="17"/>
        <v>3083.9809599999994</v>
      </c>
      <c r="J372" s="8"/>
      <c r="K372" s="7">
        <f t="shared" si="16"/>
        <v>3083.9809599999994</v>
      </c>
      <c r="L372" s="8"/>
      <c r="M372" s="7">
        <f t="shared" si="15"/>
        <v>3083.9809599999994</v>
      </c>
    </row>
    <row r="373" spans="1:13" ht="38.25">
      <c r="A373" s="3" t="s">
        <v>32</v>
      </c>
      <c r="B373" s="2" t="s">
        <v>8</v>
      </c>
      <c r="C373" s="2" t="s">
        <v>19</v>
      </c>
      <c r="D373" s="2">
        <v>13</v>
      </c>
      <c r="E373" s="1" t="s">
        <v>33</v>
      </c>
      <c r="F373" s="2">
        <v>200</v>
      </c>
      <c r="G373" s="7">
        <v>0</v>
      </c>
      <c r="H373" s="8"/>
      <c r="I373" s="7">
        <f t="shared" si="17"/>
        <v>0</v>
      </c>
      <c r="J373" s="8"/>
      <c r="K373" s="7">
        <f t="shared" si="16"/>
        <v>0</v>
      </c>
      <c r="L373" s="8"/>
      <c r="M373" s="7">
        <f t="shared" si="15"/>
        <v>0</v>
      </c>
    </row>
    <row r="374" spans="1:13" ht="15.75">
      <c r="A374" s="3" t="s">
        <v>54</v>
      </c>
      <c r="B374" s="2" t="s">
        <v>8</v>
      </c>
      <c r="C374" s="2" t="s">
        <v>19</v>
      </c>
      <c r="D374" s="2">
        <v>13</v>
      </c>
      <c r="E374" s="1" t="s">
        <v>33</v>
      </c>
      <c r="F374" s="2">
        <v>800</v>
      </c>
      <c r="G374" s="7">
        <v>1.3849999999999998</v>
      </c>
      <c r="H374" s="8"/>
      <c r="I374" s="7">
        <f t="shared" si="17"/>
        <v>1.3849999999999998</v>
      </c>
      <c r="J374" s="8"/>
      <c r="K374" s="7">
        <f t="shared" si="16"/>
        <v>1.3849999999999998</v>
      </c>
      <c r="L374" s="8"/>
      <c r="M374" s="7">
        <f t="shared" si="15"/>
        <v>1.3849999999999998</v>
      </c>
    </row>
    <row r="375" spans="1:13" ht="38.25">
      <c r="A375" s="3" t="s">
        <v>267</v>
      </c>
      <c r="B375" s="2" t="s">
        <v>8</v>
      </c>
      <c r="C375" s="2" t="s">
        <v>19</v>
      </c>
      <c r="D375" s="2">
        <v>13</v>
      </c>
      <c r="E375" s="1" t="s">
        <v>268</v>
      </c>
      <c r="F375" s="2"/>
      <c r="G375" s="7">
        <v>0</v>
      </c>
      <c r="H375" s="8">
        <f>H376</f>
        <v>0</v>
      </c>
      <c r="I375" s="7">
        <f t="shared" si="17"/>
        <v>0</v>
      </c>
      <c r="J375" s="8">
        <f>J376</f>
        <v>0</v>
      </c>
      <c r="K375" s="7">
        <f t="shared" si="16"/>
        <v>0</v>
      </c>
      <c r="L375" s="8">
        <f>L376</f>
        <v>0</v>
      </c>
      <c r="M375" s="7">
        <f t="shared" si="15"/>
        <v>0</v>
      </c>
    </row>
    <row r="376" spans="1:13" ht="38.25">
      <c r="A376" s="3" t="s">
        <v>32</v>
      </c>
      <c r="B376" s="2" t="s">
        <v>8</v>
      </c>
      <c r="C376" s="2" t="s">
        <v>19</v>
      </c>
      <c r="D376" s="2">
        <v>13</v>
      </c>
      <c r="E376" s="1" t="s">
        <v>268</v>
      </c>
      <c r="F376" s="2">
        <v>200</v>
      </c>
      <c r="G376" s="7">
        <v>0</v>
      </c>
      <c r="H376" s="8"/>
      <c r="I376" s="7">
        <f t="shared" si="17"/>
        <v>0</v>
      </c>
      <c r="J376" s="8"/>
      <c r="K376" s="7">
        <f t="shared" si="16"/>
        <v>0</v>
      </c>
      <c r="L376" s="8"/>
      <c r="M376" s="7">
        <f t="shared" si="15"/>
        <v>0</v>
      </c>
    </row>
    <row r="377" spans="1:13" ht="15.75">
      <c r="A377" s="3" t="s">
        <v>50</v>
      </c>
      <c r="B377" s="2" t="s">
        <v>8</v>
      </c>
      <c r="C377" s="2" t="s">
        <v>21</v>
      </c>
      <c r="D377" s="2">
        <v>10</v>
      </c>
      <c r="E377" s="1" t="s">
        <v>51</v>
      </c>
      <c r="F377" s="2"/>
      <c r="G377" s="7">
        <v>26.049999999999997</v>
      </c>
      <c r="H377" s="8">
        <f>H378</f>
        <v>0</v>
      </c>
      <c r="I377" s="7">
        <f t="shared" si="17"/>
        <v>26.049999999999997</v>
      </c>
      <c r="J377" s="8">
        <f>J378</f>
        <v>0</v>
      </c>
      <c r="K377" s="7">
        <f t="shared" si="16"/>
        <v>26.049999999999997</v>
      </c>
      <c r="L377" s="8">
        <f>L378</f>
        <v>0</v>
      </c>
      <c r="M377" s="7">
        <f t="shared" si="15"/>
        <v>26.049999999999997</v>
      </c>
    </row>
    <row r="378" spans="1:13" ht="38.25">
      <c r="A378" s="3" t="s">
        <v>32</v>
      </c>
      <c r="B378" s="2" t="s">
        <v>8</v>
      </c>
      <c r="C378" s="2" t="s">
        <v>21</v>
      </c>
      <c r="D378" s="2">
        <v>10</v>
      </c>
      <c r="E378" s="1" t="s">
        <v>51</v>
      </c>
      <c r="F378" s="2">
        <v>200</v>
      </c>
      <c r="G378" s="7">
        <v>26.049999999999997</v>
      </c>
      <c r="H378" s="8"/>
      <c r="I378" s="7">
        <f t="shared" si="17"/>
        <v>26.049999999999997</v>
      </c>
      <c r="J378" s="8"/>
      <c r="K378" s="7">
        <f t="shared" si="16"/>
        <v>26.049999999999997</v>
      </c>
      <c r="L378" s="8"/>
      <c r="M378" s="7">
        <f t="shared" si="15"/>
        <v>26.049999999999997</v>
      </c>
    </row>
    <row r="379" spans="1:13" ht="25.5">
      <c r="A379" s="3" t="s">
        <v>64</v>
      </c>
      <c r="B379" s="2" t="s">
        <v>8</v>
      </c>
      <c r="C379" s="2" t="s">
        <v>23</v>
      </c>
      <c r="D379" s="2" t="s">
        <v>20</v>
      </c>
      <c r="E379" s="1" t="s">
        <v>197</v>
      </c>
      <c r="F379" s="2"/>
      <c r="G379" s="7">
        <v>5422.4708000000001</v>
      </c>
      <c r="H379" s="8">
        <f>H380</f>
        <v>0</v>
      </c>
      <c r="I379" s="7">
        <f t="shared" si="17"/>
        <v>5422.4708000000001</v>
      </c>
      <c r="J379" s="8">
        <f>J380</f>
        <v>343.89726000000002</v>
      </c>
      <c r="K379" s="7">
        <f t="shared" si="16"/>
        <v>5766.3680599999998</v>
      </c>
      <c r="L379" s="8">
        <f>L380</f>
        <v>0</v>
      </c>
      <c r="M379" s="7">
        <f t="shared" si="15"/>
        <v>5766.3680599999998</v>
      </c>
    </row>
    <row r="380" spans="1:13" ht="38.25">
      <c r="A380" s="3" t="s">
        <v>65</v>
      </c>
      <c r="B380" s="2" t="s">
        <v>8</v>
      </c>
      <c r="C380" s="2" t="s">
        <v>23</v>
      </c>
      <c r="D380" s="2" t="s">
        <v>20</v>
      </c>
      <c r="E380" s="1" t="s">
        <v>197</v>
      </c>
      <c r="F380" s="2">
        <v>600</v>
      </c>
      <c r="G380" s="7">
        <v>5422.4708000000001</v>
      </c>
      <c r="H380" s="8"/>
      <c r="I380" s="7">
        <f t="shared" si="17"/>
        <v>5422.4708000000001</v>
      </c>
      <c r="J380" s="8">
        <v>343.89726000000002</v>
      </c>
      <c r="K380" s="7">
        <f t="shared" si="16"/>
        <v>5766.3680599999998</v>
      </c>
      <c r="L380" s="8"/>
      <c r="M380" s="7">
        <f t="shared" si="15"/>
        <v>5766.3680599999998</v>
      </c>
    </row>
    <row r="381" spans="1:13" ht="76.5">
      <c r="A381" s="3" t="s">
        <v>66</v>
      </c>
      <c r="B381" s="2" t="s">
        <v>8</v>
      </c>
      <c r="C381" s="2" t="s">
        <v>23</v>
      </c>
      <c r="D381" s="2" t="s">
        <v>20</v>
      </c>
      <c r="E381" s="12" t="s">
        <v>198</v>
      </c>
      <c r="F381" s="2"/>
      <c r="G381" s="7">
        <v>200</v>
      </c>
      <c r="H381" s="8">
        <f>H382</f>
        <v>-200</v>
      </c>
      <c r="I381" s="7">
        <f t="shared" si="17"/>
        <v>0</v>
      </c>
      <c r="J381" s="8">
        <f>J382</f>
        <v>0</v>
      </c>
      <c r="K381" s="7">
        <f t="shared" si="16"/>
        <v>0</v>
      </c>
      <c r="L381" s="8">
        <f>L382</f>
        <v>0</v>
      </c>
      <c r="M381" s="7">
        <f t="shared" si="15"/>
        <v>0</v>
      </c>
    </row>
    <row r="382" spans="1:13" ht="38.25">
      <c r="A382" s="3" t="s">
        <v>65</v>
      </c>
      <c r="B382" s="2" t="s">
        <v>8</v>
      </c>
      <c r="C382" s="2" t="s">
        <v>23</v>
      </c>
      <c r="D382" s="2" t="s">
        <v>20</v>
      </c>
      <c r="E382" s="12" t="s">
        <v>198</v>
      </c>
      <c r="F382" s="2">
        <v>600</v>
      </c>
      <c r="G382" s="7">
        <v>200</v>
      </c>
      <c r="H382" s="8">
        <v>-200</v>
      </c>
      <c r="I382" s="7">
        <f t="shared" si="17"/>
        <v>0</v>
      </c>
      <c r="J382" s="8"/>
      <c r="K382" s="7">
        <f t="shared" si="16"/>
        <v>0</v>
      </c>
      <c r="L382" s="8"/>
      <c r="M382" s="7">
        <f t="shared" si="15"/>
        <v>0</v>
      </c>
    </row>
    <row r="383" spans="1:13" ht="76.5">
      <c r="A383" s="3" t="s">
        <v>66</v>
      </c>
      <c r="B383" s="2" t="s">
        <v>8</v>
      </c>
      <c r="C383" s="2" t="s">
        <v>23</v>
      </c>
      <c r="D383" s="2" t="s">
        <v>20</v>
      </c>
      <c r="E383" s="12" t="s">
        <v>341</v>
      </c>
      <c r="F383" s="2"/>
      <c r="G383" s="7">
        <v>0</v>
      </c>
      <c r="H383" s="8">
        <f>H384</f>
        <v>200</v>
      </c>
      <c r="I383" s="7">
        <f t="shared" si="17"/>
        <v>200</v>
      </c>
      <c r="J383" s="8">
        <f>J384</f>
        <v>0</v>
      </c>
      <c r="K383" s="7">
        <f t="shared" si="16"/>
        <v>200</v>
      </c>
      <c r="L383" s="8">
        <f>L384</f>
        <v>0</v>
      </c>
      <c r="M383" s="7">
        <f t="shared" si="15"/>
        <v>200</v>
      </c>
    </row>
    <row r="384" spans="1:13" ht="38.25">
      <c r="A384" s="3" t="s">
        <v>65</v>
      </c>
      <c r="B384" s="2" t="s">
        <v>8</v>
      </c>
      <c r="C384" s="2" t="s">
        <v>23</v>
      </c>
      <c r="D384" s="2" t="s">
        <v>20</v>
      </c>
      <c r="E384" s="12" t="s">
        <v>341</v>
      </c>
      <c r="F384" s="2">
        <v>600</v>
      </c>
      <c r="G384" s="7">
        <v>0</v>
      </c>
      <c r="H384" s="8">
        <v>200</v>
      </c>
      <c r="I384" s="7">
        <f t="shared" si="17"/>
        <v>200</v>
      </c>
      <c r="J384" s="8"/>
      <c r="K384" s="7">
        <f t="shared" si="16"/>
        <v>200</v>
      </c>
      <c r="L384" s="8"/>
      <c r="M384" s="7">
        <f t="shared" si="15"/>
        <v>200</v>
      </c>
    </row>
    <row r="385" spans="1:13" ht="89.25">
      <c r="A385" s="3" t="s">
        <v>358</v>
      </c>
      <c r="B385" s="2" t="s">
        <v>8</v>
      </c>
      <c r="C385" s="2" t="s">
        <v>23</v>
      </c>
      <c r="D385" s="2" t="s">
        <v>20</v>
      </c>
      <c r="E385" s="12" t="s">
        <v>237</v>
      </c>
      <c r="F385" s="2"/>
      <c r="G385" s="7">
        <v>2044.64</v>
      </c>
      <c r="H385" s="8">
        <f>H386</f>
        <v>0</v>
      </c>
      <c r="I385" s="7">
        <f t="shared" si="17"/>
        <v>2044.64</v>
      </c>
      <c r="J385" s="8">
        <f>J386</f>
        <v>0</v>
      </c>
      <c r="K385" s="7">
        <f t="shared" si="16"/>
        <v>2044.64</v>
      </c>
      <c r="L385" s="8">
        <f>L386</f>
        <v>0</v>
      </c>
      <c r="M385" s="7">
        <f t="shared" si="15"/>
        <v>2044.64</v>
      </c>
    </row>
    <row r="386" spans="1:13" ht="38.25">
      <c r="A386" s="3" t="s">
        <v>65</v>
      </c>
      <c r="B386" s="2" t="s">
        <v>8</v>
      </c>
      <c r="C386" s="2" t="s">
        <v>23</v>
      </c>
      <c r="D386" s="2" t="s">
        <v>20</v>
      </c>
      <c r="E386" s="12" t="s">
        <v>237</v>
      </c>
      <c r="F386" s="2">
        <v>600</v>
      </c>
      <c r="G386" s="7">
        <v>2044.64</v>
      </c>
      <c r="H386" s="8"/>
      <c r="I386" s="7">
        <f t="shared" si="17"/>
        <v>2044.64</v>
      </c>
      <c r="J386" s="8"/>
      <c r="K386" s="7">
        <f t="shared" si="16"/>
        <v>2044.64</v>
      </c>
      <c r="L386" s="8"/>
      <c r="M386" s="7">
        <f t="shared" si="15"/>
        <v>2044.64</v>
      </c>
    </row>
    <row r="387" spans="1:13" ht="51">
      <c r="A387" s="3" t="s">
        <v>215</v>
      </c>
      <c r="B387" s="2" t="s">
        <v>8</v>
      </c>
      <c r="C387" s="2" t="s">
        <v>23</v>
      </c>
      <c r="D387" s="2" t="s">
        <v>20</v>
      </c>
      <c r="E387" s="12" t="s">
        <v>230</v>
      </c>
      <c r="F387" s="2"/>
      <c r="G387" s="7">
        <v>0</v>
      </c>
      <c r="H387" s="8">
        <f>H388</f>
        <v>0</v>
      </c>
      <c r="I387" s="7">
        <f t="shared" si="17"/>
        <v>0</v>
      </c>
      <c r="J387" s="8">
        <f>J388</f>
        <v>0</v>
      </c>
      <c r="K387" s="7">
        <f t="shared" si="16"/>
        <v>0</v>
      </c>
      <c r="L387" s="8">
        <f>L388</f>
        <v>0</v>
      </c>
      <c r="M387" s="7">
        <f t="shared" si="15"/>
        <v>0</v>
      </c>
    </row>
    <row r="388" spans="1:13" ht="38.25">
      <c r="A388" s="3" t="s">
        <v>65</v>
      </c>
      <c r="B388" s="2" t="s">
        <v>8</v>
      </c>
      <c r="C388" s="2" t="s">
        <v>23</v>
      </c>
      <c r="D388" s="2" t="s">
        <v>20</v>
      </c>
      <c r="E388" s="12" t="s">
        <v>230</v>
      </c>
      <c r="F388" s="2">
        <v>600</v>
      </c>
      <c r="G388" s="7">
        <v>0</v>
      </c>
      <c r="H388" s="8"/>
      <c r="I388" s="7">
        <f t="shared" si="17"/>
        <v>0</v>
      </c>
      <c r="J388" s="8"/>
      <c r="K388" s="7">
        <f t="shared" si="16"/>
        <v>0</v>
      </c>
      <c r="L388" s="8"/>
      <c r="M388" s="7">
        <f t="shared" si="15"/>
        <v>0</v>
      </c>
    </row>
    <row r="389" spans="1:13" ht="114.75">
      <c r="A389" s="3" t="s">
        <v>242</v>
      </c>
      <c r="B389" s="2" t="s">
        <v>8</v>
      </c>
      <c r="C389" s="2" t="s">
        <v>23</v>
      </c>
      <c r="D389" s="2" t="s">
        <v>20</v>
      </c>
      <c r="E389" s="1" t="s">
        <v>243</v>
      </c>
      <c r="F389" s="2"/>
      <c r="G389" s="7">
        <v>0</v>
      </c>
      <c r="H389" s="8">
        <f>H390</f>
        <v>0</v>
      </c>
      <c r="I389" s="7">
        <f t="shared" si="17"/>
        <v>0</v>
      </c>
      <c r="J389" s="8">
        <f>J390</f>
        <v>0</v>
      </c>
      <c r="K389" s="7">
        <f t="shared" si="16"/>
        <v>0</v>
      </c>
      <c r="L389" s="8">
        <f>L390</f>
        <v>0</v>
      </c>
      <c r="M389" s="7">
        <f t="shared" si="15"/>
        <v>0</v>
      </c>
    </row>
    <row r="390" spans="1:13" ht="38.25">
      <c r="A390" s="3" t="s">
        <v>65</v>
      </c>
      <c r="B390" s="2" t="s">
        <v>8</v>
      </c>
      <c r="C390" s="2" t="s">
        <v>23</v>
      </c>
      <c r="D390" s="2" t="s">
        <v>20</v>
      </c>
      <c r="E390" s="1" t="s">
        <v>243</v>
      </c>
      <c r="F390" s="2">
        <v>600</v>
      </c>
      <c r="G390" s="7">
        <v>0</v>
      </c>
      <c r="H390" s="8"/>
      <c r="I390" s="7">
        <f t="shared" si="17"/>
        <v>0</v>
      </c>
      <c r="J390" s="8"/>
      <c r="K390" s="7">
        <f t="shared" si="16"/>
        <v>0</v>
      </c>
      <c r="L390" s="8"/>
      <c r="M390" s="7">
        <f t="shared" si="15"/>
        <v>0</v>
      </c>
    </row>
    <row r="391" spans="1:13" ht="89.25">
      <c r="A391" s="3" t="s">
        <v>274</v>
      </c>
      <c r="B391" s="2" t="s">
        <v>8</v>
      </c>
      <c r="C391" s="2" t="s">
        <v>23</v>
      </c>
      <c r="D391" s="2" t="s">
        <v>20</v>
      </c>
      <c r="E391" s="1" t="s">
        <v>275</v>
      </c>
      <c r="F391" s="2"/>
      <c r="G391" s="7">
        <v>0</v>
      </c>
      <c r="H391" s="8">
        <f>H392</f>
        <v>0</v>
      </c>
      <c r="I391" s="7">
        <f t="shared" si="17"/>
        <v>0</v>
      </c>
      <c r="J391" s="8">
        <f>J392</f>
        <v>0</v>
      </c>
      <c r="K391" s="7">
        <f t="shared" si="16"/>
        <v>0</v>
      </c>
      <c r="L391" s="8">
        <f>L392</f>
        <v>0</v>
      </c>
      <c r="M391" s="7">
        <f t="shared" si="15"/>
        <v>0</v>
      </c>
    </row>
    <row r="392" spans="1:13" ht="38.25">
      <c r="A392" s="3" t="s">
        <v>65</v>
      </c>
      <c r="B392" s="2" t="s">
        <v>8</v>
      </c>
      <c r="C392" s="2" t="s">
        <v>23</v>
      </c>
      <c r="D392" s="2" t="s">
        <v>20</v>
      </c>
      <c r="E392" s="1" t="s">
        <v>275</v>
      </c>
      <c r="F392" s="2">
        <v>600</v>
      </c>
      <c r="G392" s="7">
        <v>0</v>
      </c>
      <c r="H392" s="8"/>
      <c r="I392" s="7">
        <f t="shared" si="17"/>
        <v>0</v>
      </c>
      <c r="J392" s="8"/>
      <c r="K392" s="7">
        <f t="shared" si="16"/>
        <v>0</v>
      </c>
      <c r="L392" s="8"/>
      <c r="M392" s="7">
        <f t="shared" si="15"/>
        <v>0</v>
      </c>
    </row>
    <row r="393" spans="1:13" ht="82.5" customHeight="1">
      <c r="A393" s="3" t="s">
        <v>162</v>
      </c>
      <c r="B393" s="2" t="s">
        <v>8</v>
      </c>
      <c r="C393" s="2" t="s">
        <v>23</v>
      </c>
      <c r="D393" s="2" t="s">
        <v>22</v>
      </c>
      <c r="E393" s="1" t="s">
        <v>281</v>
      </c>
      <c r="F393" s="2"/>
      <c r="G393" s="7"/>
      <c r="H393" s="8"/>
      <c r="I393" s="7">
        <f t="shared" si="17"/>
        <v>0</v>
      </c>
      <c r="J393" s="8">
        <f>J394</f>
        <v>5.0999999999999996</v>
      </c>
      <c r="K393" s="7">
        <f t="shared" si="16"/>
        <v>5.0999999999999996</v>
      </c>
      <c r="L393" s="8">
        <f>L394</f>
        <v>0</v>
      </c>
      <c r="M393" s="7">
        <f t="shared" si="15"/>
        <v>5.0999999999999996</v>
      </c>
    </row>
    <row r="394" spans="1:13" ht="38.25">
      <c r="A394" s="3" t="s">
        <v>32</v>
      </c>
      <c r="B394" s="2" t="s">
        <v>8</v>
      </c>
      <c r="C394" s="2" t="s">
        <v>23</v>
      </c>
      <c r="D394" s="2" t="s">
        <v>22</v>
      </c>
      <c r="E394" s="1" t="s">
        <v>281</v>
      </c>
      <c r="F394" s="2">
        <v>200</v>
      </c>
      <c r="G394" s="7"/>
      <c r="H394" s="8"/>
      <c r="I394" s="7">
        <f t="shared" si="17"/>
        <v>0</v>
      </c>
      <c r="J394" s="8">
        <v>5.0999999999999996</v>
      </c>
      <c r="K394" s="7">
        <f t="shared" si="16"/>
        <v>5.0999999999999996</v>
      </c>
      <c r="L394" s="8"/>
      <c r="M394" s="7">
        <f t="shared" si="15"/>
        <v>5.0999999999999996</v>
      </c>
    </row>
    <row r="395" spans="1:13" ht="25.5">
      <c r="A395" s="3" t="s">
        <v>67</v>
      </c>
      <c r="B395" s="2" t="s">
        <v>8</v>
      </c>
      <c r="C395" s="2" t="s">
        <v>24</v>
      </c>
      <c r="D395" s="2" t="s">
        <v>19</v>
      </c>
      <c r="E395" s="1" t="s">
        <v>69</v>
      </c>
      <c r="F395" s="2"/>
      <c r="G395" s="7">
        <v>9509.5408299999999</v>
      </c>
      <c r="H395" s="8">
        <f>H396</f>
        <v>0</v>
      </c>
      <c r="I395" s="7">
        <f t="shared" si="17"/>
        <v>9509.5408299999999</v>
      </c>
      <c r="J395" s="8">
        <f>J396</f>
        <v>0</v>
      </c>
      <c r="K395" s="7">
        <f t="shared" si="16"/>
        <v>9509.5408299999999</v>
      </c>
      <c r="L395" s="8">
        <f>L396</f>
        <v>0</v>
      </c>
      <c r="M395" s="7">
        <f t="shared" si="15"/>
        <v>9509.5408299999999</v>
      </c>
    </row>
    <row r="396" spans="1:13" ht="38.25">
      <c r="A396" s="3" t="s">
        <v>65</v>
      </c>
      <c r="B396" s="2" t="s">
        <v>8</v>
      </c>
      <c r="C396" s="2" t="s">
        <v>24</v>
      </c>
      <c r="D396" s="2" t="s">
        <v>19</v>
      </c>
      <c r="E396" s="1" t="s">
        <v>69</v>
      </c>
      <c r="F396" s="2">
        <v>600</v>
      </c>
      <c r="G396" s="7">
        <v>9509.5408299999999</v>
      </c>
      <c r="H396" s="8"/>
      <c r="I396" s="7">
        <f t="shared" si="17"/>
        <v>9509.5408299999999</v>
      </c>
      <c r="J396" s="8"/>
      <c r="K396" s="7">
        <f t="shared" si="16"/>
        <v>9509.5408299999999</v>
      </c>
      <c r="L396" s="8"/>
      <c r="M396" s="7">
        <f t="shared" si="15"/>
        <v>9509.5408299999999</v>
      </c>
    </row>
    <row r="397" spans="1:13" ht="63.75">
      <c r="A397" s="3" t="s">
        <v>68</v>
      </c>
      <c r="B397" s="2" t="s">
        <v>8</v>
      </c>
      <c r="C397" s="2" t="s">
        <v>24</v>
      </c>
      <c r="D397" s="2" t="s">
        <v>19</v>
      </c>
      <c r="E397" s="12" t="s">
        <v>70</v>
      </c>
      <c r="F397" s="2"/>
      <c r="G397" s="7">
        <v>70</v>
      </c>
      <c r="H397" s="8">
        <f>H398</f>
        <v>-70</v>
      </c>
      <c r="I397" s="7">
        <f t="shared" si="17"/>
        <v>0</v>
      </c>
      <c r="J397" s="8">
        <f>J398</f>
        <v>0</v>
      </c>
      <c r="K397" s="7">
        <f t="shared" si="16"/>
        <v>0</v>
      </c>
      <c r="L397" s="8">
        <f>L398</f>
        <v>0</v>
      </c>
      <c r="M397" s="7">
        <f t="shared" si="15"/>
        <v>0</v>
      </c>
    </row>
    <row r="398" spans="1:13" ht="38.25">
      <c r="A398" s="3" t="s">
        <v>65</v>
      </c>
      <c r="B398" s="2" t="s">
        <v>8</v>
      </c>
      <c r="C398" s="2" t="s">
        <v>24</v>
      </c>
      <c r="D398" s="2" t="s">
        <v>19</v>
      </c>
      <c r="E398" s="12" t="s">
        <v>70</v>
      </c>
      <c r="F398" s="2">
        <v>600</v>
      </c>
      <c r="G398" s="7">
        <v>70</v>
      </c>
      <c r="H398" s="8">
        <v>-70</v>
      </c>
      <c r="I398" s="7">
        <f t="shared" si="17"/>
        <v>0</v>
      </c>
      <c r="J398" s="8"/>
      <c r="K398" s="7">
        <f t="shared" si="16"/>
        <v>0</v>
      </c>
      <c r="L398" s="8"/>
      <c r="M398" s="7">
        <f t="shared" si="15"/>
        <v>0</v>
      </c>
    </row>
    <row r="399" spans="1:13" ht="63.75">
      <c r="A399" s="3" t="s">
        <v>68</v>
      </c>
      <c r="B399" s="2" t="s">
        <v>8</v>
      </c>
      <c r="C399" s="2" t="s">
        <v>24</v>
      </c>
      <c r="D399" s="2" t="s">
        <v>19</v>
      </c>
      <c r="E399" s="12" t="s">
        <v>342</v>
      </c>
      <c r="F399" s="2"/>
      <c r="G399" s="7">
        <v>0</v>
      </c>
      <c r="H399" s="8">
        <f>H400</f>
        <v>70</v>
      </c>
      <c r="I399" s="7">
        <f t="shared" si="17"/>
        <v>70</v>
      </c>
      <c r="J399" s="8">
        <f>J400</f>
        <v>0</v>
      </c>
      <c r="K399" s="7">
        <f t="shared" si="16"/>
        <v>70</v>
      </c>
      <c r="L399" s="8">
        <f>L400</f>
        <v>0</v>
      </c>
      <c r="M399" s="7">
        <f t="shared" si="15"/>
        <v>70</v>
      </c>
    </row>
    <row r="400" spans="1:13" ht="38.25">
      <c r="A400" s="3" t="s">
        <v>65</v>
      </c>
      <c r="B400" s="2" t="s">
        <v>8</v>
      </c>
      <c r="C400" s="2" t="s">
        <v>24</v>
      </c>
      <c r="D400" s="2" t="s">
        <v>19</v>
      </c>
      <c r="E400" s="12" t="s">
        <v>342</v>
      </c>
      <c r="F400" s="2">
        <v>600</v>
      </c>
      <c r="G400" s="7">
        <v>0</v>
      </c>
      <c r="H400" s="8">
        <v>70</v>
      </c>
      <c r="I400" s="7">
        <f t="shared" si="17"/>
        <v>70</v>
      </c>
      <c r="J400" s="8"/>
      <c r="K400" s="7">
        <f t="shared" si="16"/>
        <v>70</v>
      </c>
      <c r="L400" s="8"/>
      <c r="M400" s="7">
        <f t="shared" si="15"/>
        <v>70</v>
      </c>
    </row>
    <row r="401" spans="1:13" ht="76.5">
      <c r="A401" s="3" t="s">
        <v>71</v>
      </c>
      <c r="B401" s="2" t="s">
        <v>8</v>
      </c>
      <c r="C401" s="2" t="s">
        <v>24</v>
      </c>
      <c r="D401" s="2" t="s">
        <v>19</v>
      </c>
      <c r="E401" s="12" t="s">
        <v>72</v>
      </c>
      <c r="F401" s="2"/>
      <c r="G401" s="7">
        <v>1350.1399999999999</v>
      </c>
      <c r="H401" s="8">
        <f>H402</f>
        <v>0</v>
      </c>
      <c r="I401" s="7">
        <f t="shared" si="17"/>
        <v>1350.1399999999999</v>
      </c>
      <c r="J401" s="8">
        <f>J402</f>
        <v>0</v>
      </c>
      <c r="K401" s="7">
        <f t="shared" si="16"/>
        <v>1350.1399999999999</v>
      </c>
      <c r="L401" s="8">
        <f>L402</f>
        <v>0</v>
      </c>
      <c r="M401" s="7">
        <f t="shared" si="15"/>
        <v>1350.1399999999999</v>
      </c>
    </row>
    <row r="402" spans="1:13" ht="38.25">
      <c r="A402" s="3" t="s">
        <v>65</v>
      </c>
      <c r="B402" s="2" t="s">
        <v>8</v>
      </c>
      <c r="C402" s="2" t="s">
        <v>24</v>
      </c>
      <c r="D402" s="2" t="s">
        <v>19</v>
      </c>
      <c r="E402" s="12" t="s">
        <v>72</v>
      </c>
      <c r="F402" s="2">
        <v>600</v>
      </c>
      <c r="G402" s="7">
        <v>1350.1399999999999</v>
      </c>
      <c r="H402" s="8"/>
      <c r="I402" s="7">
        <f t="shared" si="17"/>
        <v>1350.1399999999999</v>
      </c>
      <c r="J402" s="8"/>
      <c r="K402" s="7">
        <f t="shared" si="16"/>
        <v>1350.1399999999999</v>
      </c>
      <c r="L402" s="8"/>
      <c r="M402" s="7">
        <f t="shared" si="15"/>
        <v>1350.1399999999999</v>
      </c>
    </row>
    <row r="403" spans="1:13" ht="30.75" customHeight="1">
      <c r="A403" s="3" t="s">
        <v>73</v>
      </c>
      <c r="B403" s="2" t="s">
        <v>8</v>
      </c>
      <c r="C403" s="2" t="s">
        <v>24</v>
      </c>
      <c r="D403" s="2" t="s">
        <v>19</v>
      </c>
      <c r="E403" s="1" t="s">
        <v>328</v>
      </c>
      <c r="F403" s="2"/>
      <c r="G403" s="7">
        <v>0</v>
      </c>
      <c r="H403" s="8">
        <f>H404</f>
        <v>0</v>
      </c>
      <c r="I403" s="7">
        <f t="shared" si="17"/>
        <v>0</v>
      </c>
      <c r="J403" s="8">
        <f>J404</f>
        <v>0</v>
      </c>
      <c r="K403" s="7">
        <f t="shared" si="16"/>
        <v>0</v>
      </c>
      <c r="L403" s="8">
        <f>L404</f>
        <v>0</v>
      </c>
      <c r="M403" s="7">
        <f t="shared" si="15"/>
        <v>0</v>
      </c>
    </row>
    <row r="404" spans="1:13" ht="43.5" customHeight="1">
      <c r="A404" s="11" t="s">
        <v>65</v>
      </c>
      <c r="B404" s="2" t="s">
        <v>8</v>
      </c>
      <c r="C404" s="2" t="s">
        <v>24</v>
      </c>
      <c r="D404" s="2" t="s">
        <v>19</v>
      </c>
      <c r="E404" s="1" t="s">
        <v>328</v>
      </c>
      <c r="F404" s="2">
        <v>600</v>
      </c>
      <c r="G404" s="7">
        <v>0</v>
      </c>
      <c r="H404" s="8"/>
      <c r="I404" s="7">
        <f t="shared" si="17"/>
        <v>0</v>
      </c>
      <c r="J404" s="8"/>
      <c r="K404" s="7">
        <f t="shared" si="16"/>
        <v>0</v>
      </c>
      <c r="L404" s="8"/>
      <c r="M404" s="7">
        <f t="shared" ref="M404:M467" si="18">K404+L404</f>
        <v>0</v>
      </c>
    </row>
    <row r="405" spans="1:13" ht="25.5">
      <c r="A405" s="3" t="s">
        <v>73</v>
      </c>
      <c r="B405" s="2" t="s">
        <v>8</v>
      </c>
      <c r="C405" s="2" t="s">
        <v>24</v>
      </c>
      <c r="D405" s="2" t="s">
        <v>19</v>
      </c>
      <c r="E405" s="1" t="s">
        <v>231</v>
      </c>
      <c r="F405" s="2"/>
      <c r="G405" s="7">
        <v>0</v>
      </c>
      <c r="H405" s="8">
        <f>H406</f>
        <v>0</v>
      </c>
      <c r="I405" s="7">
        <f t="shared" si="17"/>
        <v>0</v>
      </c>
      <c r="J405" s="8">
        <f>J406</f>
        <v>0</v>
      </c>
      <c r="K405" s="7">
        <f t="shared" si="16"/>
        <v>0</v>
      </c>
      <c r="L405" s="8">
        <f>L406</f>
        <v>0</v>
      </c>
      <c r="M405" s="7">
        <f t="shared" si="18"/>
        <v>0</v>
      </c>
    </row>
    <row r="406" spans="1:13" ht="43.5" customHeight="1">
      <c r="A406" s="3" t="s">
        <v>65</v>
      </c>
      <c r="B406" s="2" t="s">
        <v>8</v>
      </c>
      <c r="C406" s="2" t="s">
        <v>24</v>
      </c>
      <c r="D406" s="2" t="s">
        <v>19</v>
      </c>
      <c r="E406" s="1" t="s">
        <v>231</v>
      </c>
      <c r="F406" s="2">
        <v>600</v>
      </c>
      <c r="G406" s="7">
        <v>0</v>
      </c>
      <c r="H406" s="8"/>
      <c r="I406" s="7">
        <f t="shared" si="17"/>
        <v>0</v>
      </c>
      <c r="J406" s="8"/>
      <c r="K406" s="7">
        <f t="shared" si="16"/>
        <v>0</v>
      </c>
      <c r="L406" s="8"/>
      <c r="M406" s="7">
        <f t="shared" si="18"/>
        <v>0</v>
      </c>
    </row>
    <row r="407" spans="1:13" ht="89.25">
      <c r="A407" s="3" t="s">
        <v>74</v>
      </c>
      <c r="B407" s="2" t="s">
        <v>8</v>
      </c>
      <c r="C407" s="2" t="s">
        <v>24</v>
      </c>
      <c r="D407" s="2" t="s">
        <v>19</v>
      </c>
      <c r="E407" s="1" t="s">
        <v>75</v>
      </c>
      <c r="F407" s="2"/>
      <c r="G407" s="7">
        <v>752.11680000000001</v>
      </c>
      <c r="H407" s="8">
        <f>H408</f>
        <v>0</v>
      </c>
      <c r="I407" s="7">
        <f t="shared" si="17"/>
        <v>752.11680000000001</v>
      </c>
      <c r="J407" s="8">
        <f>J408</f>
        <v>0</v>
      </c>
      <c r="K407" s="7">
        <f t="shared" si="16"/>
        <v>752.11680000000001</v>
      </c>
      <c r="L407" s="8">
        <f>L408</f>
        <v>0</v>
      </c>
      <c r="M407" s="7">
        <f t="shared" si="18"/>
        <v>752.11680000000001</v>
      </c>
    </row>
    <row r="408" spans="1:13" ht="38.25">
      <c r="A408" s="3" t="s">
        <v>65</v>
      </c>
      <c r="B408" s="2" t="s">
        <v>8</v>
      </c>
      <c r="C408" s="2" t="s">
        <v>24</v>
      </c>
      <c r="D408" s="2" t="s">
        <v>19</v>
      </c>
      <c r="E408" s="1" t="s">
        <v>75</v>
      </c>
      <c r="F408" s="2">
        <v>600</v>
      </c>
      <c r="G408" s="7">
        <v>752.11680000000001</v>
      </c>
      <c r="H408" s="8"/>
      <c r="I408" s="7">
        <f t="shared" si="17"/>
        <v>752.11680000000001</v>
      </c>
      <c r="J408" s="8"/>
      <c r="K408" s="7">
        <f t="shared" si="16"/>
        <v>752.11680000000001</v>
      </c>
      <c r="L408" s="8"/>
      <c r="M408" s="7">
        <f t="shared" si="18"/>
        <v>752.11680000000001</v>
      </c>
    </row>
    <row r="409" spans="1:13" ht="25.5">
      <c r="A409" s="3" t="s">
        <v>76</v>
      </c>
      <c r="B409" s="2" t="s">
        <v>8</v>
      </c>
      <c r="C409" s="2" t="s">
        <v>24</v>
      </c>
      <c r="D409" s="2" t="s">
        <v>19</v>
      </c>
      <c r="E409" s="1" t="s">
        <v>77</v>
      </c>
      <c r="F409" s="2"/>
      <c r="G409" s="7">
        <v>0</v>
      </c>
      <c r="H409" s="8">
        <f>H410</f>
        <v>0</v>
      </c>
      <c r="I409" s="7">
        <f t="shared" si="17"/>
        <v>0</v>
      </c>
      <c r="J409" s="8">
        <f>J410</f>
        <v>0</v>
      </c>
      <c r="K409" s="7">
        <f t="shared" si="16"/>
        <v>0</v>
      </c>
      <c r="L409" s="8">
        <f>L410</f>
        <v>0</v>
      </c>
      <c r="M409" s="7">
        <f t="shared" si="18"/>
        <v>0</v>
      </c>
    </row>
    <row r="410" spans="1:13" ht="38.25">
      <c r="A410" s="3" t="s">
        <v>65</v>
      </c>
      <c r="B410" s="2" t="s">
        <v>8</v>
      </c>
      <c r="C410" s="2" t="s">
        <v>24</v>
      </c>
      <c r="D410" s="2" t="s">
        <v>19</v>
      </c>
      <c r="E410" s="1" t="s">
        <v>77</v>
      </c>
      <c r="F410" s="2">
        <v>600</v>
      </c>
      <c r="G410" s="7">
        <v>0</v>
      </c>
      <c r="H410" s="8"/>
      <c r="I410" s="7">
        <f t="shared" si="17"/>
        <v>0</v>
      </c>
      <c r="J410" s="8"/>
      <c r="K410" s="7">
        <f t="shared" si="16"/>
        <v>0</v>
      </c>
      <c r="L410" s="8"/>
      <c r="M410" s="7">
        <f t="shared" si="18"/>
        <v>0</v>
      </c>
    </row>
    <row r="411" spans="1:13" ht="15.75">
      <c r="A411" s="3" t="s">
        <v>269</v>
      </c>
      <c r="B411" s="2" t="s">
        <v>8</v>
      </c>
      <c r="C411" s="2" t="s">
        <v>24</v>
      </c>
      <c r="D411" s="2" t="s">
        <v>19</v>
      </c>
      <c r="E411" s="1" t="s">
        <v>270</v>
      </c>
      <c r="F411" s="2"/>
      <c r="G411" s="7">
        <v>1500.124</v>
      </c>
      <c r="H411" s="8">
        <f>H412</f>
        <v>0</v>
      </c>
      <c r="I411" s="7">
        <f t="shared" si="17"/>
        <v>1500.124</v>
      </c>
      <c r="J411" s="8">
        <f>J412</f>
        <v>0</v>
      </c>
      <c r="K411" s="7">
        <f t="shared" si="16"/>
        <v>1500.124</v>
      </c>
      <c r="L411" s="8">
        <f>L412</f>
        <v>0</v>
      </c>
      <c r="M411" s="7">
        <f t="shared" si="18"/>
        <v>1500.124</v>
      </c>
    </row>
    <row r="412" spans="1:13" ht="38.25">
      <c r="A412" s="3" t="s">
        <v>65</v>
      </c>
      <c r="B412" s="2" t="s">
        <v>8</v>
      </c>
      <c r="C412" s="2" t="s">
        <v>24</v>
      </c>
      <c r="D412" s="2" t="s">
        <v>19</v>
      </c>
      <c r="E412" s="1" t="s">
        <v>270</v>
      </c>
      <c r="F412" s="2">
        <v>600</v>
      </c>
      <c r="G412" s="7">
        <v>1500.124</v>
      </c>
      <c r="H412" s="8"/>
      <c r="I412" s="7">
        <f t="shared" si="17"/>
        <v>1500.124</v>
      </c>
      <c r="J412" s="8"/>
      <c r="K412" s="7">
        <f t="shared" si="16"/>
        <v>1500.124</v>
      </c>
      <c r="L412" s="8"/>
      <c r="M412" s="7">
        <f t="shared" si="18"/>
        <v>1500.124</v>
      </c>
    </row>
    <row r="413" spans="1:13" ht="76.5">
      <c r="A413" s="3" t="s">
        <v>71</v>
      </c>
      <c r="B413" s="2" t="s">
        <v>8</v>
      </c>
      <c r="C413" s="2" t="s">
        <v>24</v>
      </c>
      <c r="D413" s="2" t="s">
        <v>19</v>
      </c>
      <c r="E413" s="1" t="s">
        <v>293</v>
      </c>
      <c r="F413" s="2"/>
      <c r="G413" s="7">
        <v>112.5</v>
      </c>
      <c r="H413" s="8">
        <f>H414</f>
        <v>0</v>
      </c>
      <c r="I413" s="7">
        <f t="shared" si="17"/>
        <v>112.5</v>
      </c>
      <c r="J413" s="8">
        <f>J414</f>
        <v>0</v>
      </c>
      <c r="K413" s="7">
        <f t="shared" ref="K413:K470" si="19">I413+J413</f>
        <v>112.5</v>
      </c>
      <c r="L413" s="8">
        <f>L414</f>
        <v>0</v>
      </c>
      <c r="M413" s="7">
        <f t="shared" si="18"/>
        <v>112.5</v>
      </c>
    </row>
    <row r="414" spans="1:13" ht="38.25">
      <c r="A414" s="3" t="s">
        <v>65</v>
      </c>
      <c r="B414" s="2" t="s">
        <v>8</v>
      </c>
      <c r="C414" s="2" t="s">
        <v>24</v>
      </c>
      <c r="D414" s="2" t="s">
        <v>19</v>
      </c>
      <c r="E414" s="1" t="s">
        <v>293</v>
      </c>
      <c r="F414" s="2">
        <v>600</v>
      </c>
      <c r="G414" s="7">
        <v>112.5</v>
      </c>
      <c r="H414" s="8"/>
      <c r="I414" s="7">
        <f t="shared" si="17"/>
        <v>112.5</v>
      </c>
      <c r="J414" s="8"/>
      <c r="K414" s="7">
        <f t="shared" si="19"/>
        <v>112.5</v>
      </c>
      <c r="L414" s="8"/>
      <c r="M414" s="7">
        <f t="shared" si="18"/>
        <v>112.5</v>
      </c>
    </row>
    <row r="415" spans="1:13" ht="89.25">
      <c r="A415" s="3" t="s">
        <v>74</v>
      </c>
      <c r="B415" s="2" t="s">
        <v>8</v>
      </c>
      <c r="C415" s="2" t="s">
        <v>24</v>
      </c>
      <c r="D415" s="2" t="s">
        <v>19</v>
      </c>
      <c r="E415" s="1" t="s">
        <v>295</v>
      </c>
      <c r="F415" s="2"/>
      <c r="G415" s="7">
        <v>0</v>
      </c>
      <c r="H415" s="8">
        <f>H416</f>
        <v>0</v>
      </c>
      <c r="I415" s="7">
        <f t="shared" si="17"/>
        <v>0</v>
      </c>
      <c r="J415" s="8">
        <f>J416</f>
        <v>1471</v>
      </c>
      <c r="K415" s="7">
        <f t="shared" si="19"/>
        <v>1471</v>
      </c>
      <c r="L415" s="8">
        <f>L416</f>
        <v>0</v>
      </c>
      <c r="M415" s="7">
        <f t="shared" si="18"/>
        <v>1471</v>
      </c>
    </row>
    <row r="416" spans="1:13" ht="38.25">
      <c r="A416" s="3" t="s">
        <v>65</v>
      </c>
      <c r="B416" s="2" t="s">
        <v>8</v>
      </c>
      <c r="C416" s="2" t="s">
        <v>24</v>
      </c>
      <c r="D416" s="2" t="s">
        <v>19</v>
      </c>
      <c r="E416" s="1" t="s">
        <v>295</v>
      </c>
      <c r="F416" s="2">
        <v>600</v>
      </c>
      <c r="G416" s="7">
        <v>0</v>
      </c>
      <c r="H416" s="8">
        <v>0</v>
      </c>
      <c r="I416" s="7">
        <f t="shared" si="17"/>
        <v>0</v>
      </c>
      <c r="J416" s="8">
        <v>1471</v>
      </c>
      <c r="K416" s="7">
        <f t="shared" si="19"/>
        <v>1471</v>
      </c>
      <c r="L416" s="8"/>
      <c r="M416" s="7">
        <f t="shared" si="18"/>
        <v>1471</v>
      </c>
    </row>
    <row r="417" spans="1:13" ht="57.75" customHeight="1">
      <c r="A417" s="3" t="s">
        <v>325</v>
      </c>
      <c r="B417" s="2" t="s">
        <v>8</v>
      </c>
      <c r="C417" s="2" t="s">
        <v>24</v>
      </c>
      <c r="D417" s="2" t="s">
        <v>19</v>
      </c>
      <c r="E417" s="1" t="s">
        <v>326</v>
      </c>
      <c r="F417" s="2"/>
      <c r="G417" s="7">
        <v>526.31600000000003</v>
      </c>
      <c r="H417" s="8">
        <f>H418</f>
        <v>-526.31600000000003</v>
      </c>
      <c r="I417" s="7">
        <f t="shared" si="17"/>
        <v>0</v>
      </c>
      <c r="J417" s="8">
        <f>J418</f>
        <v>0</v>
      </c>
      <c r="K417" s="7">
        <f t="shared" si="19"/>
        <v>0</v>
      </c>
      <c r="L417" s="8">
        <f>L418</f>
        <v>0</v>
      </c>
      <c r="M417" s="7">
        <f t="shared" si="18"/>
        <v>0</v>
      </c>
    </row>
    <row r="418" spans="1:13" ht="38.25">
      <c r="A418" s="3" t="s">
        <v>65</v>
      </c>
      <c r="B418" s="2" t="s">
        <v>8</v>
      </c>
      <c r="C418" s="2" t="s">
        <v>24</v>
      </c>
      <c r="D418" s="2" t="s">
        <v>19</v>
      </c>
      <c r="E418" s="1" t="s">
        <v>326</v>
      </c>
      <c r="F418" s="2">
        <v>600</v>
      </c>
      <c r="G418" s="7">
        <v>526.31600000000003</v>
      </c>
      <c r="H418" s="8">
        <v>-526.31600000000003</v>
      </c>
      <c r="I418" s="7">
        <f t="shared" si="17"/>
        <v>0</v>
      </c>
      <c r="J418" s="8"/>
      <c r="K418" s="7">
        <f t="shared" si="19"/>
        <v>0</v>
      </c>
      <c r="L418" s="8"/>
      <c r="M418" s="7">
        <f t="shared" si="18"/>
        <v>0</v>
      </c>
    </row>
    <row r="419" spans="1:13" ht="42.75" customHeight="1">
      <c r="A419" s="3" t="s">
        <v>337</v>
      </c>
      <c r="B419" s="2" t="s">
        <v>8</v>
      </c>
      <c r="C419" s="2" t="s">
        <v>24</v>
      </c>
      <c r="D419" s="2" t="s">
        <v>19</v>
      </c>
      <c r="E419" s="1" t="s">
        <v>338</v>
      </c>
      <c r="F419" s="2"/>
      <c r="G419" s="7">
        <v>0</v>
      </c>
      <c r="H419" s="8">
        <f>H420</f>
        <v>526.31600000000003</v>
      </c>
      <c r="I419" s="7">
        <f t="shared" si="17"/>
        <v>526.31600000000003</v>
      </c>
      <c r="J419" s="8">
        <f>J420</f>
        <v>0</v>
      </c>
      <c r="K419" s="7">
        <f t="shared" si="19"/>
        <v>526.31600000000003</v>
      </c>
      <c r="L419" s="8">
        <f>L420</f>
        <v>0</v>
      </c>
      <c r="M419" s="7">
        <f t="shared" si="18"/>
        <v>526.31600000000003</v>
      </c>
    </row>
    <row r="420" spans="1:13" ht="38.25">
      <c r="A420" s="3" t="s">
        <v>65</v>
      </c>
      <c r="B420" s="2" t="s">
        <v>8</v>
      </c>
      <c r="C420" s="2" t="s">
        <v>24</v>
      </c>
      <c r="D420" s="2" t="s">
        <v>19</v>
      </c>
      <c r="E420" s="1" t="s">
        <v>338</v>
      </c>
      <c r="F420" s="2">
        <v>600</v>
      </c>
      <c r="G420" s="7">
        <v>0</v>
      </c>
      <c r="H420" s="8">
        <v>526.31600000000003</v>
      </c>
      <c r="I420" s="7">
        <f t="shared" si="17"/>
        <v>526.31600000000003</v>
      </c>
      <c r="J420" s="8"/>
      <c r="K420" s="7">
        <f t="shared" si="19"/>
        <v>526.31600000000003</v>
      </c>
      <c r="L420" s="8"/>
      <c r="M420" s="7">
        <f t="shared" si="18"/>
        <v>526.31600000000003</v>
      </c>
    </row>
    <row r="421" spans="1:13" ht="38.25">
      <c r="A421" s="3" t="s">
        <v>78</v>
      </c>
      <c r="B421" s="2" t="s">
        <v>8</v>
      </c>
      <c r="C421" s="2" t="s">
        <v>24</v>
      </c>
      <c r="D421" s="2" t="s">
        <v>19</v>
      </c>
      <c r="E421" s="1" t="s">
        <v>80</v>
      </c>
      <c r="F421" s="2"/>
      <c r="G421" s="7">
        <v>2490.0495599999999</v>
      </c>
      <c r="H421" s="8">
        <f>H422</f>
        <v>0</v>
      </c>
      <c r="I421" s="7">
        <f t="shared" si="17"/>
        <v>2490.0495599999999</v>
      </c>
      <c r="J421" s="8">
        <f>J422</f>
        <v>0</v>
      </c>
      <c r="K421" s="7">
        <f t="shared" si="19"/>
        <v>2490.0495599999999</v>
      </c>
      <c r="L421" s="8">
        <f>L422</f>
        <v>0</v>
      </c>
      <c r="M421" s="7">
        <f t="shared" si="18"/>
        <v>2490.0495599999999</v>
      </c>
    </row>
    <row r="422" spans="1:13" ht="38.25">
      <c r="A422" s="3" t="s">
        <v>65</v>
      </c>
      <c r="B422" s="2" t="s">
        <v>8</v>
      </c>
      <c r="C422" s="2" t="s">
        <v>24</v>
      </c>
      <c r="D422" s="2" t="s">
        <v>19</v>
      </c>
      <c r="E422" s="1" t="s">
        <v>80</v>
      </c>
      <c r="F422" s="2">
        <v>600</v>
      </c>
      <c r="G422" s="7">
        <v>2490.0495599999999</v>
      </c>
      <c r="H422" s="8"/>
      <c r="I422" s="7">
        <f t="shared" si="17"/>
        <v>2490.0495599999999</v>
      </c>
      <c r="J422" s="8"/>
      <c r="K422" s="7">
        <f t="shared" si="19"/>
        <v>2490.0495599999999</v>
      </c>
      <c r="L422" s="8"/>
      <c r="M422" s="7">
        <f t="shared" si="18"/>
        <v>2490.0495599999999</v>
      </c>
    </row>
    <row r="423" spans="1:13" ht="25.5">
      <c r="A423" s="3" t="s">
        <v>196</v>
      </c>
      <c r="B423" s="2" t="s">
        <v>8</v>
      </c>
      <c r="C423" s="2" t="s">
        <v>24</v>
      </c>
      <c r="D423" s="2" t="s">
        <v>19</v>
      </c>
      <c r="E423" s="12" t="s">
        <v>316</v>
      </c>
      <c r="F423" s="2"/>
      <c r="G423" s="7">
        <v>0.66499999999999915</v>
      </c>
      <c r="H423" s="8">
        <f>H424</f>
        <v>0</v>
      </c>
      <c r="I423" s="7">
        <f t="shared" si="17"/>
        <v>0.66499999999999915</v>
      </c>
      <c r="J423" s="8">
        <f>J424</f>
        <v>0</v>
      </c>
      <c r="K423" s="7">
        <f t="shared" si="19"/>
        <v>0.66499999999999915</v>
      </c>
      <c r="L423" s="8">
        <f>L424</f>
        <v>0</v>
      </c>
      <c r="M423" s="7">
        <f t="shared" si="18"/>
        <v>0.66499999999999915</v>
      </c>
    </row>
    <row r="424" spans="1:13" ht="38.25">
      <c r="A424" s="3" t="s">
        <v>65</v>
      </c>
      <c r="B424" s="2" t="s">
        <v>8</v>
      </c>
      <c r="C424" s="2" t="s">
        <v>24</v>
      </c>
      <c r="D424" s="2" t="s">
        <v>19</v>
      </c>
      <c r="E424" s="12" t="s">
        <v>316</v>
      </c>
      <c r="F424" s="2">
        <v>600</v>
      </c>
      <c r="G424" s="7">
        <v>0.66499999999999915</v>
      </c>
      <c r="H424" s="8"/>
      <c r="I424" s="7">
        <f t="shared" si="17"/>
        <v>0.66499999999999915</v>
      </c>
      <c r="J424" s="8"/>
      <c r="K424" s="7">
        <f t="shared" si="19"/>
        <v>0.66499999999999915</v>
      </c>
      <c r="L424" s="8"/>
      <c r="M424" s="7">
        <f t="shared" si="18"/>
        <v>0.66499999999999915</v>
      </c>
    </row>
    <row r="425" spans="1:13" ht="63.75">
      <c r="A425" s="3" t="s">
        <v>388</v>
      </c>
      <c r="B425" s="2" t="s">
        <v>8</v>
      </c>
      <c r="C425" s="2" t="s">
        <v>24</v>
      </c>
      <c r="D425" s="2" t="s">
        <v>19</v>
      </c>
      <c r="E425" s="12" t="s">
        <v>380</v>
      </c>
      <c r="F425" s="2"/>
      <c r="G425" s="7"/>
      <c r="H425" s="8"/>
      <c r="I425" s="7">
        <f t="shared" si="17"/>
        <v>0</v>
      </c>
      <c r="J425" s="8">
        <f>J426</f>
        <v>7.7633700000000001</v>
      </c>
      <c r="K425" s="7">
        <f t="shared" si="19"/>
        <v>7.7633700000000001</v>
      </c>
      <c r="L425" s="8">
        <f>L426</f>
        <v>147.50399999999999</v>
      </c>
      <c r="M425" s="7">
        <f t="shared" si="18"/>
        <v>155.26737</v>
      </c>
    </row>
    <row r="426" spans="1:13" ht="38.25">
      <c r="A426" s="3" t="s">
        <v>65</v>
      </c>
      <c r="B426" s="2" t="s">
        <v>8</v>
      </c>
      <c r="C426" s="2" t="s">
        <v>24</v>
      </c>
      <c r="D426" s="2" t="s">
        <v>19</v>
      </c>
      <c r="E426" s="12" t="s">
        <v>380</v>
      </c>
      <c r="F426" s="2">
        <v>600</v>
      </c>
      <c r="G426" s="7"/>
      <c r="H426" s="8"/>
      <c r="I426" s="7">
        <f t="shared" si="17"/>
        <v>0</v>
      </c>
      <c r="J426" s="8">
        <v>7.7633700000000001</v>
      </c>
      <c r="K426" s="7">
        <f t="shared" si="19"/>
        <v>7.7633700000000001</v>
      </c>
      <c r="L426" s="8">
        <v>147.50399999999999</v>
      </c>
      <c r="M426" s="7">
        <f t="shared" si="18"/>
        <v>155.26737</v>
      </c>
    </row>
    <row r="427" spans="1:13" ht="63.75">
      <c r="A427" s="3" t="s">
        <v>79</v>
      </c>
      <c r="B427" s="2" t="s">
        <v>8</v>
      </c>
      <c r="C427" s="2" t="s">
        <v>24</v>
      </c>
      <c r="D427" s="2" t="s">
        <v>19</v>
      </c>
      <c r="E427" s="12" t="s">
        <v>81</v>
      </c>
      <c r="F427" s="2"/>
      <c r="G427" s="7">
        <v>100</v>
      </c>
      <c r="H427" s="8">
        <f>H428</f>
        <v>-100</v>
      </c>
      <c r="I427" s="7">
        <f t="shared" si="17"/>
        <v>0</v>
      </c>
      <c r="J427" s="8">
        <f>J428</f>
        <v>0</v>
      </c>
      <c r="K427" s="7">
        <f t="shared" si="19"/>
        <v>0</v>
      </c>
      <c r="L427" s="8">
        <f>L428</f>
        <v>0</v>
      </c>
      <c r="M427" s="7">
        <f t="shared" si="18"/>
        <v>0</v>
      </c>
    </row>
    <row r="428" spans="1:13" ht="38.25">
      <c r="A428" s="3" t="s">
        <v>65</v>
      </c>
      <c r="B428" s="2" t="s">
        <v>8</v>
      </c>
      <c r="C428" s="2" t="s">
        <v>24</v>
      </c>
      <c r="D428" s="2" t="s">
        <v>19</v>
      </c>
      <c r="E428" s="12" t="s">
        <v>81</v>
      </c>
      <c r="F428" s="2">
        <v>600</v>
      </c>
      <c r="G428" s="7">
        <v>100</v>
      </c>
      <c r="H428" s="8">
        <v>-100</v>
      </c>
      <c r="I428" s="7">
        <f t="shared" si="17"/>
        <v>0</v>
      </c>
      <c r="J428" s="8"/>
      <c r="K428" s="7">
        <f t="shared" si="19"/>
        <v>0</v>
      </c>
      <c r="L428" s="8"/>
      <c r="M428" s="7">
        <f t="shared" si="18"/>
        <v>0</v>
      </c>
    </row>
    <row r="429" spans="1:13" ht="63.75">
      <c r="A429" s="3" t="s">
        <v>79</v>
      </c>
      <c r="B429" s="2" t="s">
        <v>8</v>
      </c>
      <c r="C429" s="2" t="s">
        <v>24</v>
      </c>
      <c r="D429" s="2" t="s">
        <v>19</v>
      </c>
      <c r="E429" s="12" t="s">
        <v>343</v>
      </c>
      <c r="F429" s="2"/>
      <c r="G429" s="7">
        <v>0</v>
      </c>
      <c r="H429" s="8">
        <f>H430</f>
        <v>100</v>
      </c>
      <c r="I429" s="7">
        <f t="shared" si="17"/>
        <v>100</v>
      </c>
      <c r="J429" s="8">
        <f>J430</f>
        <v>0</v>
      </c>
      <c r="K429" s="7">
        <f t="shared" si="19"/>
        <v>100</v>
      </c>
      <c r="L429" s="8">
        <f>L430</f>
        <v>0</v>
      </c>
      <c r="M429" s="7">
        <f t="shared" si="18"/>
        <v>100</v>
      </c>
    </row>
    <row r="430" spans="1:13" ht="38.25">
      <c r="A430" s="3" t="s">
        <v>65</v>
      </c>
      <c r="B430" s="2" t="s">
        <v>8</v>
      </c>
      <c r="C430" s="2" t="s">
        <v>24</v>
      </c>
      <c r="D430" s="2" t="s">
        <v>19</v>
      </c>
      <c r="E430" s="12" t="s">
        <v>343</v>
      </c>
      <c r="F430" s="2">
        <v>600</v>
      </c>
      <c r="G430" s="7">
        <v>0</v>
      </c>
      <c r="H430" s="8">
        <v>100</v>
      </c>
      <c r="I430" s="7">
        <f t="shared" si="17"/>
        <v>100</v>
      </c>
      <c r="J430" s="8"/>
      <c r="K430" s="7">
        <f t="shared" si="19"/>
        <v>100</v>
      </c>
      <c r="L430" s="8"/>
      <c r="M430" s="7">
        <f t="shared" si="18"/>
        <v>100</v>
      </c>
    </row>
    <row r="431" spans="1:13" ht="76.5">
      <c r="A431" s="3" t="s">
        <v>71</v>
      </c>
      <c r="B431" s="2" t="s">
        <v>8</v>
      </c>
      <c r="C431" s="2" t="s">
        <v>24</v>
      </c>
      <c r="D431" s="2" t="s">
        <v>19</v>
      </c>
      <c r="E431" s="1" t="s">
        <v>82</v>
      </c>
      <c r="F431" s="2"/>
      <c r="G431" s="7">
        <v>1350.13</v>
      </c>
      <c r="H431" s="8">
        <f>H432</f>
        <v>0</v>
      </c>
      <c r="I431" s="7">
        <f t="shared" si="17"/>
        <v>1350.13</v>
      </c>
      <c r="J431" s="8">
        <f>J432</f>
        <v>0</v>
      </c>
      <c r="K431" s="7">
        <f t="shared" si="19"/>
        <v>1350.13</v>
      </c>
      <c r="L431" s="8">
        <f>L432</f>
        <v>0</v>
      </c>
      <c r="M431" s="7">
        <f t="shared" si="18"/>
        <v>1350.13</v>
      </c>
    </row>
    <row r="432" spans="1:13" ht="38.25">
      <c r="A432" s="3" t="s">
        <v>65</v>
      </c>
      <c r="B432" s="2" t="s">
        <v>8</v>
      </c>
      <c r="C432" s="2" t="s">
        <v>24</v>
      </c>
      <c r="D432" s="2" t="s">
        <v>19</v>
      </c>
      <c r="E432" s="1" t="s">
        <v>82</v>
      </c>
      <c r="F432" s="2">
        <v>600</v>
      </c>
      <c r="G432" s="7">
        <v>1350.13</v>
      </c>
      <c r="H432" s="8"/>
      <c r="I432" s="7">
        <f t="shared" si="17"/>
        <v>1350.13</v>
      </c>
      <c r="J432" s="8"/>
      <c r="K432" s="7">
        <f t="shared" si="19"/>
        <v>1350.13</v>
      </c>
      <c r="L432" s="8"/>
      <c r="M432" s="7">
        <f t="shared" si="18"/>
        <v>1350.13</v>
      </c>
    </row>
    <row r="433" spans="1:13" ht="89.25">
      <c r="A433" s="3" t="s">
        <v>74</v>
      </c>
      <c r="B433" s="2" t="s">
        <v>8</v>
      </c>
      <c r="C433" s="2" t="s">
        <v>24</v>
      </c>
      <c r="D433" s="2" t="s">
        <v>19</v>
      </c>
      <c r="E433" s="1" t="s">
        <v>83</v>
      </c>
      <c r="F433" s="2"/>
      <c r="G433" s="7">
        <v>120</v>
      </c>
      <c r="H433" s="8">
        <f>H434</f>
        <v>599</v>
      </c>
      <c r="I433" s="7">
        <f t="shared" si="17"/>
        <v>719</v>
      </c>
      <c r="J433" s="8">
        <f>J434</f>
        <v>0</v>
      </c>
      <c r="K433" s="7">
        <f t="shared" si="19"/>
        <v>719</v>
      </c>
      <c r="L433" s="8">
        <f>L434</f>
        <v>150</v>
      </c>
      <c r="M433" s="7">
        <f t="shared" si="18"/>
        <v>869</v>
      </c>
    </row>
    <row r="434" spans="1:13" ht="38.25">
      <c r="A434" s="3" t="s">
        <v>65</v>
      </c>
      <c r="B434" s="2" t="s">
        <v>8</v>
      </c>
      <c r="C434" s="2" t="s">
        <v>24</v>
      </c>
      <c r="D434" s="2" t="s">
        <v>19</v>
      </c>
      <c r="E434" s="1" t="s">
        <v>83</v>
      </c>
      <c r="F434" s="2">
        <v>600</v>
      </c>
      <c r="G434" s="7">
        <v>120</v>
      </c>
      <c r="H434" s="8">
        <v>599</v>
      </c>
      <c r="I434" s="7">
        <f t="shared" si="17"/>
        <v>719</v>
      </c>
      <c r="J434" s="8"/>
      <c r="K434" s="7">
        <f t="shared" si="19"/>
        <v>719</v>
      </c>
      <c r="L434" s="8">
        <v>150</v>
      </c>
      <c r="M434" s="7">
        <f t="shared" si="18"/>
        <v>869</v>
      </c>
    </row>
    <row r="435" spans="1:13" ht="25.5">
      <c r="A435" s="3" t="s">
        <v>76</v>
      </c>
      <c r="B435" s="2" t="s">
        <v>8</v>
      </c>
      <c r="C435" s="2" t="s">
        <v>24</v>
      </c>
      <c r="D435" s="2" t="s">
        <v>19</v>
      </c>
      <c r="E435" s="1" t="s">
        <v>84</v>
      </c>
      <c r="F435" s="2"/>
      <c r="G435" s="7">
        <v>0</v>
      </c>
      <c r="H435" s="8">
        <f>H436</f>
        <v>0</v>
      </c>
      <c r="I435" s="7">
        <f t="shared" si="17"/>
        <v>0</v>
      </c>
      <c r="J435" s="8">
        <f>J436</f>
        <v>0</v>
      </c>
      <c r="K435" s="7">
        <f t="shared" si="19"/>
        <v>0</v>
      </c>
      <c r="L435" s="8">
        <f>L436</f>
        <v>0</v>
      </c>
      <c r="M435" s="7">
        <f t="shared" si="18"/>
        <v>0</v>
      </c>
    </row>
    <row r="436" spans="1:13" ht="38.25">
      <c r="A436" s="3" t="s">
        <v>65</v>
      </c>
      <c r="B436" s="2" t="s">
        <v>8</v>
      </c>
      <c r="C436" s="2" t="s">
        <v>24</v>
      </c>
      <c r="D436" s="2" t="s">
        <v>19</v>
      </c>
      <c r="E436" s="1" t="s">
        <v>84</v>
      </c>
      <c r="F436" s="2">
        <v>600</v>
      </c>
      <c r="G436" s="7">
        <v>0</v>
      </c>
      <c r="H436" s="8"/>
      <c r="I436" s="7">
        <f t="shared" si="17"/>
        <v>0</v>
      </c>
      <c r="J436" s="8"/>
      <c r="K436" s="7">
        <f t="shared" si="19"/>
        <v>0</v>
      </c>
      <c r="L436" s="8"/>
      <c r="M436" s="7">
        <f t="shared" si="18"/>
        <v>0</v>
      </c>
    </row>
    <row r="437" spans="1:13" ht="25.5">
      <c r="A437" s="3" t="s">
        <v>73</v>
      </c>
      <c r="B437" s="2" t="s">
        <v>8</v>
      </c>
      <c r="C437" s="2" t="s">
        <v>24</v>
      </c>
      <c r="D437" s="2" t="s">
        <v>19</v>
      </c>
      <c r="E437" s="1" t="s">
        <v>85</v>
      </c>
      <c r="F437" s="2"/>
      <c r="G437" s="7">
        <v>0</v>
      </c>
      <c r="H437" s="8">
        <f>H438</f>
        <v>0</v>
      </c>
      <c r="I437" s="7">
        <f t="shared" si="17"/>
        <v>0</v>
      </c>
      <c r="J437" s="8">
        <f>J438</f>
        <v>0</v>
      </c>
      <c r="K437" s="7">
        <f t="shared" si="19"/>
        <v>0</v>
      </c>
      <c r="L437" s="8">
        <f>L438</f>
        <v>0</v>
      </c>
      <c r="M437" s="7">
        <f t="shared" si="18"/>
        <v>0</v>
      </c>
    </row>
    <row r="438" spans="1:13" ht="38.25">
      <c r="A438" s="3" t="s">
        <v>65</v>
      </c>
      <c r="B438" s="2" t="s">
        <v>8</v>
      </c>
      <c r="C438" s="2" t="s">
        <v>24</v>
      </c>
      <c r="D438" s="2" t="s">
        <v>19</v>
      </c>
      <c r="E438" s="1" t="s">
        <v>85</v>
      </c>
      <c r="F438" s="2">
        <v>600</v>
      </c>
      <c r="G438" s="7">
        <v>0</v>
      </c>
      <c r="H438" s="8"/>
      <c r="I438" s="7">
        <f t="shared" si="17"/>
        <v>0</v>
      </c>
      <c r="J438" s="8"/>
      <c r="K438" s="7">
        <f t="shared" si="19"/>
        <v>0</v>
      </c>
      <c r="L438" s="8"/>
      <c r="M438" s="7">
        <f t="shared" si="18"/>
        <v>0</v>
      </c>
    </row>
    <row r="439" spans="1:13" ht="21" customHeight="1">
      <c r="A439" s="3" t="s">
        <v>352</v>
      </c>
      <c r="B439" s="2" t="s">
        <v>8</v>
      </c>
      <c r="C439" s="2" t="s">
        <v>24</v>
      </c>
      <c r="D439" s="2" t="s">
        <v>19</v>
      </c>
      <c r="E439" s="12" t="s">
        <v>353</v>
      </c>
      <c r="F439" s="2"/>
      <c r="G439" s="7">
        <v>0</v>
      </c>
      <c r="H439" s="8">
        <f>H440</f>
        <v>5000</v>
      </c>
      <c r="I439" s="7">
        <f t="shared" si="17"/>
        <v>5000</v>
      </c>
      <c r="J439" s="8">
        <f>J440</f>
        <v>0</v>
      </c>
      <c r="K439" s="7">
        <f t="shared" si="19"/>
        <v>5000</v>
      </c>
      <c r="L439" s="8">
        <f>L440</f>
        <v>0</v>
      </c>
      <c r="M439" s="7">
        <f t="shared" si="18"/>
        <v>5000</v>
      </c>
    </row>
    <row r="440" spans="1:13" ht="38.25">
      <c r="A440" s="3" t="s">
        <v>65</v>
      </c>
      <c r="B440" s="2" t="s">
        <v>8</v>
      </c>
      <c r="C440" s="2" t="s">
        <v>24</v>
      </c>
      <c r="D440" s="2" t="s">
        <v>19</v>
      </c>
      <c r="E440" s="12" t="s">
        <v>353</v>
      </c>
      <c r="F440" s="2">
        <v>600</v>
      </c>
      <c r="G440" s="7">
        <v>0</v>
      </c>
      <c r="H440" s="8">
        <v>5000</v>
      </c>
      <c r="I440" s="7">
        <f t="shared" si="17"/>
        <v>5000</v>
      </c>
      <c r="J440" s="8"/>
      <c r="K440" s="7">
        <f t="shared" si="19"/>
        <v>5000</v>
      </c>
      <c r="L440" s="8"/>
      <c r="M440" s="7">
        <f t="shared" si="18"/>
        <v>5000</v>
      </c>
    </row>
    <row r="441" spans="1:13" ht="38.25">
      <c r="A441" s="3" t="s">
        <v>86</v>
      </c>
      <c r="B441" s="2" t="s">
        <v>8</v>
      </c>
      <c r="C441" s="2" t="s">
        <v>24</v>
      </c>
      <c r="D441" s="2" t="s">
        <v>19</v>
      </c>
      <c r="E441" s="1" t="s">
        <v>87</v>
      </c>
      <c r="F441" s="2"/>
      <c r="G441" s="7">
        <v>352.50968</v>
      </c>
      <c r="H441" s="8">
        <f>H442+H443</f>
        <v>0</v>
      </c>
      <c r="I441" s="7">
        <f t="shared" si="17"/>
        <v>352.50968</v>
      </c>
      <c r="J441" s="8">
        <f>J442+J443</f>
        <v>-57.763370000000002</v>
      </c>
      <c r="K441" s="7">
        <f t="shared" si="19"/>
        <v>294.74630999999999</v>
      </c>
      <c r="L441" s="8">
        <f>L442+L443</f>
        <v>0</v>
      </c>
      <c r="M441" s="7">
        <f t="shared" si="18"/>
        <v>294.74630999999999</v>
      </c>
    </row>
    <row r="442" spans="1:13" ht="38.25">
      <c r="A442" s="3" t="s">
        <v>32</v>
      </c>
      <c r="B442" s="2" t="s">
        <v>8</v>
      </c>
      <c r="C442" s="2" t="s">
        <v>24</v>
      </c>
      <c r="D442" s="2" t="s">
        <v>19</v>
      </c>
      <c r="E442" s="1" t="s">
        <v>87</v>
      </c>
      <c r="F442" s="2">
        <v>200</v>
      </c>
      <c r="G442" s="7">
        <v>309.416</v>
      </c>
      <c r="H442" s="8"/>
      <c r="I442" s="7">
        <f t="shared" si="17"/>
        <v>309.416</v>
      </c>
      <c r="J442" s="8">
        <v>-57.763370000000002</v>
      </c>
      <c r="K442" s="7">
        <f t="shared" si="19"/>
        <v>251.65262999999999</v>
      </c>
      <c r="L442" s="8"/>
      <c r="M442" s="7">
        <f t="shared" si="18"/>
        <v>251.65262999999999</v>
      </c>
    </row>
    <row r="443" spans="1:13" ht="38.25">
      <c r="A443" s="3" t="s">
        <v>65</v>
      </c>
      <c r="B443" s="2" t="s">
        <v>8</v>
      </c>
      <c r="C443" s="2" t="s">
        <v>24</v>
      </c>
      <c r="D443" s="2" t="s">
        <v>19</v>
      </c>
      <c r="E443" s="1" t="s">
        <v>87</v>
      </c>
      <c r="F443" s="2">
        <v>600</v>
      </c>
      <c r="G443" s="7">
        <v>43.093679999999999</v>
      </c>
      <c r="H443" s="8"/>
      <c r="I443" s="7">
        <f t="shared" si="17"/>
        <v>43.093679999999999</v>
      </c>
      <c r="J443" s="8"/>
      <c r="K443" s="7">
        <f t="shared" si="19"/>
        <v>43.093679999999999</v>
      </c>
      <c r="L443" s="8"/>
      <c r="M443" s="7">
        <f t="shared" si="18"/>
        <v>43.093679999999999</v>
      </c>
    </row>
    <row r="444" spans="1:13" ht="31.5" customHeight="1">
      <c r="A444" s="3" t="s">
        <v>322</v>
      </c>
      <c r="B444" s="2" t="s">
        <v>8</v>
      </c>
      <c r="C444" s="2" t="s">
        <v>24</v>
      </c>
      <c r="D444" s="2" t="s">
        <v>21</v>
      </c>
      <c r="E444" s="1" t="s">
        <v>324</v>
      </c>
      <c r="F444" s="2"/>
      <c r="G444" s="7">
        <v>335.13983999999999</v>
      </c>
      <c r="H444" s="8">
        <f>H445</f>
        <v>0</v>
      </c>
      <c r="I444" s="7">
        <f t="shared" si="17"/>
        <v>335.13983999999999</v>
      </c>
      <c r="J444" s="8">
        <f>J445</f>
        <v>0</v>
      </c>
      <c r="K444" s="7">
        <f t="shared" si="19"/>
        <v>335.13983999999999</v>
      </c>
      <c r="L444" s="8">
        <f>L445</f>
        <v>0</v>
      </c>
      <c r="M444" s="7">
        <f t="shared" si="18"/>
        <v>335.13983999999999</v>
      </c>
    </row>
    <row r="445" spans="1:13" ht="38.25">
      <c r="A445" s="3" t="s">
        <v>65</v>
      </c>
      <c r="B445" s="2" t="s">
        <v>8</v>
      </c>
      <c r="C445" s="2" t="s">
        <v>24</v>
      </c>
      <c r="D445" s="2" t="s">
        <v>21</v>
      </c>
      <c r="E445" s="1" t="s">
        <v>324</v>
      </c>
      <c r="F445" s="2">
        <v>600</v>
      </c>
      <c r="G445" s="7">
        <v>335.13983999999999</v>
      </c>
      <c r="H445" s="8"/>
      <c r="I445" s="7">
        <f t="shared" si="17"/>
        <v>335.13983999999999</v>
      </c>
      <c r="J445" s="8"/>
      <c r="K445" s="7">
        <f t="shared" si="19"/>
        <v>335.13983999999999</v>
      </c>
      <c r="L445" s="8"/>
      <c r="M445" s="7">
        <f t="shared" si="18"/>
        <v>335.13983999999999</v>
      </c>
    </row>
    <row r="446" spans="1:13" ht="43.5" customHeight="1">
      <c r="A446" s="3" t="s">
        <v>93</v>
      </c>
      <c r="B446" s="2" t="s">
        <v>8</v>
      </c>
      <c r="C446" s="2">
        <v>11</v>
      </c>
      <c r="D446" s="2" t="s">
        <v>25</v>
      </c>
      <c r="E446" s="1" t="s">
        <v>95</v>
      </c>
      <c r="F446" s="2"/>
      <c r="G446" s="7">
        <v>422</v>
      </c>
      <c r="H446" s="8">
        <f>H447+H448</f>
        <v>0</v>
      </c>
      <c r="I446" s="7">
        <f t="shared" si="17"/>
        <v>422</v>
      </c>
      <c r="J446" s="8">
        <f>J447+J448</f>
        <v>0</v>
      </c>
      <c r="K446" s="7">
        <f t="shared" si="19"/>
        <v>422</v>
      </c>
      <c r="L446" s="8">
        <f>L447+L448</f>
        <v>0</v>
      </c>
      <c r="M446" s="7">
        <f t="shared" si="18"/>
        <v>422</v>
      </c>
    </row>
    <row r="447" spans="1:13" ht="76.5">
      <c r="A447" s="3" t="s">
        <v>94</v>
      </c>
      <c r="B447" s="2" t="s">
        <v>8</v>
      </c>
      <c r="C447" s="2">
        <v>11</v>
      </c>
      <c r="D447" s="2" t="s">
        <v>25</v>
      </c>
      <c r="E447" s="1" t="s">
        <v>95</v>
      </c>
      <c r="F447" s="2">
        <v>100</v>
      </c>
      <c r="G447" s="7">
        <v>270</v>
      </c>
      <c r="H447" s="8"/>
      <c r="I447" s="7">
        <f t="shared" ref="I447:I470" si="20">G447+H447</f>
        <v>270</v>
      </c>
      <c r="J447" s="8"/>
      <c r="K447" s="7">
        <f t="shared" si="19"/>
        <v>270</v>
      </c>
      <c r="L447" s="8"/>
      <c r="M447" s="7">
        <f t="shared" si="18"/>
        <v>270</v>
      </c>
    </row>
    <row r="448" spans="1:13" ht="38.25">
      <c r="A448" s="3" t="s">
        <v>32</v>
      </c>
      <c r="B448" s="2" t="s">
        <v>8</v>
      </c>
      <c r="C448" s="2">
        <v>11</v>
      </c>
      <c r="D448" s="2" t="s">
        <v>25</v>
      </c>
      <c r="E448" s="1" t="s">
        <v>95</v>
      </c>
      <c r="F448" s="2">
        <v>200</v>
      </c>
      <c r="G448" s="7">
        <v>152</v>
      </c>
      <c r="H448" s="8"/>
      <c r="I448" s="7">
        <f t="shared" si="20"/>
        <v>152</v>
      </c>
      <c r="J448" s="8"/>
      <c r="K448" s="7">
        <f t="shared" si="19"/>
        <v>152</v>
      </c>
      <c r="L448" s="8"/>
      <c r="M448" s="7">
        <f t="shared" si="18"/>
        <v>152</v>
      </c>
    </row>
    <row r="449" spans="1:13" ht="25.5">
      <c r="A449" s="3" t="s">
        <v>96</v>
      </c>
      <c r="B449" s="2" t="s">
        <v>8</v>
      </c>
      <c r="C449" s="2">
        <v>11</v>
      </c>
      <c r="D449" s="2" t="s">
        <v>25</v>
      </c>
      <c r="E449" s="1" t="s">
        <v>97</v>
      </c>
      <c r="F449" s="2"/>
      <c r="G449" s="7">
        <v>704.05</v>
      </c>
      <c r="H449" s="8">
        <f>H450+H451</f>
        <v>25</v>
      </c>
      <c r="I449" s="7">
        <f t="shared" si="20"/>
        <v>729.05</v>
      </c>
      <c r="J449" s="8">
        <f>J450+J451+J452</f>
        <v>0</v>
      </c>
      <c r="K449" s="7">
        <f t="shared" si="19"/>
        <v>729.05</v>
      </c>
      <c r="L449" s="8">
        <f>L450+L451+L452</f>
        <v>0</v>
      </c>
      <c r="M449" s="7">
        <f t="shared" si="18"/>
        <v>729.05</v>
      </c>
    </row>
    <row r="450" spans="1:13" ht="76.5">
      <c r="A450" s="3" t="s">
        <v>94</v>
      </c>
      <c r="B450" s="2" t="s">
        <v>8</v>
      </c>
      <c r="C450" s="2">
        <v>11</v>
      </c>
      <c r="D450" s="2" t="s">
        <v>25</v>
      </c>
      <c r="E450" s="1" t="s">
        <v>97</v>
      </c>
      <c r="F450" s="2">
        <v>100</v>
      </c>
      <c r="G450" s="7">
        <v>499.05</v>
      </c>
      <c r="H450" s="8"/>
      <c r="I450" s="7">
        <f t="shared" si="20"/>
        <v>499.05</v>
      </c>
      <c r="J450" s="8"/>
      <c r="K450" s="7">
        <f t="shared" si="19"/>
        <v>499.05</v>
      </c>
      <c r="L450" s="8"/>
      <c r="M450" s="7">
        <f t="shared" si="18"/>
        <v>499.05</v>
      </c>
    </row>
    <row r="451" spans="1:13" ht="38.25">
      <c r="A451" s="3" t="s">
        <v>32</v>
      </c>
      <c r="B451" s="2" t="s">
        <v>8</v>
      </c>
      <c r="C451" s="2">
        <v>11</v>
      </c>
      <c r="D451" s="2" t="s">
        <v>25</v>
      </c>
      <c r="E451" s="1" t="s">
        <v>97</v>
      </c>
      <c r="F451" s="2">
        <v>200</v>
      </c>
      <c r="G451" s="7">
        <v>205</v>
      </c>
      <c r="H451" s="8">
        <v>25</v>
      </c>
      <c r="I451" s="7">
        <f t="shared" si="20"/>
        <v>230</v>
      </c>
      <c r="J451" s="8">
        <v>-8</v>
      </c>
      <c r="K451" s="7">
        <f t="shared" si="19"/>
        <v>222</v>
      </c>
      <c r="L451" s="8"/>
      <c r="M451" s="7">
        <f t="shared" si="18"/>
        <v>222</v>
      </c>
    </row>
    <row r="452" spans="1:13" ht="15.75">
      <c r="A452" s="14" t="s">
        <v>54</v>
      </c>
      <c r="B452" s="2" t="s">
        <v>8</v>
      </c>
      <c r="C452" s="2">
        <v>11</v>
      </c>
      <c r="D452" s="2" t="s">
        <v>25</v>
      </c>
      <c r="E452" s="1" t="s">
        <v>97</v>
      </c>
      <c r="F452" s="2">
        <v>800</v>
      </c>
      <c r="G452" s="7"/>
      <c r="H452" s="8"/>
      <c r="I452" s="7">
        <f t="shared" si="20"/>
        <v>0</v>
      </c>
      <c r="J452" s="8">
        <v>8</v>
      </c>
      <c r="K452" s="7">
        <f t="shared" si="19"/>
        <v>8</v>
      </c>
      <c r="L452" s="8"/>
      <c r="M452" s="7">
        <f t="shared" si="18"/>
        <v>8</v>
      </c>
    </row>
    <row r="453" spans="1:13" ht="25.5">
      <c r="A453" s="3" t="s">
        <v>258</v>
      </c>
      <c r="B453" s="2" t="s">
        <v>8</v>
      </c>
      <c r="C453" s="2">
        <v>11</v>
      </c>
      <c r="D453" s="2" t="s">
        <v>25</v>
      </c>
      <c r="E453" s="1" t="s">
        <v>98</v>
      </c>
      <c r="F453" s="2"/>
      <c r="G453" s="7">
        <v>191.95</v>
      </c>
      <c r="H453" s="8">
        <f>H454+H455</f>
        <v>0</v>
      </c>
      <c r="I453" s="7">
        <f t="shared" si="20"/>
        <v>191.95</v>
      </c>
      <c r="J453" s="8">
        <f>J454+J455</f>
        <v>0</v>
      </c>
      <c r="K453" s="7">
        <f t="shared" si="19"/>
        <v>191.95</v>
      </c>
      <c r="L453" s="8">
        <f>L454+L455</f>
        <v>0</v>
      </c>
      <c r="M453" s="7">
        <f t="shared" si="18"/>
        <v>191.95</v>
      </c>
    </row>
    <row r="454" spans="1:13" ht="76.5">
      <c r="A454" s="3" t="s">
        <v>94</v>
      </c>
      <c r="B454" s="2" t="s">
        <v>8</v>
      </c>
      <c r="C454" s="2">
        <v>11</v>
      </c>
      <c r="D454" s="2" t="s">
        <v>25</v>
      </c>
      <c r="E454" s="1" t="s">
        <v>98</v>
      </c>
      <c r="F454" s="2">
        <v>100</v>
      </c>
      <c r="G454" s="7">
        <v>163.95</v>
      </c>
      <c r="H454" s="8"/>
      <c r="I454" s="7">
        <f t="shared" si="20"/>
        <v>163.95</v>
      </c>
      <c r="J454" s="8"/>
      <c r="K454" s="7">
        <f t="shared" si="19"/>
        <v>163.95</v>
      </c>
      <c r="L454" s="8"/>
      <c r="M454" s="7">
        <f t="shared" si="18"/>
        <v>163.95</v>
      </c>
    </row>
    <row r="455" spans="1:13" ht="38.25">
      <c r="A455" s="3" t="s">
        <v>32</v>
      </c>
      <c r="B455" s="2" t="s">
        <v>8</v>
      </c>
      <c r="C455" s="2">
        <v>11</v>
      </c>
      <c r="D455" s="2" t="s">
        <v>25</v>
      </c>
      <c r="E455" s="1" t="s">
        <v>98</v>
      </c>
      <c r="F455" s="2">
        <v>200</v>
      </c>
      <c r="G455" s="7">
        <v>28</v>
      </c>
      <c r="H455" s="8"/>
      <c r="I455" s="7">
        <f t="shared" si="20"/>
        <v>28</v>
      </c>
      <c r="J455" s="8"/>
      <c r="K455" s="7">
        <f t="shared" si="19"/>
        <v>28</v>
      </c>
      <c r="L455" s="8"/>
      <c r="M455" s="7">
        <f t="shared" si="18"/>
        <v>28</v>
      </c>
    </row>
    <row r="456" spans="1:13" ht="25.5">
      <c r="A456" s="3" t="s">
        <v>88</v>
      </c>
      <c r="B456" s="2" t="s">
        <v>8</v>
      </c>
      <c r="C456" s="2">
        <v>12</v>
      </c>
      <c r="D456" s="2" t="s">
        <v>19</v>
      </c>
      <c r="E456" s="1" t="s">
        <v>90</v>
      </c>
      <c r="F456" s="2"/>
      <c r="G456" s="7">
        <v>1751.7395700000002</v>
      </c>
      <c r="H456" s="8">
        <f>H457</f>
        <v>0</v>
      </c>
      <c r="I456" s="7">
        <f t="shared" si="20"/>
        <v>1751.7395700000002</v>
      </c>
      <c r="J456" s="8">
        <f>J457</f>
        <v>0</v>
      </c>
      <c r="K456" s="7">
        <f t="shared" si="19"/>
        <v>1751.7395700000002</v>
      </c>
      <c r="L456" s="8">
        <f>L457</f>
        <v>0</v>
      </c>
      <c r="M456" s="7">
        <f t="shared" si="18"/>
        <v>1751.7395700000002</v>
      </c>
    </row>
    <row r="457" spans="1:13" ht="38.25">
      <c r="A457" s="3" t="s">
        <v>65</v>
      </c>
      <c r="B457" s="2" t="s">
        <v>8</v>
      </c>
      <c r="C457" s="2">
        <v>12</v>
      </c>
      <c r="D457" s="2" t="s">
        <v>19</v>
      </c>
      <c r="E457" s="1" t="s">
        <v>90</v>
      </c>
      <c r="F457" s="2">
        <v>600</v>
      </c>
      <c r="G457" s="7">
        <v>1751.7395700000002</v>
      </c>
      <c r="H457" s="8"/>
      <c r="I457" s="7">
        <f t="shared" si="20"/>
        <v>1751.7395700000002</v>
      </c>
      <c r="J457" s="8"/>
      <c r="K457" s="7">
        <f t="shared" si="19"/>
        <v>1751.7395700000002</v>
      </c>
      <c r="L457" s="8"/>
      <c r="M457" s="7">
        <f t="shared" si="18"/>
        <v>1751.7395700000002</v>
      </c>
    </row>
    <row r="458" spans="1:13" ht="25.5">
      <c r="A458" s="3" t="s">
        <v>91</v>
      </c>
      <c r="B458" s="2" t="s">
        <v>8</v>
      </c>
      <c r="C458" s="2">
        <v>12</v>
      </c>
      <c r="D458" s="2" t="s">
        <v>19</v>
      </c>
      <c r="E458" s="1" t="s">
        <v>92</v>
      </c>
      <c r="F458" s="2"/>
      <c r="G458" s="7">
        <v>0</v>
      </c>
      <c r="H458" s="8">
        <f>H459</f>
        <v>0</v>
      </c>
      <c r="I458" s="7">
        <f t="shared" si="20"/>
        <v>0</v>
      </c>
      <c r="J458" s="8">
        <f>J459</f>
        <v>0</v>
      </c>
      <c r="K458" s="7">
        <f t="shared" si="19"/>
        <v>0</v>
      </c>
      <c r="L458" s="8">
        <f>L459</f>
        <v>0</v>
      </c>
      <c r="M458" s="7">
        <f t="shared" si="18"/>
        <v>0</v>
      </c>
    </row>
    <row r="459" spans="1:13" ht="38.25">
      <c r="A459" s="3" t="s">
        <v>65</v>
      </c>
      <c r="B459" s="2" t="s">
        <v>8</v>
      </c>
      <c r="C459" s="2">
        <v>12</v>
      </c>
      <c r="D459" s="2" t="s">
        <v>19</v>
      </c>
      <c r="E459" s="1" t="s">
        <v>92</v>
      </c>
      <c r="F459" s="2">
        <v>600</v>
      </c>
      <c r="G459" s="7">
        <v>0</v>
      </c>
      <c r="H459" s="8"/>
      <c r="I459" s="7">
        <f t="shared" si="20"/>
        <v>0</v>
      </c>
      <c r="J459" s="8"/>
      <c r="K459" s="7">
        <f t="shared" si="19"/>
        <v>0</v>
      </c>
      <c r="L459" s="8"/>
      <c r="M459" s="7">
        <f t="shared" si="18"/>
        <v>0</v>
      </c>
    </row>
    <row r="460" spans="1:13" ht="30" customHeight="1">
      <c r="A460" s="11" t="s">
        <v>73</v>
      </c>
      <c r="B460" s="2" t="s">
        <v>8</v>
      </c>
      <c r="C460" s="2">
        <v>12</v>
      </c>
      <c r="D460" s="2" t="s">
        <v>19</v>
      </c>
      <c r="E460" s="1" t="s">
        <v>327</v>
      </c>
      <c r="F460" s="2"/>
      <c r="G460" s="7">
        <v>0</v>
      </c>
      <c r="H460" s="8">
        <f>H461</f>
        <v>0</v>
      </c>
      <c r="I460" s="7">
        <f t="shared" si="20"/>
        <v>0</v>
      </c>
      <c r="J460" s="8">
        <f>J461</f>
        <v>0</v>
      </c>
      <c r="K460" s="7">
        <f t="shared" si="19"/>
        <v>0</v>
      </c>
      <c r="L460" s="8">
        <f>L461</f>
        <v>0</v>
      </c>
      <c r="M460" s="7">
        <f t="shared" si="18"/>
        <v>0</v>
      </c>
    </row>
    <row r="461" spans="1:13" ht="38.25">
      <c r="A461" s="11" t="s">
        <v>65</v>
      </c>
      <c r="B461" s="2" t="s">
        <v>8</v>
      </c>
      <c r="C461" s="2">
        <v>12</v>
      </c>
      <c r="D461" s="2" t="s">
        <v>19</v>
      </c>
      <c r="E461" s="1" t="s">
        <v>327</v>
      </c>
      <c r="F461" s="2">
        <v>600</v>
      </c>
      <c r="G461" s="7">
        <v>0</v>
      </c>
      <c r="H461" s="8"/>
      <c r="I461" s="7">
        <f t="shared" si="20"/>
        <v>0</v>
      </c>
      <c r="J461" s="8"/>
      <c r="K461" s="7">
        <f t="shared" si="19"/>
        <v>0</v>
      </c>
      <c r="L461" s="8"/>
      <c r="M461" s="7">
        <f t="shared" si="18"/>
        <v>0</v>
      </c>
    </row>
    <row r="462" spans="1:13" ht="38.25">
      <c r="A462" s="17" t="s">
        <v>334</v>
      </c>
      <c r="B462" s="6" t="s">
        <v>333</v>
      </c>
      <c r="C462" s="6"/>
      <c r="D462" s="6"/>
      <c r="E462" s="2"/>
      <c r="F462" s="2"/>
      <c r="G462" s="7">
        <v>0</v>
      </c>
      <c r="H462" s="8">
        <f>H463</f>
        <v>1163.8254999999999</v>
      </c>
      <c r="I462" s="7">
        <f t="shared" si="20"/>
        <v>1163.8254999999999</v>
      </c>
      <c r="J462" s="8">
        <f>J463</f>
        <v>29.681000000000001</v>
      </c>
      <c r="K462" s="7">
        <f t="shared" si="19"/>
        <v>1193.5065</v>
      </c>
      <c r="L462" s="8">
        <f>L463</f>
        <v>0</v>
      </c>
      <c r="M462" s="7">
        <f t="shared" si="18"/>
        <v>1193.5065</v>
      </c>
    </row>
    <row r="463" spans="1:13" ht="38.25">
      <c r="A463" s="11" t="s">
        <v>12</v>
      </c>
      <c r="B463" s="2" t="s">
        <v>333</v>
      </c>
      <c r="C463" s="2"/>
      <c r="D463" s="2"/>
      <c r="E463" s="2"/>
      <c r="F463" s="2"/>
      <c r="G463" s="7">
        <v>0</v>
      </c>
      <c r="H463" s="8">
        <f>H464+H466</f>
        <v>1163.8254999999999</v>
      </c>
      <c r="I463" s="7">
        <f t="shared" si="20"/>
        <v>1163.8254999999999</v>
      </c>
      <c r="J463" s="8">
        <f>J464+J466</f>
        <v>29.681000000000001</v>
      </c>
      <c r="K463" s="7">
        <f t="shared" si="19"/>
        <v>1193.5065</v>
      </c>
      <c r="L463" s="8">
        <f>L464+L466</f>
        <v>0</v>
      </c>
      <c r="M463" s="7">
        <f t="shared" si="18"/>
        <v>1193.5065</v>
      </c>
    </row>
    <row r="464" spans="1:13" ht="38.25">
      <c r="A464" s="11" t="s">
        <v>308</v>
      </c>
      <c r="B464" s="2" t="s">
        <v>333</v>
      </c>
      <c r="C464" s="2" t="s">
        <v>19</v>
      </c>
      <c r="D464" s="2" t="s">
        <v>28</v>
      </c>
      <c r="E464" s="1" t="s">
        <v>309</v>
      </c>
      <c r="F464" s="2"/>
      <c r="G464" s="7">
        <v>0</v>
      </c>
      <c r="H464" s="8">
        <f>H465</f>
        <v>751.928</v>
      </c>
      <c r="I464" s="7">
        <f t="shared" si="20"/>
        <v>751.928</v>
      </c>
      <c r="J464" s="8">
        <f>J465</f>
        <v>29.681000000000001</v>
      </c>
      <c r="K464" s="7">
        <f t="shared" si="19"/>
        <v>781.60900000000004</v>
      </c>
      <c r="L464" s="8">
        <f>L465</f>
        <v>0</v>
      </c>
      <c r="M464" s="7">
        <f t="shared" si="18"/>
        <v>781.60900000000004</v>
      </c>
    </row>
    <row r="465" spans="1:13" ht="76.5">
      <c r="A465" s="11" t="s">
        <v>94</v>
      </c>
      <c r="B465" s="2" t="s">
        <v>333</v>
      </c>
      <c r="C465" s="2" t="s">
        <v>19</v>
      </c>
      <c r="D465" s="2" t="s">
        <v>28</v>
      </c>
      <c r="E465" s="1" t="s">
        <v>309</v>
      </c>
      <c r="F465" s="2">
        <v>100</v>
      </c>
      <c r="G465" s="7">
        <v>0</v>
      </c>
      <c r="H465" s="8">
        <v>751.928</v>
      </c>
      <c r="I465" s="7">
        <f t="shared" si="20"/>
        <v>751.928</v>
      </c>
      <c r="J465" s="8">
        <v>29.681000000000001</v>
      </c>
      <c r="K465" s="7">
        <f t="shared" si="19"/>
        <v>781.60900000000004</v>
      </c>
      <c r="L465" s="8"/>
      <c r="M465" s="7">
        <f t="shared" si="18"/>
        <v>781.60900000000004</v>
      </c>
    </row>
    <row r="466" spans="1:13" ht="36" customHeight="1">
      <c r="A466" s="11" t="s">
        <v>310</v>
      </c>
      <c r="B466" s="2" t="s">
        <v>333</v>
      </c>
      <c r="C466" s="2" t="s">
        <v>19</v>
      </c>
      <c r="D466" s="2" t="s">
        <v>28</v>
      </c>
      <c r="E466" s="1" t="s">
        <v>311</v>
      </c>
      <c r="F466" s="2"/>
      <c r="G466" s="7">
        <v>0</v>
      </c>
      <c r="H466" s="8">
        <f>H467</f>
        <v>411.89749999999998</v>
      </c>
      <c r="I466" s="7">
        <f t="shared" si="20"/>
        <v>411.89749999999998</v>
      </c>
      <c r="J466" s="8">
        <f>J467</f>
        <v>0</v>
      </c>
      <c r="K466" s="7">
        <f t="shared" si="19"/>
        <v>411.89749999999998</v>
      </c>
      <c r="L466" s="8">
        <f>L467</f>
        <v>0</v>
      </c>
      <c r="M466" s="7">
        <f t="shared" si="18"/>
        <v>411.89749999999998</v>
      </c>
    </row>
    <row r="467" spans="1:13" ht="76.5">
      <c r="A467" s="11" t="s">
        <v>94</v>
      </c>
      <c r="B467" s="2" t="s">
        <v>333</v>
      </c>
      <c r="C467" s="2" t="s">
        <v>19</v>
      </c>
      <c r="D467" s="2" t="s">
        <v>28</v>
      </c>
      <c r="E467" s="1" t="s">
        <v>311</v>
      </c>
      <c r="F467" s="2">
        <v>100</v>
      </c>
      <c r="G467" s="7">
        <v>0</v>
      </c>
      <c r="H467" s="8">
        <v>411.89749999999998</v>
      </c>
      <c r="I467" s="7">
        <f t="shared" si="20"/>
        <v>411.89749999999998</v>
      </c>
      <c r="J467" s="8"/>
      <c r="K467" s="7">
        <f t="shared" si="19"/>
        <v>411.89749999999998</v>
      </c>
      <c r="L467" s="8"/>
      <c r="M467" s="7">
        <f t="shared" si="18"/>
        <v>411.89749999999998</v>
      </c>
    </row>
    <row r="468" spans="1:13" ht="25.5">
      <c r="A468" s="5" t="s">
        <v>14</v>
      </c>
      <c r="B468" s="6"/>
      <c r="C468" s="6"/>
      <c r="D468" s="6"/>
      <c r="E468" s="6"/>
      <c r="F468" s="6"/>
      <c r="G468" s="7">
        <v>675882.30293299991</v>
      </c>
      <c r="H468" s="8">
        <f>H17+H208+H220+H238+H356+H369+H462</f>
        <v>14486.504870000004</v>
      </c>
      <c r="I468" s="7">
        <f t="shared" si="20"/>
        <v>690368.80780299986</v>
      </c>
      <c r="J468" s="8">
        <f>J17+J208+J220+J238+J356+J369+J462</f>
        <v>5749.7794999999996</v>
      </c>
      <c r="K468" s="7">
        <f t="shared" si="19"/>
        <v>696118.5873029998</v>
      </c>
      <c r="L468" s="8">
        <f>L17+L208+L220+L238+L356+L369+L462</f>
        <v>54217.341659999998</v>
      </c>
      <c r="M468" s="7">
        <f t="shared" ref="M468:M470" si="21">K468+L468</f>
        <v>750335.92896299984</v>
      </c>
    </row>
    <row r="469" spans="1:13" ht="25.5">
      <c r="A469" s="5" t="s">
        <v>7</v>
      </c>
      <c r="B469" s="6"/>
      <c r="C469" s="6"/>
      <c r="D469" s="6"/>
      <c r="E469" s="6"/>
      <c r="F469" s="6"/>
      <c r="G469" s="7">
        <v>448182.27712999989</v>
      </c>
      <c r="H469" s="8">
        <f>H18+H209+H221+H239+H357+H370+H463</f>
        <v>14486.504870000004</v>
      </c>
      <c r="I469" s="7">
        <f t="shared" si="20"/>
        <v>462668.78199999989</v>
      </c>
      <c r="J469" s="8">
        <f>J18+J209+J221+J239+J357+J370+J463</f>
        <v>5749.7794999999996</v>
      </c>
      <c r="K469" s="7">
        <f t="shared" si="19"/>
        <v>468418.56149999989</v>
      </c>
      <c r="L469" s="8">
        <f>L18+L209+L221+L239+L357+L370+L463</f>
        <v>51384.674459999995</v>
      </c>
      <c r="M469" s="7">
        <f t="shared" si="21"/>
        <v>519803.2359599999</v>
      </c>
    </row>
    <row r="470" spans="1:13" ht="38.25">
      <c r="A470" s="5" t="s">
        <v>13</v>
      </c>
      <c r="B470" s="6"/>
      <c r="C470" s="6"/>
      <c r="D470" s="6"/>
      <c r="E470" s="6"/>
      <c r="F470" s="6"/>
      <c r="G470" s="7">
        <v>227700.0258</v>
      </c>
      <c r="H470" s="8">
        <f>H19+H240</f>
        <v>0</v>
      </c>
      <c r="I470" s="7">
        <f t="shared" si="20"/>
        <v>227700.0258</v>
      </c>
      <c r="J470" s="8">
        <f>J19+J240</f>
        <v>0</v>
      </c>
      <c r="K470" s="7">
        <f t="shared" si="19"/>
        <v>227700.0258</v>
      </c>
      <c r="L470" s="8">
        <f>L19+L240</f>
        <v>2832.6671999999999</v>
      </c>
      <c r="M470" s="7">
        <f t="shared" si="21"/>
        <v>230532.693</v>
      </c>
    </row>
    <row r="471" spans="1:13" ht="31.5" customHeight="1"/>
  </sheetData>
  <mergeCells count="27">
    <mergeCell ref="A14:M14"/>
    <mergeCell ref="A7:M7"/>
    <mergeCell ref="A8:M8"/>
    <mergeCell ref="A9:M9"/>
    <mergeCell ref="A10:M10"/>
    <mergeCell ref="A11:M11"/>
    <mergeCell ref="A1:M1"/>
    <mergeCell ref="A2:M2"/>
    <mergeCell ref="A3:M3"/>
    <mergeCell ref="A4:M4"/>
    <mergeCell ref="A5:M5"/>
    <mergeCell ref="A15:A16"/>
    <mergeCell ref="A6:M6"/>
    <mergeCell ref="E15:E16"/>
    <mergeCell ref="B15:B16"/>
    <mergeCell ref="F15:F16"/>
    <mergeCell ref="C15:C16"/>
    <mergeCell ref="D15:D16"/>
    <mergeCell ref="L15:L16"/>
    <mergeCell ref="M15:M16"/>
    <mergeCell ref="J15:J16"/>
    <mergeCell ref="K15:K16"/>
    <mergeCell ref="G15:G16"/>
    <mergeCell ref="H15:H16"/>
    <mergeCell ref="I15:I16"/>
    <mergeCell ref="A12:M12"/>
    <mergeCell ref="A13:M13"/>
  </mergeCells>
  <phoneticPr fontId="0" type="noConversion"/>
  <pageMargins left="0.70866141732283472" right="0" top="0.59055118110236227" bottom="0.39370078740157483" header="0" footer="0"/>
  <pageSetup paperSize="9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2022-04-25T06:50:55Z</cp:lastPrinted>
  <dcterms:created xsi:type="dcterms:W3CDTF">2003-11-25T12:37:58Z</dcterms:created>
  <dcterms:modified xsi:type="dcterms:W3CDTF">2022-04-25T11:13:14Z</dcterms:modified>
</cp:coreProperties>
</file>