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Лист1!$P$1:$P$2934</definedName>
    <definedName name="_xlnm.Print_Area" localSheetId="0">Лист1!$A$1:$S$435</definedName>
  </definedNames>
  <calcPr calcId="125725"/>
</workbook>
</file>

<file path=xl/calcChain.xml><?xml version="1.0" encoding="utf-8"?>
<calcChain xmlns="http://schemas.openxmlformats.org/spreadsheetml/2006/main">
  <c r="R398" i="1"/>
  <c r="Q398"/>
  <c r="Q399"/>
  <c r="S399" s="1"/>
  <c r="R117"/>
  <c r="Q112"/>
  <c r="S112" s="1"/>
  <c r="Q113"/>
  <c r="S113" s="1"/>
  <c r="R112"/>
  <c r="R78"/>
  <c r="S398" l="1"/>
  <c r="R116"/>
  <c r="S116" s="1"/>
  <c r="Q116"/>
  <c r="Q117"/>
  <c r="S117" s="1"/>
  <c r="R431" l="1"/>
  <c r="R429"/>
  <c r="R426"/>
  <c r="R422"/>
  <c r="R419"/>
  <c r="R417"/>
  <c r="R414"/>
  <c r="R412"/>
  <c r="R410"/>
  <c r="R408"/>
  <c r="R406"/>
  <c r="R404"/>
  <c r="R402"/>
  <c r="R400"/>
  <c r="R396"/>
  <c r="R394"/>
  <c r="R392"/>
  <c r="R390"/>
  <c r="R388"/>
  <c r="R386"/>
  <c r="R384"/>
  <c r="R382"/>
  <c r="R380"/>
  <c r="R378"/>
  <c r="R376"/>
  <c r="R374"/>
  <c r="R372"/>
  <c r="R370"/>
  <c r="R368"/>
  <c r="R366"/>
  <c r="R362"/>
  <c r="R358"/>
  <c r="R356"/>
  <c r="R352"/>
  <c r="R350"/>
  <c r="R346"/>
  <c r="R344"/>
  <c r="R341"/>
  <c r="R339"/>
  <c r="R335"/>
  <c r="R332"/>
  <c r="R328"/>
  <c r="R325"/>
  <c r="R322"/>
  <c r="R319"/>
  <c r="R317"/>
  <c r="R315"/>
  <c r="R313"/>
  <c r="R311"/>
  <c r="R309"/>
  <c r="R307"/>
  <c r="R305"/>
  <c r="R303"/>
  <c r="R301"/>
  <c r="R299"/>
  <c r="R297"/>
  <c r="R295"/>
  <c r="R293"/>
  <c r="R291"/>
  <c r="R289"/>
  <c r="R287"/>
  <c r="R285"/>
  <c r="R283"/>
  <c r="R281"/>
  <c r="R279"/>
  <c r="R277"/>
  <c r="R275"/>
  <c r="R273"/>
  <c r="R271"/>
  <c r="R269"/>
  <c r="R267"/>
  <c r="R265"/>
  <c r="R263"/>
  <c r="R261"/>
  <c r="R259"/>
  <c r="R257"/>
  <c r="R255"/>
  <c r="R253"/>
  <c r="R251"/>
  <c r="R249"/>
  <c r="R247"/>
  <c r="R245"/>
  <c r="R243"/>
  <c r="R241"/>
  <c r="R239"/>
  <c r="R237"/>
  <c r="R235"/>
  <c r="R233"/>
  <c r="R231"/>
  <c r="R230"/>
  <c r="R226"/>
  <c r="R224"/>
  <c r="R222"/>
  <c r="R220"/>
  <c r="R218"/>
  <c r="R216"/>
  <c r="R214"/>
  <c r="R211"/>
  <c r="R209"/>
  <c r="R207"/>
  <c r="R205"/>
  <c r="R200"/>
  <c r="R199" s="1"/>
  <c r="R196"/>
  <c r="R194"/>
  <c r="R192"/>
  <c r="R190"/>
  <c r="R188"/>
  <c r="R186"/>
  <c r="R182"/>
  <c r="R178"/>
  <c r="R176"/>
  <c r="R174"/>
  <c r="R172"/>
  <c r="R170"/>
  <c r="R168"/>
  <c r="R166"/>
  <c r="R164"/>
  <c r="R162"/>
  <c r="R160"/>
  <c r="R157"/>
  <c r="R155"/>
  <c r="R152"/>
  <c r="R150"/>
  <c r="R148"/>
  <c r="R146"/>
  <c r="R141"/>
  <c r="R139"/>
  <c r="R137"/>
  <c r="R135"/>
  <c r="R134"/>
  <c r="R132" s="1"/>
  <c r="R130"/>
  <c r="R128"/>
  <c r="R126"/>
  <c r="R124"/>
  <c r="R122"/>
  <c r="R120"/>
  <c r="R118"/>
  <c r="R114"/>
  <c r="R110"/>
  <c r="R108"/>
  <c r="R106"/>
  <c r="R104"/>
  <c r="R102"/>
  <c r="R100"/>
  <c r="R98"/>
  <c r="R96"/>
  <c r="R94"/>
  <c r="R92"/>
  <c r="R90"/>
  <c r="R87"/>
  <c r="R85"/>
  <c r="R83"/>
  <c r="R81"/>
  <c r="R79"/>
  <c r="R77"/>
  <c r="R75"/>
  <c r="R72"/>
  <c r="R70"/>
  <c r="R68"/>
  <c r="R66"/>
  <c r="R62"/>
  <c r="R60"/>
  <c r="R58"/>
  <c r="R56"/>
  <c r="R54"/>
  <c r="R52"/>
  <c r="R50"/>
  <c r="R46"/>
  <c r="R44"/>
  <c r="R41"/>
  <c r="R39"/>
  <c r="R37"/>
  <c r="R35"/>
  <c r="R33"/>
  <c r="R31"/>
  <c r="R29"/>
  <c r="R26"/>
  <c r="R21"/>
  <c r="R19"/>
  <c r="P309"/>
  <c r="O309"/>
  <c r="O310"/>
  <c r="Q310" s="1"/>
  <c r="S310" s="1"/>
  <c r="P431"/>
  <c r="P429"/>
  <c r="P426"/>
  <c r="P422"/>
  <c r="P419"/>
  <c r="P417"/>
  <c r="P414"/>
  <c r="P412"/>
  <c r="P410"/>
  <c r="P408"/>
  <c r="P406"/>
  <c r="P404"/>
  <c r="P402"/>
  <c r="P400"/>
  <c r="P396"/>
  <c r="P394"/>
  <c r="P392"/>
  <c r="P390"/>
  <c r="P388"/>
  <c r="P386"/>
  <c r="P384"/>
  <c r="P382"/>
  <c r="P380"/>
  <c r="P378"/>
  <c r="P376"/>
  <c r="P374"/>
  <c r="P372"/>
  <c r="P370"/>
  <c r="P368"/>
  <c r="P366"/>
  <c r="P362"/>
  <c r="P358"/>
  <c r="P356"/>
  <c r="P352"/>
  <c r="P350"/>
  <c r="P346"/>
  <c r="P344"/>
  <c r="P341"/>
  <c r="P339"/>
  <c r="P335"/>
  <c r="P332"/>
  <c r="P328"/>
  <c r="P325"/>
  <c r="P322"/>
  <c r="P319"/>
  <c r="P317"/>
  <c r="P315"/>
  <c r="P313"/>
  <c r="P311"/>
  <c r="P307"/>
  <c r="P305"/>
  <c r="P303"/>
  <c r="P301"/>
  <c r="P299"/>
  <c r="P297"/>
  <c r="P295"/>
  <c r="P293"/>
  <c r="P291"/>
  <c r="P289"/>
  <c r="P287"/>
  <c r="P285"/>
  <c r="P283"/>
  <c r="P281"/>
  <c r="P279"/>
  <c r="P277"/>
  <c r="P275"/>
  <c r="P273"/>
  <c r="P271"/>
  <c r="P269"/>
  <c r="P267"/>
  <c r="P265"/>
  <c r="P263"/>
  <c r="P261"/>
  <c r="P259"/>
  <c r="P257"/>
  <c r="P255"/>
  <c r="P253"/>
  <c r="P251"/>
  <c r="P249"/>
  <c r="P247"/>
  <c r="P245"/>
  <c r="P243"/>
  <c r="P241"/>
  <c r="P239"/>
  <c r="P237"/>
  <c r="P235"/>
  <c r="P233"/>
  <c r="P231"/>
  <c r="P226"/>
  <c r="P224"/>
  <c r="P222"/>
  <c r="P220"/>
  <c r="P218"/>
  <c r="P216"/>
  <c r="P214"/>
  <c r="P211"/>
  <c r="P209"/>
  <c r="P207"/>
  <c r="P205"/>
  <c r="P200"/>
  <c r="P196"/>
  <c r="P194"/>
  <c r="P192"/>
  <c r="P190"/>
  <c r="P188"/>
  <c r="P186"/>
  <c r="P182"/>
  <c r="P178"/>
  <c r="P176"/>
  <c r="P174"/>
  <c r="P172"/>
  <c r="P170"/>
  <c r="P168"/>
  <c r="P166"/>
  <c r="P164"/>
  <c r="P162"/>
  <c r="P160"/>
  <c r="P157"/>
  <c r="P155"/>
  <c r="P152"/>
  <c r="P150"/>
  <c r="P148"/>
  <c r="P146"/>
  <c r="P141"/>
  <c r="P139"/>
  <c r="P137"/>
  <c r="P135"/>
  <c r="P134"/>
  <c r="P132" s="1"/>
  <c r="P130"/>
  <c r="P128"/>
  <c r="P126"/>
  <c r="P124"/>
  <c r="P122"/>
  <c r="P120"/>
  <c r="P118"/>
  <c r="P114"/>
  <c r="P110"/>
  <c r="P108"/>
  <c r="P106"/>
  <c r="P104"/>
  <c r="P102"/>
  <c r="P100"/>
  <c r="P98"/>
  <c r="P96"/>
  <c r="P94"/>
  <c r="P92"/>
  <c r="P90"/>
  <c r="P87"/>
  <c r="P85"/>
  <c r="P83"/>
  <c r="P81"/>
  <c r="P79"/>
  <c r="P77"/>
  <c r="P75"/>
  <c r="P72"/>
  <c r="P70"/>
  <c r="P68"/>
  <c r="P66"/>
  <c r="P62"/>
  <c r="P60"/>
  <c r="P58"/>
  <c r="P56"/>
  <c r="P54"/>
  <c r="P52"/>
  <c r="P50"/>
  <c r="P46"/>
  <c r="P44"/>
  <c r="P41"/>
  <c r="P39"/>
  <c r="P37"/>
  <c r="P35"/>
  <c r="P33"/>
  <c r="P31"/>
  <c r="P29"/>
  <c r="P26"/>
  <c r="P21"/>
  <c r="P19"/>
  <c r="N138"/>
  <c r="N85"/>
  <c r="M85"/>
  <c r="M86"/>
  <c r="O86" s="1"/>
  <c r="Q86" s="1"/>
  <c r="S86" s="1"/>
  <c r="N78"/>
  <c r="O85" l="1"/>
  <c r="R18"/>
  <c r="R361"/>
  <c r="R17"/>
  <c r="R349"/>
  <c r="R229"/>
  <c r="R228" s="1"/>
  <c r="R360"/>
  <c r="R435"/>
  <c r="R198"/>
  <c r="R181"/>
  <c r="P349"/>
  <c r="P348" s="1"/>
  <c r="P199"/>
  <c r="P198" s="1"/>
  <c r="P18"/>
  <c r="P229"/>
  <c r="P181"/>
  <c r="P180" s="1"/>
  <c r="P230"/>
  <c r="Q309"/>
  <c r="S309" s="1"/>
  <c r="Q85"/>
  <c r="S85" s="1"/>
  <c r="P361"/>
  <c r="P360" s="1"/>
  <c r="P17"/>
  <c r="N139"/>
  <c r="M139"/>
  <c r="M140"/>
  <c r="O140" s="1"/>
  <c r="Q140" s="1"/>
  <c r="S140" s="1"/>
  <c r="N431"/>
  <c r="N429"/>
  <c r="N426"/>
  <c r="N422"/>
  <c r="N419"/>
  <c r="N417"/>
  <c r="N414"/>
  <c r="N412"/>
  <c r="N410"/>
  <c r="N408"/>
  <c r="N406"/>
  <c r="N404"/>
  <c r="N402"/>
  <c r="N400"/>
  <c r="N396"/>
  <c r="N394"/>
  <c r="N392"/>
  <c r="N390"/>
  <c r="N388"/>
  <c r="N386"/>
  <c r="N384"/>
  <c r="N382"/>
  <c r="N380"/>
  <c r="N378"/>
  <c r="N376"/>
  <c r="N374"/>
  <c r="N372"/>
  <c r="N370"/>
  <c r="N368"/>
  <c r="N366"/>
  <c r="N362"/>
  <c r="N358"/>
  <c r="N356"/>
  <c r="N352"/>
  <c r="N350"/>
  <c r="N346"/>
  <c r="N344"/>
  <c r="N341"/>
  <c r="N339"/>
  <c r="N335"/>
  <c r="N332"/>
  <c r="N328"/>
  <c r="N325"/>
  <c r="N322"/>
  <c r="N319"/>
  <c r="N317"/>
  <c r="N315"/>
  <c r="N313"/>
  <c r="N311"/>
  <c r="N307"/>
  <c r="N305"/>
  <c r="N303"/>
  <c r="N301"/>
  <c r="N299"/>
  <c r="N297"/>
  <c r="N295"/>
  <c r="N293"/>
  <c r="N291"/>
  <c r="N289"/>
  <c r="N287"/>
  <c r="N285"/>
  <c r="N283"/>
  <c r="N281"/>
  <c r="N279"/>
  <c r="N277"/>
  <c r="N275"/>
  <c r="N273"/>
  <c r="N271"/>
  <c r="N269"/>
  <c r="N267"/>
  <c r="N265"/>
  <c r="N263"/>
  <c r="N261"/>
  <c r="N259"/>
  <c r="N257"/>
  <c r="N255"/>
  <c r="N253"/>
  <c r="N251"/>
  <c r="N249"/>
  <c r="N247"/>
  <c r="N245"/>
  <c r="N243"/>
  <c r="N241"/>
  <c r="N239"/>
  <c r="N237"/>
  <c r="N235"/>
  <c r="N233"/>
  <c r="N231"/>
  <c r="N226"/>
  <c r="N224"/>
  <c r="N222"/>
  <c r="N220"/>
  <c r="N218"/>
  <c r="N216"/>
  <c r="N214"/>
  <c r="N211"/>
  <c r="N209"/>
  <c r="N207"/>
  <c r="N205"/>
  <c r="N200"/>
  <c r="N196"/>
  <c r="N194"/>
  <c r="N192"/>
  <c r="N190"/>
  <c r="N188"/>
  <c r="N186"/>
  <c r="N182"/>
  <c r="N178"/>
  <c r="N176"/>
  <c r="N174"/>
  <c r="N172"/>
  <c r="N170"/>
  <c r="N168"/>
  <c r="N166"/>
  <c r="N164"/>
  <c r="N162"/>
  <c r="N160"/>
  <c r="N157"/>
  <c r="N155"/>
  <c r="N152"/>
  <c r="N150"/>
  <c r="N148"/>
  <c r="N146"/>
  <c r="N141"/>
  <c r="N137"/>
  <c r="N135"/>
  <c r="N134"/>
  <c r="N132" s="1"/>
  <c r="N130"/>
  <c r="N128"/>
  <c r="N126"/>
  <c r="N124"/>
  <c r="N122"/>
  <c r="N120"/>
  <c r="N118"/>
  <c r="N114"/>
  <c r="N110"/>
  <c r="N108"/>
  <c r="N106"/>
  <c r="N104"/>
  <c r="N102"/>
  <c r="N100"/>
  <c r="N98"/>
  <c r="N96"/>
  <c r="N94"/>
  <c r="N92"/>
  <c r="N90"/>
  <c r="N87"/>
  <c r="N83"/>
  <c r="N81"/>
  <c r="N79"/>
  <c r="N77"/>
  <c r="N75"/>
  <c r="N72"/>
  <c r="N70"/>
  <c r="N68"/>
  <c r="N66"/>
  <c r="N62"/>
  <c r="N60"/>
  <c r="N58"/>
  <c r="N56"/>
  <c r="N54"/>
  <c r="N52"/>
  <c r="N50"/>
  <c r="N46"/>
  <c r="N44"/>
  <c r="N41"/>
  <c r="N39"/>
  <c r="N37"/>
  <c r="N35"/>
  <c r="N33"/>
  <c r="N31"/>
  <c r="N29"/>
  <c r="N26"/>
  <c r="N21"/>
  <c r="N19"/>
  <c r="L110"/>
  <c r="K110"/>
  <c r="K111"/>
  <c r="M111" s="1"/>
  <c r="O111" s="1"/>
  <c r="Q111" s="1"/>
  <c r="S111" s="1"/>
  <c r="R348" l="1"/>
  <c r="R16"/>
  <c r="R434"/>
  <c r="R180"/>
  <c r="O139"/>
  <c r="Q139" s="1"/>
  <c r="S139" s="1"/>
  <c r="N18"/>
  <c r="N349"/>
  <c r="N348" s="1"/>
  <c r="N361"/>
  <c r="N360" s="1"/>
  <c r="M110"/>
  <c r="O110" s="1"/>
  <c r="Q110" s="1"/>
  <c r="S110" s="1"/>
  <c r="P435"/>
  <c r="P434"/>
  <c r="P16"/>
  <c r="P228"/>
  <c r="N17"/>
  <c r="N199"/>
  <c r="N198" s="1"/>
  <c r="N181"/>
  <c r="N180" s="1"/>
  <c r="N230"/>
  <c r="N229"/>
  <c r="L262"/>
  <c r="L261" s="1"/>
  <c r="L244"/>
  <c r="L243" s="1"/>
  <c r="L251"/>
  <c r="K251"/>
  <c r="K252"/>
  <c r="M252" s="1"/>
  <c r="O252" s="1"/>
  <c r="Q252" s="1"/>
  <c r="S252" s="1"/>
  <c r="L431"/>
  <c r="L429"/>
  <c r="L426"/>
  <c r="L422"/>
  <c r="L419"/>
  <c r="L417"/>
  <c r="L414"/>
  <c r="L412"/>
  <c r="L410"/>
  <c r="L408"/>
  <c r="L406"/>
  <c r="L404"/>
  <c r="L402"/>
  <c r="L400"/>
  <c r="L396"/>
  <c r="L394"/>
  <c r="L392"/>
  <c r="L390"/>
  <c r="L388"/>
  <c r="L386"/>
  <c r="L384"/>
  <c r="L382"/>
  <c r="L380"/>
  <c r="L378"/>
  <c r="L376"/>
  <c r="L374"/>
  <c r="L372"/>
  <c r="L370"/>
  <c r="L368"/>
  <c r="L366"/>
  <c r="L362"/>
  <c r="L358"/>
  <c r="L356"/>
  <c r="L352"/>
  <c r="L350"/>
  <c r="L346"/>
  <c r="L344"/>
  <c r="L341"/>
  <c r="L339"/>
  <c r="L335"/>
  <c r="L332"/>
  <c r="L328"/>
  <c r="L325"/>
  <c r="L322"/>
  <c r="L319"/>
  <c r="L317"/>
  <c r="L315"/>
  <c r="L313"/>
  <c r="L311"/>
  <c r="L307"/>
  <c r="L305"/>
  <c r="L303"/>
  <c r="L301"/>
  <c r="L299"/>
  <c r="L297"/>
  <c r="L295"/>
  <c r="L293"/>
  <c r="L291"/>
  <c r="L289"/>
  <c r="L287"/>
  <c r="L285"/>
  <c r="L283"/>
  <c r="L281"/>
  <c r="L279"/>
  <c r="L277"/>
  <c r="L275"/>
  <c r="L273"/>
  <c r="L271"/>
  <c r="L269"/>
  <c r="L267"/>
  <c r="L265"/>
  <c r="L263"/>
  <c r="L259"/>
  <c r="L257"/>
  <c r="L255"/>
  <c r="L253"/>
  <c r="L249"/>
  <c r="L247"/>
  <c r="L245"/>
  <c r="L241"/>
  <c r="L239"/>
  <c r="L237"/>
  <c r="L235"/>
  <c r="L233"/>
  <c r="L231"/>
  <c r="L226"/>
  <c r="L224"/>
  <c r="L222"/>
  <c r="L220"/>
  <c r="L218"/>
  <c r="L216"/>
  <c r="L214"/>
  <c r="L211"/>
  <c r="L209"/>
  <c r="L207"/>
  <c r="L205"/>
  <c r="L200"/>
  <c r="L196"/>
  <c r="L194"/>
  <c r="L192"/>
  <c r="L190"/>
  <c r="L188"/>
  <c r="L186"/>
  <c r="L182"/>
  <c r="L178"/>
  <c r="L176"/>
  <c r="L174"/>
  <c r="L172"/>
  <c r="L170"/>
  <c r="L168"/>
  <c r="L166"/>
  <c r="L164"/>
  <c r="L162"/>
  <c r="L160"/>
  <c r="L157"/>
  <c r="L155"/>
  <c r="L152"/>
  <c r="L150"/>
  <c r="L148"/>
  <c r="L146"/>
  <c r="L141"/>
  <c r="L137"/>
  <c r="L135"/>
  <c r="L134"/>
  <c r="L130"/>
  <c r="L128"/>
  <c r="L126"/>
  <c r="L124"/>
  <c r="L122"/>
  <c r="L120"/>
  <c r="L118"/>
  <c r="L114"/>
  <c r="L108"/>
  <c r="L106"/>
  <c r="L104"/>
  <c r="L102"/>
  <c r="L100"/>
  <c r="L98"/>
  <c r="L96"/>
  <c r="L94"/>
  <c r="L92"/>
  <c r="L90"/>
  <c r="L87"/>
  <c r="L83"/>
  <c r="L81"/>
  <c r="L79"/>
  <c r="L77"/>
  <c r="L75"/>
  <c r="L72"/>
  <c r="L70"/>
  <c r="L68"/>
  <c r="L66"/>
  <c r="L62"/>
  <c r="L60"/>
  <c r="L58"/>
  <c r="L56"/>
  <c r="L54"/>
  <c r="L52"/>
  <c r="L50"/>
  <c r="L46"/>
  <c r="L44"/>
  <c r="L41"/>
  <c r="L39"/>
  <c r="L37"/>
  <c r="L35"/>
  <c r="L33"/>
  <c r="L31"/>
  <c r="L29"/>
  <c r="L26"/>
  <c r="L19"/>
  <c r="J22"/>
  <c r="J21" s="1"/>
  <c r="J382"/>
  <c r="I382"/>
  <c r="I383"/>
  <c r="K383" s="1"/>
  <c r="M383" s="1"/>
  <c r="O383" s="1"/>
  <c r="Q383" s="1"/>
  <c r="S383" s="1"/>
  <c r="J227"/>
  <c r="I226"/>
  <c r="I227"/>
  <c r="J197"/>
  <c r="I196"/>
  <c r="I197"/>
  <c r="J149"/>
  <c r="J318"/>
  <c r="J280"/>
  <c r="J278"/>
  <c r="J277" s="1"/>
  <c r="J59"/>
  <c r="J58" s="1"/>
  <c r="J146"/>
  <c r="J307"/>
  <c r="I307"/>
  <c r="I308"/>
  <c r="K308" s="1"/>
  <c r="M308" s="1"/>
  <c r="O308" s="1"/>
  <c r="Q308" s="1"/>
  <c r="S308" s="1"/>
  <c r="J431"/>
  <c r="J429"/>
  <c r="J426"/>
  <c r="J422"/>
  <c r="J419"/>
  <c r="J417"/>
  <c r="J414"/>
  <c r="J412"/>
  <c r="J410"/>
  <c r="J408"/>
  <c r="J406"/>
  <c r="J404"/>
  <c r="J402"/>
  <c r="J400"/>
  <c r="J396"/>
  <c r="J394"/>
  <c r="J392"/>
  <c r="J390"/>
  <c r="J388"/>
  <c r="J386"/>
  <c r="J384"/>
  <c r="J380"/>
  <c r="J378"/>
  <c r="J376"/>
  <c r="J374"/>
  <c r="J372"/>
  <c r="J370"/>
  <c r="J368"/>
  <c r="J366"/>
  <c r="J362"/>
  <c r="J358"/>
  <c r="J356"/>
  <c r="J352"/>
  <c r="J350"/>
  <c r="J346"/>
  <c r="J344"/>
  <c r="J341"/>
  <c r="J339"/>
  <c r="J335"/>
  <c r="J332"/>
  <c r="J328"/>
  <c r="J325"/>
  <c r="J322"/>
  <c r="J319"/>
  <c r="J317"/>
  <c r="J315"/>
  <c r="J313"/>
  <c r="J311"/>
  <c r="J305"/>
  <c r="J303"/>
  <c r="J301"/>
  <c r="J299"/>
  <c r="J297"/>
  <c r="J295"/>
  <c r="J293"/>
  <c r="J291"/>
  <c r="J289"/>
  <c r="J287"/>
  <c r="J285"/>
  <c r="J283"/>
  <c r="J281"/>
  <c r="J279"/>
  <c r="J275"/>
  <c r="J273"/>
  <c r="J271"/>
  <c r="J269"/>
  <c r="J267"/>
  <c r="J265"/>
  <c r="J263"/>
  <c r="J261"/>
  <c r="J259"/>
  <c r="J257"/>
  <c r="J255"/>
  <c r="J253"/>
  <c r="J249"/>
  <c r="J247"/>
  <c r="J245"/>
  <c r="J243"/>
  <c r="J241"/>
  <c r="J239"/>
  <c r="J237"/>
  <c r="J235"/>
  <c r="J233"/>
  <c r="J231"/>
  <c r="J224"/>
  <c r="J222"/>
  <c r="J220"/>
  <c r="J218"/>
  <c r="J216"/>
  <c r="J214"/>
  <c r="J211"/>
  <c r="J209"/>
  <c r="J207"/>
  <c r="J205"/>
  <c r="J200"/>
  <c r="J194"/>
  <c r="J192"/>
  <c r="J190"/>
  <c r="J188"/>
  <c r="J186"/>
  <c r="J182"/>
  <c r="J178"/>
  <c r="J176"/>
  <c r="J174"/>
  <c r="J172"/>
  <c r="J170"/>
  <c r="J168"/>
  <c r="J166"/>
  <c r="J164"/>
  <c r="J162"/>
  <c r="J160"/>
  <c r="J157"/>
  <c r="J155"/>
  <c r="J152"/>
  <c r="J150"/>
  <c r="J148"/>
  <c r="J141"/>
  <c r="J137"/>
  <c r="J135"/>
  <c r="J134"/>
  <c r="J132" s="1"/>
  <c r="J130"/>
  <c r="J128"/>
  <c r="J126"/>
  <c r="J124"/>
  <c r="J122"/>
  <c r="J120"/>
  <c r="J118"/>
  <c r="J114"/>
  <c r="J108"/>
  <c r="J106"/>
  <c r="J104"/>
  <c r="J102"/>
  <c r="J100"/>
  <c r="J98"/>
  <c r="J96"/>
  <c r="J94"/>
  <c r="J92"/>
  <c r="J90"/>
  <c r="J87"/>
  <c r="J83"/>
  <c r="J81"/>
  <c r="J79"/>
  <c r="J77"/>
  <c r="J75"/>
  <c r="J72"/>
  <c r="J70"/>
  <c r="J68"/>
  <c r="J66"/>
  <c r="J62"/>
  <c r="J60"/>
  <c r="J56"/>
  <c r="J54"/>
  <c r="J52"/>
  <c r="J50"/>
  <c r="J46"/>
  <c r="J44"/>
  <c r="J41"/>
  <c r="J39"/>
  <c r="J37"/>
  <c r="J35"/>
  <c r="J33"/>
  <c r="J31"/>
  <c r="J29"/>
  <c r="J26"/>
  <c r="J19"/>
  <c r="I381"/>
  <c r="K381" s="1"/>
  <c r="M381" s="1"/>
  <c r="O381" s="1"/>
  <c r="Q381" s="1"/>
  <c r="S381" s="1"/>
  <c r="H380"/>
  <c r="I380" s="1"/>
  <c r="H417"/>
  <c r="I417" s="1"/>
  <c r="I418"/>
  <c r="K418" s="1"/>
  <c r="M418" s="1"/>
  <c r="O418" s="1"/>
  <c r="Q418" s="1"/>
  <c r="S418" s="1"/>
  <c r="R433" l="1"/>
  <c r="L230"/>
  <c r="M251"/>
  <c r="O251" s="1"/>
  <c r="Q251" s="1"/>
  <c r="S251" s="1"/>
  <c r="J361"/>
  <c r="J360" s="1"/>
  <c r="P433"/>
  <c r="K227"/>
  <c r="M227" s="1"/>
  <c r="O227" s="1"/>
  <c r="Q227" s="1"/>
  <c r="S227" s="1"/>
  <c r="K382"/>
  <c r="M382" s="1"/>
  <c r="O382" s="1"/>
  <c r="Q382" s="1"/>
  <c r="S382" s="1"/>
  <c r="L361"/>
  <c r="L360" s="1"/>
  <c r="L18"/>
  <c r="L349"/>
  <c r="L348" s="1"/>
  <c r="N228"/>
  <c r="N16"/>
  <c r="N434"/>
  <c r="N435"/>
  <c r="L229"/>
  <c r="L199"/>
  <c r="L181"/>
  <c r="L21"/>
  <c r="L132"/>
  <c r="J226"/>
  <c r="K226" s="1"/>
  <c r="M226" s="1"/>
  <c r="O226" s="1"/>
  <c r="Q226" s="1"/>
  <c r="S226" s="1"/>
  <c r="K197"/>
  <c r="M197" s="1"/>
  <c r="O197" s="1"/>
  <c r="Q197" s="1"/>
  <c r="S197" s="1"/>
  <c r="J196"/>
  <c r="K196" s="1"/>
  <c r="M196" s="1"/>
  <c r="O196" s="1"/>
  <c r="Q196" s="1"/>
  <c r="S196" s="1"/>
  <c r="J230"/>
  <c r="J229"/>
  <c r="K307"/>
  <c r="M307" s="1"/>
  <c r="O307" s="1"/>
  <c r="Q307" s="1"/>
  <c r="S307" s="1"/>
  <c r="J349"/>
  <c r="J348" s="1"/>
  <c r="K380"/>
  <c r="M380" s="1"/>
  <c r="O380" s="1"/>
  <c r="Q380" s="1"/>
  <c r="S380" s="1"/>
  <c r="K417"/>
  <c r="M417" s="1"/>
  <c r="O417" s="1"/>
  <c r="Q417" s="1"/>
  <c r="S417" s="1"/>
  <c r="J18"/>
  <c r="J17"/>
  <c r="I225"/>
  <c r="K225" s="1"/>
  <c r="M225" s="1"/>
  <c r="O225" s="1"/>
  <c r="Q225" s="1"/>
  <c r="S225" s="1"/>
  <c r="H224"/>
  <c r="I224" s="1"/>
  <c r="K224" s="1"/>
  <c r="M224" s="1"/>
  <c r="O224" s="1"/>
  <c r="Q224" s="1"/>
  <c r="S224" s="1"/>
  <c r="L228" l="1"/>
  <c r="L435"/>
  <c r="J199"/>
  <c r="J198" s="1"/>
  <c r="L17"/>
  <c r="J181"/>
  <c r="J180" s="1"/>
  <c r="N433"/>
  <c r="L198"/>
  <c r="L180"/>
  <c r="J435"/>
  <c r="J228"/>
  <c r="J16"/>
  <c r="I61"/>
  <c r="K61" s="1"/>
  <c r="M61" s="1"/>
  <c r="O61" s="1"/>
  <c r="Q61" s="1"/>
  <c r="S61" s="1"/>
  <c r="J434" l="1"/>
  <c r="L16"/>
  <c r="L434"/>
  <c r="J433"/>
  <c r="H60"/>
  <c r="I20"/>
  <c r="K20" s="1"/>
  <c r="M20" s="1"/>
  <c r="O20" s="1"/>
  <c r="Q20" s="1"/>
  <c r="S20" s="1"/>
  <c r="I22"/>
  <c r="K22" s="1"/>
  <c r="M22" s="1"/>
  <c r="O22" s="1"/>
  <c r="Q22" s="1"/>
  <c r="S22" s="1"/>
  <c r="I23"/>
  <c r="K23" s="1"/>
  <c r="M23" s="1"/>
  <c r="O23" s="1"/>
  <c r="Q23" s="1"/>
  <c r="S23" s="1"/>
  <c r="I24"/>
  <c r="K24" s="1"/>
  <c r="M24" s="1"/>
  <c r="O24" s="1"/>
  <c r="Q24" s="1"/>
  <c r="S24" s="1"/>
  <c r="I25"/>
  <c r="K25" s="1"/>
  <c r="M25" s="1"/>
  <c r="O25" s="1"/>
  <c r="Q25" s="1"/>
  <c r="S25" s="1"/>
  <c r="I27"/>
  <c r="K27" s="1"/>
  <c r="M27" s="1"/>
  <c r="O27" s="1"/>
  <c r="Q27" s="1"/>
  <c r="S27" s="1"/>
  <c r="I28"/>
  <c r="K28" s="1"/>
  <c r="M28" s="1"/>
  <c r="O28" s="1"/>
  <c r="Q28" s="1"/>
  <c r="S28" s="1"/>
  <c r="I30"/>
  <c r="K30" s="1"/>
  <c r="M30" s="1"/>
  <c r="O30" s="1"/>
  <c r="Q30" s="1"/>
  <c r="S30" s="1"/>
  <c r="I32"/>
  <c r="K32" s="1"/>
  <c r="M32" s="1"/>
  <c r="O32" s="1"/>
  <c r="Q32" s="1"/>
  <c r="S32" s="1"/>
  <c r="I34"/>
  <c r="K34" s="1"/>
  <c r="M34" s="1"/>
  <c r="O34" s="1"/>
  <c r="Q34" s="1"/>
  <c r="S34" s="1"/>
  <c r="I36"/>
  <c r="K36" s="1"/>
  <c r="M36" s="1"/>
  <c r="O36" s="1"/>
  <c r="Q36" s="1"/>
  <c r="S36" s="1"/>
  <c r="I38"/>
  <c r="K38" s="1"/>
  <c r="M38" s="1"/>
  <c r="O38" s="1"/>
  <c r="Q38" s="1"/>
  <c r="S38" s="1"/>
  <c r="I40"/>
  <c r="K40" s="1"/>
  <c r="M40" s="1"/>
  <c r="O40" s="1"/>
  <c r="Q40" s="1"/>
  <c r="S40" s="1"/>
  <c r="I42"/>
  <c r="K42" s="1"/>
  <c r="M42" s="1"/>
  <c r="O42" s="1"/>
  <c r="Q42" s="1"/>
  <c r="S42" s="1"/>
  <c r="I43"/>
  <c r="K43" s="1"/>
  <c r="M43" s="1"/>
  <c r="O43" s="1"/>
  <c r="Q43" s="1"/>
  <c r="S43" s="1"/>
  <c r="I45"/>
  <c r="K45" s="1"/>
  <c r="M45" s="1"/>
  <c r="O45" s="1"/>
  <c r="Q45" s="1"/>
  <c r="S45" s="1"/>
  <c r="I47"/>
  <c r="K47" s="1"/>
  <c r="M47" s="1"/>
  <c r="O47" s="1"/>
  <c r="Q47" s="1"/>
  <c r="S47" s="1"/>
  <c r="I48"/>
  <c r="K48" s="1"/>
  <c r="M48" s="1"/>
  <c r="O48" s="1"/>
  <c r="Q48" s="1"/>
  <c r="S48" s="1"/>
  <c r="I49"/>
  <c r="K49" s="1"/>
  <c r="M49" s="1"/>
  <c r="O49" s="1"/>
  <c r="Q49" s="1"/>
  <c r="S49" s="1"/>
  <c r="I51"/>
  <c r="K51" s="1"/>
  <c r="M51" s="1"/>
  <c r="O51" s="1"/>
  <c r="Q51" s="1"/>
  <c r="S51" s="1"/>
  <c r="I53"/>
  <c r="K53" s="1"/>
  <c r="M53" s="1"/>
  <c r="O53" s="1"/>
  <c r="Q53" s="1"/>
  <c r="S53" s="1"/>
  <c r="I55"/>
  <c r="K55" s="1"/>
  <c r="M55" s="1"/>
  <c r="O55" s="1"/>
  <c r="Q55" s="1"/>
  <c r="S55" s="1"/>
  <c r="I57"/>
  <c r="K57" s="1"/>
  <c r="M57" s="1"/>
  <c r="O57" s="1"/>
  <c r="Q57" s="1"/>
  <c r="S57" s="1"/>
  <c r="I59"/>
  <c r="K59" s="1"/>
  <c r="M59" s="1"/>
  <c r="O59" s="1"/>
  <c r="Q59" s="1"/>
  <c r="S59" s="1"/>
  <c r="I63"/>
  <c r="K63" s="1"/>
  <c r="M63" s="1"/>
  <c r="O63" s="1"/>
  <c r="Q63" s="1"/>
  <c r="S63" s="1"/>
  <c r="I64"/>
  <c r="K64" s="1"/>
  <c r="M64" s="1"/>
  <c r="O64" s="1"/>
  <c r="Q64" s="1"/>
  <c r="S64" s="1"/>
  <c r="I65"/>
  <c r="K65" s="1"/>
  <c r="M65" s="1"/>
  <c r="O65" s="1"/>
  <c r="Q65" s="1"/>
  <c r="S65" s="1"/>
  <c r="I67"/>
  <c r="K67" s="1"/>
  <c r="M67" s="1"/>
  <c r="O67" s="1"/>
  <c r="Q67" s="1"/>
  <c r="S67" s="1"/>
  <c r="I69"/>
  <c r="K69" s="1"/>
  <c r="M69" s="1"/>
  <c r="O69" s="1"/>
  <c r="Q69" s="1"/>
  <c r="S69" s="1"/>
  <c r="I71"/>
  <c r="K71" s="1"/>
  <c r="M71" s="1"/>
  <c r="O71" s="1"/>
  <c r="Q71" s="1"/>
  <c r="S71" s="1"/>
  <c r="I73"/>
  <c r="K73" s="1"/>
  <c r="M73" s="1"/>
  <c r="O73" s="1"/>
  <c r="Q73" s="1"/>
  <c r="S73" s="1"/>
  <c r="I74"/>
  <c r="K74" s="1"/>
  <c r="M74" s="1"/>
  <c r="O74" s="1"/>
  <c r="Q74" s="1"/>
  <c r="S74" s="1"/>
  <c r="I76"/>
  <c r="K76" s="1"/>
  <c r="M76" s="1"/>
  <c r="O76" s="1"/>
  <c r="Q76" s="1"/>
  <c r="S76" s="1"/>
  <c r="I78"/>
  <c r="K78" s="1"/>
  <c r="M78" s="1"/>
  <c r="O78" s="1"/>
  <c r="Q78" s="1"/>
  <c r="S78" s="1"/>
  <c r="I80"/>
  <c r="K80" s="1"/>
  <c r="M80" s="1"/>
  <c r="O80" s="1"/>
  <c r="Q80" s="1"/>
  <c r="S80" s="1"/>
  <c r="I82"/>
  <c r="K82" s="1"/>
  <c r="M82" s="1"/>
  <c r="O82" s="1"/>
  <c r="Q82" s="1"/>
  <c r="S82" s="1"/>
  <c r="I84"/>
  <c r="K84" s="1"/>
  <c r="M84" s="1"/>
  <c r="O84" s="1"/>
  <c r="Q84" s="1"/>
  <c r="S84" s="1"/>
  <c r="I88"/>
  <c r="K88" s="1"/>
  <c r="M88" s="1"/>
  <c r="O88" s="1"/>
  <c r="Q88" s="1"/>
  <c r="S88" s="1"/>
  <c r="I89"/>
  <c r="K89" s="1"/>
  <c r="M89" s="1"/>
  <c r="O89" s="1"/>
  <c r="Q89" s="1"/>
  <c r="S89" s="1"/>
  <c r="I91"/>
  <c r="K91" s="1"/>
  <c r="M91" s="1"/>
  <c r="O91" s="1"/>
  <c r="Q91" s="1"/>
  <c r="S91" s="1"/>
  <c r="I93"/>
  <c r="K93" s="1"/>
  <c r="M93" s="1"/>
  <c r="O93" s="1"/>
  <c r="Q93" s="1"/>
  <c r="S93" s="1"/>
  <c r="I95"/>
  <c r="K95" s="1"/>
  <c r="M95" s="1"/>
  <c r="O95" s="1"/>
  <c r="Q95" s="1"/>
  <c r="S95" s="1"/>
  <c r="I97"/>
  <c r="K97" s="1"/>
  <c r="M97" s="1"/>
  <c r="O97" s="1"/>
  <c r="Q97" s="1"/>
  <c r="S97" s="1"/>
  <c r="I99"/>
  <c r="K99" s="1"/>
  <c r="M99" s="1"/>
  <c r="O99" s="1"/>
  <c r="Q99" s="1"/>
  <c r="S99" s="1"/>
  <c r="I101"/>
  <c r="K101" s="1"/>
  <c r="M101" s="1"/>
  <c r="O101" s="1"/>
  <c r="Q101" s="1"/>
  <c r="S101" s="1"/>
  <c r="I103"/>
  <c r="K103" s="1"/>
  <c r="M103" s="1"/>
  <c r="O103" s="1"/>
  <c r="Q103" s="1"/>
  <c r="S103" s="1"/>
  <c r="I105"/>
  <c r="K105" s="1"/>
  <c r="M105" s="1"/>
  <c r="O105" s="1"/>
  <c r="Q105" s="1"/>
  <c r="S105" s="1"/>
  <c r="I107"/>
  <c r="K107" s="1"/>
  <c r="M107" s="1"/>
  <c r="O107" s="1"/>
  <c r="Q107" s="1"/>
  <c r="S107" s="1"/>
  <c r="I109"/>
  <c r="K109" s="1"/>
  <c r="M109" s="1"/>
  <c r="O109" s="1"/>
  <c r="Q109" s="1"/>
  <c r="S109" s="1"/>
  <c r="I115"/>
  <c r="K115" s="1"/>
  <c r="M115" s="1"/>
  <c r="O115" s="1"/>
  <c r="Q115" s="1"/>
  <c r="S115" s="1"/>
  <c r="I119"/>
  <c r="K119" s="1"/>
  <c r="M119" s="1"/>
  <c r="O119" s="1"/>
  <c r="Q119" s="1"/>
  <c r="S119" s="1"/>
  <c r="I121"/>
  <c r="K121" s="1"/>
  <c r="M121" s="1"/>
  <c r="O121" s="1"/>
  <c r="Q121" s="1"/>
  <c r="S121" s="1"/>
  <c r="I123"/>
  <c r="K123" s="1"/>
  <c r="M123" s="1"/>
  <c r="O123" s="1"/>
  <c r="Q123" s="1"/>
  <c r="S123" s="1"/>
  <c r="I125"/>
  <c r="K125" s="1"/>
  <c r="M125" s="1"/>
  <c r="O125" s="1"/>
  <c r="Q125" s="1"/>
  <c r="S125" s="1"/>
  <c r="I127"/>
  <c r="K127" s="1"/>
  <c r="M127" s="1"/>
  <c r="O127" s="1"/>
  <c r="Q127" s="1"/>
  <c r="S127" s="1"/>
  <c r="I129"/>
  <c r="K129" s="1"/>
  <c r="M129" s="1"/>
  <c r="O129" s="1"/>
  <c r="Q129" s="1"/>
  <c r="S129" s="1"/>
  <c r="I131"/>
  <c r="K131" s="1"/>
  <c r="M131" s="1"/>
  <c r="O131" s="1"/>
  <c r="Q131" s="1"/>
  <c r="S131" s="1"/>
  <c r="I133"/>
  <c r="K133" s="1"/>
  <c r="M133" s="1"/>
  <c r="O133" s="1"/>
  <c r="Q133" s="1"/>
  <c r="S133" s="1"/>
  <c r="I136"/>
  <c r="K136" s="1"/>
  <c r="M136" s="1"/>
  <c r="O136" s="1"/>
  <c r="Q136" s="1"/>
  <c r="S136" s="1"/>
  <c r="I138"/>
  <c r="K138" s="1"/>
  <c r="M138" s="1"/>
  <c r="O138" s="1"/>
  <c r="Q138" s="1"/>
  <c r="S138" s="1"/>
  <c r="I142"/>
  <c r="K142" s="1"/>
  <c r="M142" s="1"/>
  <c r="O142" s="1"/>
  <c r="Q142" s="1"/>
  <c r="S142" s="1"/>
  <c r="I143"/>
  <c r="K143" s="1"/>
  <c r="M143" s="1"/>
  <c r="O143" s="1"/>
  <c r="Q143" s="1"/>
  <c r="S143" s="1"/>
  <c r="I144"/>
  <c r="K144" s="1"/>
  <c r="M144" s="1"/>
  <c r="O144" s="1"/>
  <c r="Q144" s="1"/>
  <c r="S144" s="1"/>
  <c r="I145"/>
  <c r="K145" s="1"/>
  <c r="M145" s="1"/>
  <c r="O145" s="1"/>
  <c r="Q145" s="1"/>
  <c r="S145" s="1"/>
  <c r="I147"/>
  <c r="K147" s="1"/>
  <c r="M147" s="1"/>
  <c r="O147" s="1"/>
  <c r="Q147" s="1"/>
  <c r="S147" s="1"/>
  <c r="I149"/>
  <c r="K149" s="1"/>
  <c r="M149" s="1"/>
  <c r="O149" s="1"/>
  <c r="Q149" s="1"/>
  <c r="S149" s="1"/>
  <c r="I151"/>
  <c r="K151" s="1"/>
  <c r="M151" s="1"/>
  <c r="O151" s="1"/>
  <c r="Q151" s="1"/>
  <c r="S151" s="1"/>
  <c r="I153"/>
  <c r="K153" s="1"/>
  <c r="M153" s="1"/>
  <c r="O153" s="1"/>
  <c r="Q153" s="1"/>
  <c r="S153" s="1"/>
  <c r="I154"/>
  <c r="K154" s="1"/>
  <c r="M154" s="1"/>
  <c r="O154" s="1"/>
  <c r="Q154" s="1"/>
  <c r="S154" s="1"/>
  <c r="I156"/>
  <c r="K156" s="1"/>
  <c r="M156" s="1"/>
  <c r="O156" s="1"/>
  <c r="Q156" s="1"/>
  <c r="S156" s="1"/>
  <c r="I158"/>
  <c r="K158" s="1"/>
  <c r="M158" s="1"/>
  <c r="O158" s="1"/>
  <c r="Q158" s="1"/>
  <c r="S158" s="1"/>
  <c r="I159"/>
  <c r="K159" s="1"/>
  <c r="M159" s="1"/>
  <c r="O159" s="1"/>
  <c r="Q159" s="1"/>
  <c r="S159" s="1"/>
  <c r="I161"/>
  <c r="K161" s="1"/>
  <c r="M161" s="1"/>
  <c r="O161" s="1"/>
  <c r="Q161" s="1"/>
  <c r="S161" s="1"/>
  <c r="I163"/>
  <c r="K163" s="1"/>
  <c r="M163" s="1"/>
  <c r="O163" s="1"/>
  <c r="Q163" s="1"/>
  <c r="S163" s="1"/>
  <c r="I165"/>
  <c r="K165" s="1"/>
  <c r="M165" s="1"/>
  <c r="O165" s="1"/>
  <c r="Q165" s="1"/>
  <c r="S165" s="1"/>
  <c r="I167"/>
  <c r="K167" s="1"/>
  <c r="M167" s="1"/>
  <c r="O167" s="1"/>
  <c r="Q167" s="1"/>
  <c r="S167" s="1"/>
  <c r="I169"/>
  <c r="K169" s="1"/>
  <c r="M169" s="1"/>
  <c r="O169" s="1"/>
  <c r="Q169" s="1"/>
  <c r="S169" s="1"/>
  <c r="I171"/>
  <c r="K171" s="1"/>
  <c r="M171" s="1"/>
  <c r="O171" s="1"/>
  <c r="Q171" s="1"/>
  <c r="S171" s="1"/>
  <c r="I173"/>
  <c r="K173" s="1"/>
  <c r="M173" s="1"/>
  <c r="O173" s="1"/>
  <c r="Q173" s="1"/>
  <c r="S173" s="1"/>
  <c r="I175"/>
  <c r="K175" s="1"/>
  <c r="M175" s="1"/>
  <c r="O175" s="1"/>
  <c r="Q175" s="1"/>
  <c r="S175" s="1"/>
  <c r="I177"/>
  <c r="K177" s="1"/>
  <c r="M177" s="1"/>
  <c r="O177" s="1"/>
  <c r="Q177" s="1"/>
  <c r="S177" s="1"/>
  <c r="I179"/>
  <c r="K179" s="1"/>
  <c r="M179" s="1"/>
  <c r="O179" s="1"/>
  <c r="Q179" s="1"/>
  <c r="S179" s="1"/>
  <c r="I183"/>
  <c r="K183" s="1"/>
  <c r="M183" s="1"/>
  <c r="O183" s="1"/>
  <c r="Q183" s="1"/>
  <c r="S183" s="1"/>
  <c r="I184"/>
  <c r="K184" s="1"/>
  <c r="M184" s="1"/>
  <c r="O184" s="1"/>
  <c r="Q184" s="1"/>
  <c r="S184" s="1"/>
  <c r="I185"/>
  <c r="K185" s="1"/>
  <c r="M185" s="1"/>
  <c r="O185" s="1"/>
  <c r="Q185" s="1"/>
  <c r="S185" s="1"/>
  <c r="I187"/>
  <c r="K187" s="1"/>
  <c r="M187" s="1"/>
  <c r="O187" s="1"/>
  <c r="Q187" s="1"/>
  <c r="S187" s="1"/>
  <c r="I189"/>
  <c r="K189" s="1"/>
  <c r="M189" s="1"/>
  <c r="O189" s="1"/>
  <c r="Q189" s="1"/>
  <c r="S189" s="1"/>
  <c r="I191"/>
  <c r="K191" s="1"/>
  <c r="M191" s="1"/>
  <c r="O191" s="1"/>
  <c r="Q191" s="1"/>
  <c r="S191" s="1"/>
  <c r="I193"/>
  <c r="K193" s="1"/>
  <c r="M193" s="1"/>
  <c r="O193" s="1"/>
  <c r="Q193" s="1"/>
  <c r="S193" s="1"/>
  <c r="I195"/>
  <c r="K195" s="1"/>
  <c r="M195" s="1"/>
  <c r="O195" s="1"/>
  <c r="Q195" s="1"/>
  <c r="S195" s="1"/>
  <c r="I201"/>
  <c r="K201" s="1"/>
  <c r="M201" s="1"/>
  <c r="O201" s="1"/>
  <c r="Q201" s="1"/>
  <c r="S201" s="1"/>
  <c r="I202"/>
  <c r="K202" s="1"/>
  <c r="M202" s="1"/>
  <c r="O202" s="1"/>
  <c r="Q202" s="1"/>
  <c r="S202" s="1"/>
  <c r="I203"/>
  <c r="K203" s="1"/>
  <c r="M203" s="1"/>
  <c r="O203" s="1"/>
  <c r="Q203" s="1"/>
  <c r="S203" s="1"/>
  <c r="I204"/>
  <c r="K204" s="1"/>
  <c r="M204" s="1"/>
  <c r="O204" s="1"/>
  <c r="Q204" s="1"/>
  <c r="S204" s="1"/>
  <c r="I206"/>
  <c r="K206" s="1"/>
  <c r="M206" s="1"/>
  <c r="O206" s="1"/>
  <c r="Q206" s="1"/>
  <c r="S206" s="1"/>
  <c r="I208"/>
  <c r="K208" s="1"/>
  <c r="M208" s="1"/>
  <c r="O208" s="1"/>
  <c r="Q208" s="1"/>
  <c r="S208" s="1"/>
  <c r="I210"/>
  <c r="K210" s="1"/>
  <c r="M210" s="1"/>
  <c r="O210" s="1"/>
  <c r="Q210" s="1"/>
  <c r="S210" s="1"/>
  <c r="I212"/>
  <c r="K212" s="1"/>
  <c r="M212" s="1"/>
  <c r="O212" s="1"/>
  <c r="Q212" s="1"/>
  <c r="S212" s="1"/>
  <c r="I213"/>
  <c r="K213" s="1"/>
  <c r="M213" s="1"/>
  <c r="O213" s="1"/>
  <c r="Q213" s="1"/>
  <c r="S213" s="1"/>
  <c r="I215"/>
  <c r="K215" s="1"/>
  <c r="M215" s="1"/>
  <c r="O215" s="1"/>
  <c r="Q215" s="1"/>
  <c r="S215" s="1"/>
  <c r="I217"/>
  <c r="K217" s="1"/>
  <c r="M217" s="1"/>
  <c r="O217" s="1"/>
  <c r="Q217" s="1"/>
  <c r="S217" s="1"/>
  <c r="I219"/>
  <c r="K219" s="1"/>
  <c r="M219" s="1"/>
  <c r="O219" s="1"/>
  <c r="Q219" s="1"/>
  <c r="S219" s="1"/>
  <c r="I221"/>
  <c r="K221" s="1"/>
  <c r="M221" s="1"/>
  <c r="O221" s="1"/>
  <c r="Q221" s="1"/>
  <c r="S221" s="1"/>
  <c r="I223"/>
  <c r="K223" s="1"/>
  <c r="M223" s="1"/>
  <c r="O223" s="1"/>
  <c r="Q223" s="1"/>
  <c r="S223" s="1"/>
  <c r="I232"/>
  <c r="K232" s="1"/>
  <c r="M232" s="1"/>
  <c r="O232" s="1"/>
  <c r="Q232" s="1"/>
  <c r="S232" s="1"/>
  <c r="I234"/>
  <c r="K234" s="1"/>
  <c r="M234" s="1"/>
  <c r="O234" s="1"/>
  <c r="Q234" s="1"/>
  <c r="S234" s="1"/>
  <c r="I236"/>
  <c r="K236" s="1"/>
  <c r="M236" s="1"/>
  <c r="O236" s="1"/>
  <c r="Q236" s="1"/>
  <c r="S236" s="1"/>
  <c r="I238"/>
  <c r="K238" s="1"/>
  <c r="M238" s="1"/>
  <c r="O238" s="1"/>
  <c r="Q238" s="1"/>
  <c r="S238" s="1"/>
  <c r="I240"/>
  <c r="K240" s="1"/>
  <c r="M240" s="1"/>
  <c r="O240" s="1"/>
  <c r="Q240" s="1"/>
  <c r="S240" s="1"/>
  <c r="I242"/>
  <c r="K242" s="1"/>
  <c r="M242" s="1"/>
  <c r="O242" s="1"/>
  <c r="Q242" s="1"/>
  <c r="S242" s="1"/>
  <c r="I244"/>
  <c r="K244" s="1"/>
  <c r="M244" s="1"/>
  <c r="O244" s="1"/>
  <c r="Q244" s="1"/>
  <c r="S244" s="1"/>
  <c r="I246"/>
  <c r="K246" s="1"/>
  <c r="M246" s="1"/>
  <c r="O246" s="1"/>
  <c r="Q246" s="1"/>
  <c r="S246" s="1"/>
  <c r="I248"/>
  <c r="K248" s="1"/>
  <c r="M248" s="1"/>
  <c r="O248" s="1"/>
  <c r="Q248" s="1"/>
  <c r="S248" s="1"/>
  <c r="I250"/>
  <c r="K250" s="1"/>
  <c r="M250" s="1"/>
  <c r="O250" s="1"/>
  <c r="Q250" s="1"/>
  <c r="S250" s="1"/>
  <c r="I254"/>
  <c r="K254" s="1"/>
  <c r="M254" s="1"/>
  <c r="O254" s="1"/>
  <c r="Q254" s="1"/>
  <c r="S254" s="1"/>
  <c r="I256"/>
  <c r="K256" s="1"/>
  <c r="M256" s="1"/>
  <c r="O256" s="1"/>
  <c r="Q256" s="1"/>
  <c r="S256" s="1"/>
  <c r="I258"/>
  <c r="K258" s="1"/>
  <c r="M258" s="1"/>
  <c r="O258" s="1"/>
  <c r="Q258" s="1"/>
  <c r="S258" s="1"/>
  <c r="I260"/>
  <c r="K260" s="1"/>
  <c r="M260" s="1"/>
  <c r="O260" s="1"/>
  <c r="Q260" s="1"/>
  <c r="S260" s="1"/>
  <c r="I262"/>
  <c r="K262" s="1"/>
  <c r="M262" s="1"/>
  <c r="O262" s="1"/>
  <c r="Q262" s="1"/>
  <c r="S262" s="1"/>
  <c r="I264"/>
  <c r="K264" s="1"/>
  <c r="M264" s="1"/>
  <c r="O264" s="1"/>
  <c r="Q264" s="1"/>
  <c r="S264" s="1"/>
  <c r="I266"/>
  <c r="K266" s="1"/>
  <c r="M266" s="1"/>
  <c r="O266" s="1"/>
  <c r="Q266" s="1"/>
  <c r="S266" s="1"/>
  <c r="I268"/>
  <c r="K268" s="1"/>
  <c r="M268" s="1"/>
  <c r="O268" s="1"/>
  <c r="Q268" s="1"/>
  <c r="S268" s="1"/>
  <c r="I270"/>
  <c r="K270" s="1"/>
  <c r="M270" s="1"/>
  <c r="O270" s="1"/>
  <c r="Q270" s="1"/>
  <c r="S270" s="1"/>
  <c r="I272"/>
  <c r="K272" s="1"/>
  <c r="M272" s="1"/>
  <c r="O272" s="1"/>
  <c r="Q272" s="1"/>
  <c r="S272" s="1"/>
  <c r="I274"/>
  <c r="K274" s="1"/>
  <c r="M274" s="1"/>
  <c r="O274" s="1"/>
  <c r="Q274" s="1"/>
  <c r="S274" s="1"/>
  <c r="I276"/>
  <c r="K276" s="1"/>
  <c r="M276" s="1"/>
  <c r="O276" s="1"/>
  <c r="Q276" s="1"/>
  <c r="S276" s="1"/>
  <c r="I278"/>
  <c r="K278" s="1"/>
  <c r="M278" s="1"/>
  <c r="O278" s="1"/>
  <c r="Q278" s="1"/>
  <c r="S278" s="1"/>
  <c r="I280"/>
  <c r="K280" s="1"/>
  <c r="M280" s="1"/>
  <c r="O280" s="1"/>
  <c r="Q280" s="1"/>
  <c r="S280" s="1"/>
  <c r="I282"/>
  <c r="K282" s="1"/>
  <c r="M282" s="1"/>
  <c r="O282" s="1"/>
  <c r="Q282" s="1"/>
  <c r="S282" s="1"/>
  <c r="I284"/>
  <c r="K284" s="1"/>
  <c r="M284" s="1"/>
  <c r="O284" s="1"/>
  <c r="Q284" s="1"/>
  <c r="S284" s="1"/>
  <c r="I286"/>
  <c r="K286" s="1"/>
  <c r="M286" s="1"/>
  <c r="O286" s="1"/>
  <c r="Q286" s="1"/>
  <c r="S286" s="1"/>
  <c r="I288"/>
  <c r="K288" s="1"/>
  <c r="M288" s="1"/>
  <c r="O288" s="1"/>
  <c r="Q288" s="1"/>
  <c r="S288" s="1"/>
  <c r="I290"/>
  <c r="K290" s="1"/>
  <c r="M290" s="1"/>
  <c r="O290" s="1"/>
  <c r="Q290" s="1"/>
  <c r="S290" s="1"/>
  <c r="I292"/>
  <c r="K292" s="1"/>
  <c r="M292" s="1"/>
  <c r="O292" s="1"/>
  <c r="Q292" s="1"/>
  <c r="S292" s="1"/>
  <c r="I294"/>
  <c r="K294" s="1"/>
  <c r="M294" s="1"/>
  <c r="O294" s="1"/>
  <c r="Q294" s="1"/>
  <c r="S294" s="1"/>
  <c r="I296"/>
  <c r="K296" s="1"/>
  <c r="M296" s="1"/>
  <c r="O296" s="1"/>
  <c r="Q296" s="1"/>
  <c r="S296" s="1"/>
  <c r="I298"/>
  <c r="K298" s="1"/>
  <c r="M298" s="1"/>
  <c r="O298" s="1"/>
  <c r="Q298" s="1"/>
  <c r="S298" s="1"/>
  <c r="I300"/>
  <c r="K300" s="1"/>
  <c r="M300" s="1"/>
  <c r="O300" s="1"/>
  <c r="Q300" s="1"/>
  <c r="S300" s="1"/>
  <c r="I302"/>
  <c r="K302" s="1"/>
  <c r="M302" s="1"/>
  <c r="O302" s="1"/>
  <c r="Q302" s="1"/>
  <c r="S302" s="1"/>
  <c r="I304"/>
  <c r="K304" s="1"/>
  <c r="M304" s="1"/>
  <c r="O304" s="1"/>
  <c r="Q304" s="1"/>
  <c r="S304" s="1"/>
  <c r="I306"/>
  <c r="K306" s="1"/>
  <c r="M306" s="1"/>
  <c r="O306" s="1"/>
  <c r="Q306" s="1"/>
  <c r="S306" s="1"/>
  <c r="I312"/>
  <c r="K312" s="1"/>
  <c r="M312" s="1"/>
  <c r="O312" s="1"/>
  <c r="Q312" s="1"/>
  <c r="S312" s="1"/>
  <c r="I314"/>
  <c r="K314" s="1"/>
  <c r="M314" s="1"/>
  <c r="O314" s="1"/>
  <c r="Q314" s="1"/>
  <c r="S314" s="1"/>
  <c r="I316"/>
  <c r="K316" s="1"/>
  <c r="M316" s="1"/>
  <c r="O316" s="1"/>
  <c r="Q316" s="1"/>
  <c r="S316" s="1"/>
  <c r="I318"/>
  <c r="K318" s="1"/>
  <c r="M318" s="1"/>
  <c r="O318" s="1"/>
  <c r="Q318" s="1"/>
  <c r="S318" s="1"/>
  <c r="I320"/>
  <c r="K320" s="1"/>
  <c r="M320" s="1"/>
  <c r="O320" s="1"/>
  <c r="Q320" s="1"/>
  <c r="S320" s="1"/>
  <c r="I321"/>
  <c r="K321" s="1"/>
  <c r="M321" s="1"/>
  <c r="O321" s="1"/>
  <c r="Q321" s="1"/>
  <c r="S321" s="1"/>
  <c r="I323"/>
  <c r="K323" s="1"/>
  <c r="M323" s="1"/>
  <c r="O323" s="1"/>
  <c r="Q323" s="1"/>
  <c r="S323" s="1"/>
  <c r="I324"/>
  <c r="K324" s="1"/>
  <c r="M324" s="1"/>
  <c r="O324" s="1"/>
  <c r="Q324" s="1"/>
  <c r="S324" s="1"/>
  <c r="I326"/>
  <c r="K326" s="1"/>
  <c r="M326" s="1"/>
  <c r="O326" s="1"/>
  <c r="Q326" s="1"/>
  <c r="S326" s="1"/>
  <c r="I327"/>
  <c r="K327" s="1"/>
  <c r="M327" s="1"/>
  <c r="O327" s="1"/>
  <c r="Q327" s="1"/>
  <c r="S327" s="1"/>
  <c r="I329"/>
  <c r="K329" s="1"/>
  <c r="M329" s="1"/>
  <c r="O329" s="1"/>
  <c r="Q329" s="1"/>
  <c r="S329" s="1"/>
  <c r="I330"/>
  <c r="K330" s="1"/>
  <c r="M330" s="1"/>
  <c r="O330" s="1"/>
  <c r="Q330" s="1"/>
  <c r="S330" s="1"/>
  <c r="I331"/>
  <c r="K331" s="1"/>
  <c r="M331" s="1"/>
  <c r="O331" s="1"/>
  <c r="Q331" s="1"/>
  <c r="S331" s="1"/>
  <c r="I333"/>
  <c r="K333" s="1"/>
  <c r="M333" s="1"/>
  <c r="O333" s="1"/>
  <c r="Q333" s="1"/>
  <c r="S333" s="1"/>
  <c r="I334"/>
  <c r="K334" s="1"/>
  <c r="M334" s="1"/>
  <c r="O334" s="1"/>
  <c r="Q334" s="1"/>
  <c r="S334" s="1"/>
  <c r="I336"/>
  <c r="K336" s="1"/>
  <c r="M336" s="1"/>
  <c r="O336" s="1"/>
  <c r="Q336" s="1"/>
  <c r="S336" s="1"/>
  <c r="I337"/>
  <c r="K337" s="1"/>
  <c r="M337" s="1"/>
  <c r="O337" s="1"/>
  <c r="Q337" s="1"/>
  <c r="S337" s="1"/>
  <c r="I338"/>
  <c r="K338" s="1"/>
  <c r="M338" s="1"/>
  <c r="O338" s="1"/>
  <c r="Q338" s="1"/>
  <c r="S338" s="1"/>
  <c r="I340"/>
  <c r="K340" s="1"/>
  <c r="M340" s="1"/>
  <c r="O340" s="1"/>
  <c r="Q340" s="1"/>
  <c r="S340" s="1"/>
  <c r="I342"/>
  <c r="K342" s="1"/>
  <c r="M342" s="1"/>
  <c r="O342" s="1"/>
  <c r="Q342" s="1"/>
  <c r="S342" s="1"/>
  <c r="I343"/>
  <c r="K343" s="1"/>
  <c r="M343" s="1"/>
  <c r="O343" s="1"/>
  <c r="Q343" s="1"/>
  <c r="S343" s="1"/>
  <c r="I345"/>
  <c r="K345" s="1"/>
  <c r="M345" s="1"/>
  <c r="O345" s="1"/>
  <c r="Q345" s="1"/>
  <c r="S345" s="1"/>
  <c r="I347"/>
  <c r="K347" s="1"/>
  <c r="M347" s="1"/>
  <c r="O347" s="1"/>
  <c r="Q347" s="1"/>
  <c r="S347" s="1"/>
  <c r="I351"/>
  <c r="K351" s="1"/>
  <c r="M351" s="1"/>
  <c r="O351" s="1"/>
  <c r="Q351" s="1"/>
  <c r="S351" s="1"/>
  <c r="I353"/>
  <c r="K353" s="1"/>
  <c r="M353" s="1"/>
  <c r="O353" s="1"/>
  <c r="Q353" s="1"/>
  <c r="S353" s="1"/>
  <c r="I354"/>
  <c r="K354" s="1"/>
  <c r="M354" s="1"/>
  <c r="O354" s="1"/>
  <c r="Q354" s="1"/>
  <c r="S354" s="1"/>
  <c r="I355"/>
  <c r="K355" s="1"/>
  <c r="M355" s="1"/>
  <c r="O355" s="1"/>
  <c r="Q355" s="1"/>
  <c r="S355" s="1"/>
  <c r="I357"/>
  <c r="K357" s="1"/>
  <c r="M357" s="1"/>
  <c r="O357" s="1"/>
  <c r="Q357" s="1"/>
  <c r="S357" s="1"/>
  <c r="I359"/>
  <c r="K359" s="1"/>
  <c r="M359" s="1"/>
  <c r="O359" s="1"/>
  <c r="Q359" s="1"/>
  <c r="S359" s="1"/>
  <c r="I363"/>
  <c r="K363" s="1"/>
  <c r="M363" s="1"/>
  <c r="O363" s="1"/>
  <c r="Q363" s="1"/>
  <c r="S363" s="1"/>
  <c r="I364"/>
  <c r="K364" s="1"/>
  <c r="M364" s="1"/>
  <c r="O364" s="1"/>
  <c r="Q364" s="1"/>
  <c r="S364" s="1"/>
  <c r="I365"/>
  <c r="K365" s="1"/>
  <c r="M365" s="1"/>
  <c r="O365" s="1"/>
  <c r="Q365" s="1"/>
  <c r="S365" s="1"/>
  <c r="I367"/>
  <c r="K367" s="1"/>
  <c r="M367" s="1"/>
  <c r="O367" s="1"/>
  <c r="Q367" s="1"/>
  <c r="S367" s="1"/>
  <c r="I369"/>
  <c r="K369" s="1"/>
  <c r="M369" s="1"/>
  <c r="O369" s="1"/>
  <c r="Q369" s="1"/>
  <c r="S369" s="1"/>
  <c r="I371"/>
  <c r="K371" s="1"/>
  <c r="M371" s="1"/>
  <c r="O371" s="1"/>
  <c r="Q371" s="1"/>
  <c r="S371" s="1"/>
  <c r="I373"/>
  <c r="K373" s="1"/>
  <c r="M373" s="1"/>
  <c r="O373" s="1"/>
  <c r="Q373" s="1"/>
  <c r="S373" s="1"/>
  <c r="I375"/>
  <c r="K375" s="1"/>
  <c r="M375" s="1"/>
  <c r="O375" s="1"/>
  <c r="Q375" s="1"/>
  <c r="S375" s="1"/>
  <c r="I377"/>
  <c r="K377" s="1"/>
  <c r="M377" s="1"/>
  <c r="O377" s="1"/>
  <c r="Q377" s="1"/>
  <c r="S377" s="1"/>
  <c r="I379"/>
  <c r="K379" s="1"/>
  <c r="M379" s="1"/>
  <c r="O379" s="1"/>
  <c r="Q379" s="1"/>
  <c r="S379" s="1"/>
  <c r="I385"/>
  <c r="K385" s="1"/>
  <c r="M385" s="1"/>
  <c r="O385" s="1"/>
  <c r="Q385" s="1"/>
  <c r="S385" s="1"/>
  <c r="I387"/>
  <c r="K387" s="1"/>
  <c r="M387" s="1"/>
  <c r="O387" s="1"/>
  <c r="Q387" s="1"/>
  <c r="S387" s="1"/>
  <c r="I389"/>
  <c r="K389" s="1"/>
  <c r="M389" s="1"/>
  <c r="O389" s="1"/>
  <c r="Q389" s="1"/>
  <c r="S389" s="1"/>
  <c r="I391"/>
  <c r="K391" s="1"/>
  <c r="M391" s="1"/>
  <c r="O391" s="1"/>
  <c r="Q391" s="1"/>
  <c r="S391" s="1"/>
  <c r="I393"/>
  <c r="K393" s="1"/>
  <c r="M393" s="1"/>
  <c r="O393" s="1"/>
  <c r="Q393" s="1"/>
  <c r="S393" s="1"/>
  <c r="I395"/>
  <c r="K395" s="1"/>
  <c r="M395" s="1"/>
  <c r="O395" s="1"/>
  <c r="Q395" s="1"/>
  <c r="S395" s="1"/>
  <c r="I397"/>
  <c r="K397" s="1"/>
  <c r="M397" s="1"/>
  <c r="O397" s="1"/>
  <c r="Q397" s="1"/>
  <c r="S397" s="1"/>
  <c r="I401"/>
  <c r="K401" s="1"/>
  <c r="M401" s="1"/>
  <c r="O401" s="1"/>
  <c r="Q401" s="1"/>
  <c r="S401" s="1"/>
  <c r="I403"/>
  <c r="K403" s="1"/>
  <c r="M403" s="1"/>
  <c r="O403" s="1"/>
  <c r="Q403" s="1"/>
  <c r="S403" s="1"/>
  <c r="I405"/>
  <c r="K405" s="1"/>
  <c r="M405" s="1"/>
  <c r="O405" s="1"/>
  <c r="Q405" s="1"/>
  <c r="S405" s="1"/>
  <c r="I407"/>
  <c r="K407" s="1"/>
  <c r="M407" s="1"/>
  <c r="O407" s="1"/>
  <c r="Q407" s="1"/>
  <c r="S407" s="1"/>
  <c r="I409"/>
  <c r="K409" s="1"/>
  <c r="M409" s="1"/>
  <c r="O409" s="1"/>
  <c r="Q409" s="1"/>
  <c r="S409" s="1"/>
  <c r="I411"/>
  <c r="K411" s="1"/>
  <c r="M411" s="1"/>
  <c r="O411" s="1"/>
  <c r="Q411" s="1"/>
  <c r="S411" s="1"/>
  <c r="I413"/>
  <c r="K413" s="1"/>
  <c r="M413" s="1"/>
  <c r="O413" s="1"/>
  <c r="Q413" s="1"/>
  <c r="S413" s="1"/>
  <c r="I415"/>
  <c r="K415" s="1"/>
  <c r="M415" s="1"/>
  <c r="O415" s="1"/>
  <c r="Q415" s="1"/>
  <c r="S415" s="1"/>
  <c r="I416"/>
  <c r="K416" s="1"/>
  <c r="M416" s="1"/>
  <c r="O416" s="1"/>
  <c r="Q416" s="1"/>
  <c r="S416" s="1"/>
  <c r="I420"/>
  <c r="K420" s="1"/>
  <c r="M420" s="1"/>
  <c r="O420" s="1"/>
  <c r="Q420" s="1"/>
  <c r="S420" s="1"/>
  <c r="I421"/>
  <c r="K421" s="1"/>
  <c r="M421" s="1"/>
  <c r="O421" s="1"/>
  <c r="Q421" s="1"/>
  <c r="S421" s="1"/>
  <c r="I423"/>
  <c r="K423" s="1"/>
  <c r="M423" s="1"/>
  <c r="O423" s="1"/>
  <c r="Q423" s="1"/>
  <c r="S423" s="1"/>
  <c r="I424"/>
  <c r="K424" s="1"/>
  <c r="M424" s="1"/>
  <c r="O424" s="1"/>
  <c r="Q424" s="1"/>
  <c r="S424" s="1"/>
  <c r="I425"/>
  <c r="K425" s="1"/>
  <c r="M425" s="1"/>
  <c r="O425" s="1"/>
  <c r="Q425" s="1"/>
  <c r="S425" s="1"/>
  <c r="I427"/>
  <c r="K427" s="1"/>
  <c r="M427" s="1"/>
  <c r="O427" s="1"/>
  <c r="Q427" s="1"/>
  <c r="S427" s="1"/>
  <c r="I428"/>
  <c r="K428" s="1"/>
  <c r="M428" s="1"/>
  <c r="O428" s="1"/>
  <c r="Q428" s="1"/>
  <c r="S428" s="1"/>
  <c r="I430"/>
  <c r="K430" s="1"/>
  <c r="M430" s="1"/>
  <c r="O430" s="1"/>
  <c r="Q430" s="1"/>
  <c r="S430" s="1"/>
  <c r="I432"/>
  <c r="K432" s="1"/>
  <c r="M432" s="1"/>
  <c r="O432" s="1"/>
  <c r="Q432" s="1"/>
  <c r="S432" s="1"/>
  <c r="H431"/>
  <c r="I431" s="1"/>
  <c r="K431" s="1"/>
  <c r="M431" s="1"/>
  <c r="O431" s="1"/>
  <c r="Q431" s="1"/>
  <c r="S431" s="1"/>
  <c r="H429"/>
  <c r="I429" s="1"/>
  <c r="K429" s="1"/>
  <c r="M429" s="1"/>
  <c r="O429" s="1"/>
  <c r="Q429" s="1"/>
  <c r="S429" s="1"/>
  <c r="H426"/>
  <c r="I426" s="1"/>
  <c r="K426" s="1"/>
  <c r="M426" s="1"/>
  <c r="O426" s="1"/>
  <c r="Q426" s="1"/>
  <c r="S426" s="1"/>
  <c r="H422"/>
  <c r="I422" s="1"/>
  <c r="K422" s="1"/>
  <c r="M422" s="1"/>
  <c r="O422" s="1"/>
  <c r="Q422" s="1"/>
  <c r="S422" s="1"/>
  <c r="H419"/>
  <c r="I419" s="1"/>
  <c r="K419" s="1"/>
  <c r="M419" s="1"/>
  <c r="O419" s="1"/>
  <c r="Q419" s="1"/>
  <c r="S419" s="1"/>
  <c r="H414"/>
  <c r="I414" s="1"/>
  <c r="K414" s="1"/>
  <c r="M414" s="1"/>
  <c r="O414" s="1"/>
  <c r="Q414" s="1"/>
  <c r="S414" s="1"/>
  <c r="H412"/>
  <c r="I412" s="1"/>
  <c r="K412" s="1"/>
  <c r="M412" s="1"/>
  <c r="O412" s="1"/>
  <c r="Q412" s="1"/>
  <c r="S412" s="1"/>
  <c r="H410"/>
  <c r="I410" s="1"/>
  <c r="K410" s="1"/>
  <c r="M410" s="1"/>
  <c r="O410" s="1"/>
  <c r="Q410" s="1"/>
  <c r="S410" s="1"/>
  <c r="H408"/>
  <c r="I408" s="1"/>
  <c r="K408" s="1"/>
  <c r="M408" s="1"/>
  <c r="O408" s="1"/>
  <c r="Q408" s="1"/>
  <c r="S408" s="1"/>
  <c r="H406"/>
  <c r="I406" s="1"/>
  <c r="K406" s="1"/>
  <c r="M406" s="1"/>
  <c r="O406" s="1"/>
  <c r="Q406" s="1"/>
  <c r="S406" s="1"/>
  <c r="H404"/>
  <c r="I404" s="1"/>
  <c r="K404" s="1"/>
  <c r="M404" s="1"/>
  <c r="O404" s="1"/>
  <c r="Q404" s="1"/>
  <c r="S404" s="1"/>
  <c r="H402"/>
  <c r="I402" s="1"/>
  <c r="K402" s="1"/>
  <c r="M402" s="1"/>
  <c r="O402" s="1"/>
  <c r="Q402" s="1"/>
  <c r="S402" s="1"/>
  <c r="H400"/>
  <c r="I400" s="1"/>
  <c r="K400" s="1"/>
  <c r="M400" s="1"/>
  <c r="O400" s="1"/>
  <c r="Q400" s="1"/>
  <c r="S400" s="1"/>
  <c r="H396"/>
  <c r="I396" s="1"/>
  <c r="K396" s="1"/>
  <c r="M396" s="1"/>
  <c r="O396" s="1"/>
  <c r="Q396" s="1"/>
  <c r="S396" s="1"/>
  <c r="H394"/>
  <c r="I394" s="1"/>
  <c r="K394" s="1"/>
  <c r="M394" s="1"/>
  <c r="O394" s="1"/>
  <c r="Q394" s="1"/>
  <c r="S394" s="1"/>
  <c r="H392"/>
  <c r="I392" s="1"/>
  <c r="K392" s="1"/>
  <c r="M392" s="1"/>
  <c r="O392" s="1"/>
  <c r="Q392" s="1"/>
  <c r="S392" s="1"/>
  <c r="H390"/>
  <c r="I390" s="1"/>
  <c r="K390" s="1"/>
  <c r="M390" s="1"/>
  <c r="O390" s="1"/>
  <c r="Q390" s="1"/>
  <c r="S390" s="1"/>
  <c r="H388"/>
  <c r="I388" s="1"/>
  <c r="K388" s="1"/>
  <c r="M388" s="1"/>
  <c r="O388" s="1"/>
  <c r="Q388" s="1"/>
  <c r="S388" s="1"/>
  <c r="H386"/>
  <c r="I386" s="1"/>
  <c r="K386" s="1"/>
  <c r="M386" s="1"/>
  <c r="O386" s="1"/>
  <c r="Q386" s="1"/>
  <c r="S386" s="1"/>
  <c r="H384"/>
  <c r="I384" s="1"/>
  <c r="K384" s="1"/>
  <c r="M384" s="1"/>
  <c r="O384" s="1"/>
  <c r="Q384" s="1"/>
  <c r="S384" s="1"/>
  <c r="H378"/>
  <c r="I378" s="1"/>
  <c r="K378" s="1"/>
  <c r="M378" s="1"/>
  <c r="O378" s="1"/>
  <c r="Q378" s="1"/>
  <c r="S378" s="1"/>
  <c r="H376"/>
  <c r="I376" s="1"/>
  <c r="K376" s="1"/>
  <c r="M376" s="1"/>
  <c r="O376" s="1"/>
  <c r="Q376" s="1"/>
  <c r="S376" s="1"/>
  <c r="H374"/>
  <c r="I374" s="1"/>
  <c r="K374" s="1"/>
  <c r="M374" s="1"/>
  <c r="O374" s="1"/>
  <c r="Q374" s="1"/>
  <c r="S374" s="1"/>
  <c r="H372"/>
  <c r="I372" s="1"/>
  <c r="K372" s="1"/>
  <c r="M372" s="1"/>
  <c r="O372" s="1"/>
  <c r="Q372" s="1"/>
  <c r="S372" s="1"/>
  <c r="H370"/>
  <c r="I370" s="1"/>
  <c r="K370" s="1"/>
  <c r="M370" s="1"/>
  <c r="O370" s="1"/>
  <c r="Q370" s="1"/>
  <c r="S370" s="1"/>
  <c r="H368"/>
  <c r="I368" s="1"/>
  <c r="K368" s="1"/>
  <c r="M368" s="1"/>
  <c r="O368" s="1"/>
  <c r="Q368" s="1"/>
  <c r="S368" s="1"/>
  <c r="H366"/>
  <c r="I366" s="1"/>
  <c r="K366" s="1"/>
  <c r="M366" s="1"/>
  <c r="O366" s="1"/>
  <c r="Q366" s="1"/>
  <c r="S366" s="1"/>
  <c r="H362"/>
  <c r="H358"/>
  <c r="I358" s="1"/>
  <c r="K358" s="1"/>
  <c r="M358" s="1"/>
  <c r="O358" s="1"/>
  <c r="Q358" s="1"/>
  <c r="S358" s="1"/>
  <c r="H356"/>
  <c r="I356" s="1"/>
  <c r="K356" s="1"/>
  <c r="M356" s="1"/>
  <c r="O356" s="1"/>
  <c r="Q356" s="1"/>
  <c r="S356" s="1"/>
  <c r="H352"/>
  <c r="I352" s="1"/>
  <c r="K352" s="1"/>
  <c r="M352" s="1"/>
  <c r="O352" s="1"/>
  <c r="Q352" s="1"/>
  <c r="S352" s="1"/>
  <c r="H350"/>
  <c r="I350" s="1"/>
  <c r="K350" s="1"/>
  <c r="M350" s="1"/>
  <c r="O350" s="1"/>
  <c r="Q350" s="1"/>
  <c r="S350" s="1"/>
  <c r="H346"/>
  <c r="I346" s="1"/>
  <c r="K346" s="1"/>
  <c r="M346" s="1"/>
  <c r="O346" s="1"/>
  <c r="Q346" s="1"/>
  <c r="S346" s="1"/>
  <c r="H344"/>
  <c r="I344" s="1"/>
  <c r="K344" s="1"/>
  <c r="M344" s="1"/>
  <c r="O344" s="1"/>
  <c r="Q344" s="1"/>
  <c r="S344" s="1"/>
  <c r="H341"/>
  <c r="I341" s="1"/>
  <c r="K341" s="1"/>
  <c r="M341" s="1"/>
  <c r="O341" s="1"/>
  <c r="Q341" s="1"/>
  <c r="S341" s="1"/>
  <c r="H339"/>
  <c r="I339" s="1"/>
  <c r="K339" s="1"/>
  <c r="M339" s="1"/>
  <c r="O339" s="1"/>
  <c r="Q339" s="1"/>
  <c r="S339" s="1"/>
  <c r="H335"/>
  <c r="I335" s="1"/>
  <c r="K335" s="1"/>
  <c r="M335" s="1"/>
  <c r="O335" s="1"/>
  <c r="Q335" s="1"/>
  <c r="S335" s="1"/>
  <c r="H332"/>
  <c r="I332" s="1"/>
  <c r="K332" s="1"/>
  <c r="M332" s="1"/>
  <c r="O332" s="1"/>
  <c r="Q332" s="1"/>
  <c r="S332" s="1"/>
  <c r="H328"/>
  <c r="I328" s="1"/>
  <c r="K328" s="1"/>
  <c r="M328" s="1"/>
  <c r="O328" s="1"/>
  <c r="Q328" s="1"/>
  <c r="S328" s="1"/>
  <c r="H325"/>
  <c r="I325" s="1"/>
  <c r="K325" s="1"/>
  <c r="M325" s="1"/>
  <c r="O325" s="1"/>
  <c r="Q325" s="1"/>
  <c r="S325" s="1"/>
  <c r="H322"/>
  <c r="I322" s="1"/>
  <c r="K322" s="1"/>
  <c r="M322" s="1"/>
  <c r="O322" s="1"/>
  <c r="Q322" s="1"/>
  <c r="S322" s="1"/>
  <c r="H319"/>
  <c r="I319" s="1"/>
  <c r="K319" s="1"/>
  <c r="M319" s="1"/>
  <c r="O319" s="1"/>
  <c r="Q319" s="1"/>
  <c r="S319" s="1"/>
  <c r="H317"/>
  <c r="I317" s="1"/>
  <c r="K317" s="1"/>
  <c r="M317" s="1"/>
  <c r="O317" s="1"/>
  <c r="Q317" s="1"/>
  <c r="S317" s="1"/>
  <c r="H315"/>
  <c r="I315" s="1"/>
  <c r="K315" s="1"/>
  <c r="M315" s="1"/>
  <c r="O315" s="1"/>
  <c r="Q315" s="1"/>
  <c r="S315" s="1"/>
  <c r="H313"/>
  <c r="I313" s="1"/>
  <c r="K313" s="1"/>
  <c r="M313" s="1"/>
  <c r="O313" s="1"/>
  <c r="Q313" s="1"/>
  <c r="S313" s="1"/>
  <c r="H311"/>
  <c r="I311" s="1"/>
  <c r="K311" s="1"/>
  <c r="M311" s="1"/>
  <c r="O311" s="1"/>
  <c r="Q311" s="1"/>
  <c r="S311" s="1"/>
  <c r="H305"/>
  <c r="I305" s="1"/>
  <c r="K305" s="1"/>
  <c r="M305" s="1"/>
  <c r="O305" s="1"/>
  <c r="Q305" s="1"/>
  <c r="S305" s="1"/>
  <c r="H303"/>
  <c r="I303" s="1"/>
  <c r="K303" s="1"/>
  <c r="M303" s="1"/>
  <c r="O303" s="1"/>
  <c r="Q303" s="1"/>
  <c r="S303" s="1"/>
  <c r="H301"/>
  <c r="I301" s="1"/>
  <c r="K301" s="1"/>
  <c r="M301" s="1"/>
  <c r="O301" s="1"/>
  <c r="Q301" s="1"/>
  <c r="S301" s="1"/>
  <c r="H299"/>
  <c r="I299" s="1"/>
  <c r="K299" s="1"/>
  <c r="M299" s="1"/>
  <c r="O299" s="1"/>
  <c r="Q299" s="1"/>
  <c r="S299" s="1"/>
  <c r="H297"/>
  <c r="I297" s="1"/>
  <c r="K297" s="1"/>
  <c r="M297" s="1"/>
  <c r="O297" s="1"/>
  <c r="Q297" s="1"/>
  <c r="S297" s="1"/>
  <c r="H295"/>
  <c r="I295" s="1"/>
  <c r="K295" s="1"/>
  <c r="M295" s="1"/>
  <c r="O295" s="1"/>
  <c r="Q295" s="1"/>
  <c r="S295" s="1"/>
  <c r="H293"/>
  <c r="I293" s="1"/>
  <c r="K293" s="1"/>
  <c r="M293" s="1"/>
  <c r="O293" s="1"/>
  <c r="Q293" s="1"/>
  <c r="S293" s="1"/>
  <c r="H291"/>
  <c r="I291" s="1"/>
  <c r="K291" s="1"/>
  <c r="M291" s="1"/>
  <c r="O291" s="1"/>
  <c r="Q291" s="1"/>
  <c r="S291" s="1"/>
  <c r="H289"/>
  <c r="I289" s="1"/>
  <c r="K289" s="1"/>
  <c r="M289" s="1"/>
  <c r="O289" s="1"/>
  <c r="Q289" s="1"/>
  <c r="S289" s="1"/>
  <c r="H287"/>
  <c r="I287" s="1"/>
  <c r="K287" s="1"/>
  <c r="M287" s="1"/>
  <c r="O287" s="1"/>
  <c r="Q287" s="1"/>
  <c r="S287" s="1"/>
  <c r="H285"/>
  <c r="I285" s="1"/>
  <c r="K285" s="1"/>
  <c r="M285" s="1"/>
  <c r="O285" s="1"/>
  <c r="Q285" s="1"/>
  <c r="S285" s="1"/>
  <c r="H283"/>
  <c r="I283" s="1"/>
  <c r="K283" s="1"/>
  <c r="M283" s="1"/>
  <c r="O283" s="1"/>
  <c r="Q283" s="1"/>
  <c r="S283" s="1"/>
  <c r="H281"/>
  <c r="I281" s="1"/>
  <c r="K281" s="1"/>
  <c r="M281" s="1"/>
  <c r="O281" s="1"/>
  <c r="Q281" s="1"/>
  <c r="S281" s="1"/>
  <c r="H279"/>
  <c r="I279" s="1"/>
  <c r="K279" s="1"/>
  <c r="M279" s="1"/>
  <c r="O279" s="1"/>
  <c r="Q279" s="1"/>
  <c r="S279" s="1"/>
  <c r="H277"/>
  <c r="I277" s="1"/>
  <c r="K277" s="1"/>
  <c r="M277" s="1"/>
  <c r="O277" s="1"/>
  <c r="Q277" s="1"/>
  <c r="S277" s="1"/>
  <c r="H275"/>
  <c r="I275" s="1"/>
  <c r="K275" s="1"/>
  <c r="M275" s="1"/>
  <c r="O275" s="1"/>
  <c r="Q275" s="1"/>
  <c r="S275" s="1"/>
  <c r="H273"/>
  <c r="I273" s="1"/>
  <c r="K273" s="1"/>
  <c r="M273" s="1"/>
  <c r="O273" s="1"/>
  <c r="Q273" s="1"/>
  <c r="S273" s="1"/>
  <c r="H271"/>
  <c r="I271" s="1"/>
  <c r="K271" s="1"/>
  <c r="M271" s="1"/>
  <c r="O271" s="1"/>
  <c r="Q271" s="1"/>
  <c r="S271" s="1"/>
  <c r="H269"/>
  <c r="I269" s="1"/>
  <c r="K269" s="1"/>
  <c r="M269" s="1"/>
  <c r="O269" s="1"/>
  <c r="Q269" s="1"/>
  <c r="S269" s="1"/>
  <c r="H267"/>
  <c r="I267" s="1"/>
  <c r="K267" s="1"/>
  <c r="M267" s="1"/>
  <c r="O267" s="1"/>
  <c r="Q267" s="1"/>
  <c r="S267" s="1"/>
  <c r="H265"/>
  <c r="I265" s="1"/>
  <c r="K265" s="1"/>
  <c r="M265" s="1"/>
  <c r="O265" s="1"/>
  <c r="Q265" s="1"/>
  <c r="S265" s="1"/>
  <c r="H263"/>
  <c r="I263" s="1"/>
  <c r="K263" s="1"/>
  <c r="M263" s="1"/>
  <c r="O263" s="1"/>
  <c r="Q263" s="1"/>
  <c r="S263" s="1"/>
  <c r="H261"/>
  <c r="I261" s="1"/>
  <c r="K261" s="1"/>
  <c r="M261" s="1"/>
  <c r="O261" s="1"/>
  <c r="Q261" s="1"/>
  <c r="S261" s="1"/>
  <c r="H259"/>
  <c r="I259" s="1"/>
  <c r="K259" s="1"/>
  <c r="M259" s="1"/>
  <c r="O259" s="1"/>
  <c r="Q259" s="1"/>
  <c r="S259" s="1"/>
  <c r="H257"/>
  <c r="I257" s="1"/>
  <c r="K257" s="1"/>
  <c r="M257" s="1"/>
  <c r="O257" s="1"/>
  <c r="Q257" s="1"/>
  <c r="S257" s="1"/>
  <c r="H255"/>
  <c r="I255" s="1"/>
  <c r="K255" s="1"/>
  <c r="M255" s="1"/>
  <c r="O255" s="1"/>
  <c r="Q255" s="1"/>
  <c r="S255" s="1"/>
  <c r="H253"/>
  <c r="I253" s="1"/>
  <c r="K253" s="1"/>
  <c r="M253" s="1"/>
  <c r="O253" s="1"/>
  <c r="Q253" s="1"/>
  <c r="S253" s="1"/>
  <c r="H249"/>
  <c r="I249" s="1"/>
  <c r="K249" s="1"/>
  <c r="M249" s="1"/>
  <c r="O249" s="1"/>
  <c r="Q249" s="1"/>
  <c r="S249" s="1"/>
  <c r="H247"/>
  <c r="H245"/>
  <c r="I245" s="1"/>
  <c r="K245" s="1"/>
  <c r="M245" s="1"/>
  <c r="O245" s="1"/>
  <c r="Q245" s="1"/>
  <c r="S245" s="1"/>
  <c r="H243"/>
  <c r="I243" s="1"/>
  <c r="K243" s="1"/>
  <c r="M243" s="1"/>
  <c r="O243" s="1"/>
  <c r="Q243" s="1"/>
  <c r="S243" s="1"/>
  <c r="H241"/>
  <c r="I241" s="1"/>
  <c r="K241" s="1"/>
  <c r="M241" s="1"/>
  <c r="O241" s="1"/>
  <c r="Q241" s="1"/>
  <c r="S241" s="1"/>
  <c r="H239"/>
  <c r="I239" s="1"/>
  <c r="K239" s="1"/>
  <c r="M239" s="1"/>
  <c r="O239" s="1"/>
  <c r="Q239" s="1"/>
  <c r="S239" s="1"/>
  <c r="H237"/>
  <c r="I237" s="1"/>
  <c r="K237" s="1"/>
  <c r="M237" s="1"/>
  <c r="O237" s="1"/>
  <c r="Q237" s="1"/>
  <c r="S237" s="1"/>
  <c r="H235"/>
  <c r="I235" s="1"/>
  <c r="K235" s="1"/>
  <c r="M235" s="1"/>
  <c r="O235" s="1"/>
  <c r="Q235" s="1"/>
  <c r="S235" s="1"/>
  <c r="H233"/>
  <c r="I233" s="1"/>
  <c r="K233" s="1"/>
  <c r="M233" s="1"/>
  <c r="O233" s="1"/>
  <c r="Q233" s="1"/>
  <c r="S233" s="1"/>
  <c r="H231"/>
  <c r="I231" s="1"/>
  <c r="K231" s="1"/>
  <c r="M231" s="1"/>
  <c r="O231" s="1"/>
  <c r="Q231" s="1"/>
  <c r="S231" s="1"/>
  <c r="H222"/>
  <c r="I222" s="1"/>
  <c r="K222" s="1"/>
  <c r="M222" s="1"/>
  <c r="O222" s="1"/>
  <c r="Q222" s="1"/>
  <c r="S222" s="1"/>
  <c r="H220"/>
  <c r="I220" s="1"/>
  <c r="K220" s="1"/>
  <c r="M220" s="1"/>
  <c r="O220" s="1"/>
  <c r="Q220" s="1"/>
  <c r="S220" s="1"/>
  <c r="H218"/>
  <c r="I218" s="1"/>
  <c r="K218" s="1"/>
  <c r="M218" s="1"/>
  <c r="O218" s="1"/>
  <c r="Q218" s="1"/>
  <c r="S218" s="1"/>
  <c r="H216"/>
  <c r="I216" s="1"/>
  <c r="K216" s="1"/>
  <c r="M216" s="1"/>
  <c r="O216" s="1"/>
  <c r="Q216" s="1"/>
  <c r="S216" s="1"/>
  <c r="H214"/>
  <c r="I214" s="1"/>
  <c r="K214" s="1"/>
  <c r="M214" s="1"/>
  <c r="O214" s="1"/>
  <c r="Q214" s="1"/>
  <c r="S214" s="1"/>
  <c r="H211"/>
  <c r="I211" s="1"/>
  <c r="K211" s="1"/>
  <c r="M211" s="1"/>
  <c r="O211" s="1"/>
  <c r="Q211" s="1"/>
  <c r="S211" s="1"/>
  <c r="H209"/>
  <c r="I209" s="1"/>
  <c r="K209" s="1"/>
  <c r="M209" s="1"/>
  <c r="O209" s="1"/>
  <c r="Q209" s="1"/>
  <c r="S209" s="1"/>
  <c r="H207"/>
  <c r="I207" s="1"/>
  <c r="K207" s="1"/>
  <c r="M207" s="1"/>
  <c r="O207" s="1"/>
  <c r="Q207" s="1"/>
  <c r="S207" s="1"/>
  <c r="H205"/>
  <c r="I205" s="1"/>
  <c r="K205" s="1"/>
  <c r="M205" s="1"/>
  <c r="O205" s="1"/>
  <c r="Q205" s="1"/>
  <c r="S205" s="1"/>
  <c r="H200"/>
  <c r="H194"/>
  <c r="I194" s="1"/>
  <c r="K194" s="1"/>
  <c r="M194" s="1"/>
  <c r="O194" s="1"/>
  <c r="Q194" s="1"/>
  <c r="S194" s="1"/>
  <c r="H192"/>
  <c r="I192" s="1"/>
  <c r="K192" s="1"/>
  <c r="M192" s="1"/>
  <c r="O192" s="1"/>
  <c r="Q192" s="1"/>
  <c r="S192" s="1"/>
  <c r="H190"/>
  <c r="I190" s="1"/>
  <c r="K190" s="1"/>
  <c r="M190" s="1"/>
  <c r="O190" s="1"/>
  <c r="Q190" s="1"/>
  <c r="S190" s="1"/>
  <c r="H188"/>
  <c r="I188" s="1"/>
  <c r="K188" s="1"/>
  <c r="M188" s="1"/>
  <c r="O188" s="1"/>
  <c r="Q188" s="1"/>
  <c r="S188" s="1"/>
  <c r="H186"/>
  <c r="I186" s="1"/>
  <c r="K186" s="1"/>
  <c r="M186" s="1"/>
  <c r="O186" s="1"/>
  <c r="Q186" s="1"/>
  <c r="S186" s="1"/>
  <c r="H182"/>
  <c r="I182" s="1"/>
  <c r="K182" s="1"/>
  <c r="M182" s="1"/>
  <c r="O182" s="1"/>
  <c r="Q182" s="1"/>
  <c r="S182" s="1"/>
  <c r="H178"/>
  <c r="I178" s="1"/>
  <c r="K178" s="1"/>
  <c r="M178" s="1"/>
  <c r="O178" s="1"/>
  <c r="Q178" s="1"/>
  <c r="S178" s="1"/>
  <c r="H176"/>
  <c r="I176" s="1"/>
  <c r="K176" s="1"/>
  <c r="M176" s="1"/>
  <c r="O176" s="1"/>
  <c r="Q176" s="1"/>
  <c r="S176" s="1"/>
  <c r="H174"/>
  <c r="I174" s="1"/>
  <c r="K174" s="1"/>
  <c r="M174" s="1"/>
  <c r="O174" s="1"/>
  <c r="Q174" s="1"/>
  <c r="S174" s="1"/>
  <c r="H172"/>
  <c r="I172" s="1"/>
  <c r="K172" s="1"/>
  <c r="M172" s="1"/>
  <c r="O172" s="1"/>
  <c r="Q172" s="1"/>
  <c r="S172" s="1"/>
  <c r="H170"/>
  <c r="I170" s="1"/>
  <c r="K170" s="1"/>
  <c r="M170" s="1"/>
  <c r="O170" s="1"/>
  <c r="Q170" s="1"/>
  <c r="S170" s="1"/>
  <c r="H168"/>
  <c r="I168" s="1"/>
  <c r="K168" s="1"/>
  <c r="M168" s="1"/>
  <c r="O168" s="1"/>
  <c r="Q168" s="1"/>
  <c r="S168" s="1"/>
  <c r="H166"/>
  <c r="I166" s="1"/>
  <c r="K166" s="1"/>
  <c r="M166" s="1"/>
  <c r="O166" s="1"/>
  <c r="Q166" s="1"/>
  <c r="S166" s="1"/>
  <c r="H164"/>
  <c r="I164" s="1"/>
  <c r="K164" s="1"/>
  <c r="M164" s="1"/>
  <c r="O164" s="1"/>
  <c r="Q164" s="1"/>
  <c r="S164" s="1"/>
  <c r="H162"/>
  <c r="I162" s="1"/>
  <c r="K162" s="1"/>
  <c r="M162" s="1"/>
  <c r="O162" s="1"/>
  <c r="Q162" s="1"/>
  <c r="S162" s="1"/>
  <c r="H160"/>
  <c r="I160" s="1"/>
  <c r="K160" s="1"/>
  <c r="M160" s="1"/>
  <c r="O160" s="1"/>
  <c r="Q160" s="1"/>
  <c r="S160" s="1"/>
  <c r="H157"/>
  <c r="I157" s="1"/>
  <c r="K157" s="1"/>
  <c r="M157" s="1"/>
  <c r="O157" s="1"/>
  <c r="Q157" s="1"/>
  <c r="S157" s="1"/>
  <c r="H155"/>
  <c r="I155" s="1"/>
  <c r="K155" s="1"/>
  <c r="M155" s="1"/>
  <c r="O155" s="1"/>
  <c r="Q155" s="1"/>
  <c r="S155" s="1"/>
  <c r="H152"/>
  <c r="I152" s="1"/>
  <c r="K152" s="1"/>
  <c r="M152" s="1"/>
  <c r="O152" s="1"/>
  <c r="Q152" s="1"/>
  <c r="S152" s="1"/>
  <c r="H150"/>
  <c r="I150" s="1"/>
  <c r="K150" s="1"/>
  <c r="M150" s="1"/>
  <c r="O150" s="1"/>
  <c r="Q150" s="1"/>
  <c r="S150" s="1"/>
  <c r="H148"/>
  <c r="I148" s="1"/>
  <c r="K148" s="1"/>
  <c r="M148" s="1"/>
  <c r="O148" s="1"/>
  <c r="Q148" s="1"/>
  <c r="S148" s="1"/>
  <c r="H146"/>
  <c r="I146" s="1"/>
  <c r="K146" s="1"/>
  <c r="M146" s="1"/>
  <c r="O146" s="1"/>
  <c r="Q146" s="1"/>
  <c r="S146" s="1"/>
  <c r="H141"/>
  <c r="I141" s="1"/>
  <c r="K141" s="1"/>
  <c r="M141" s="1"/>
  <c r="O141" s="1"/>
  <c r="Q141" s="1"/>
  <c r="S141" s="1"/>
  <c r="H137"/>
  <c r="I137" s="1"/>
  <c r="K137" s="1"/>
  <c r="M137" s="1"/>
  <c r="O137" s="1"/>
  <c r="Q137" s="1"/>
  <c r="S137" s="1"/>
  <c r="H135"/>
  <c r="I135" s="1"/>
  <c r="K135" s="1"/>
  <c r="M135" s="1"/>
  <c r="O135" s="1"/>
  <c r="Q135" s="1"/>
  <c r="S135" s="1"/>
  <c r="H134"/>
  <c r="H132" s="1"/>
  <c r="I132" s="1"/>
  <c r="K132" s="1"/>
  <c r="M132" s="1"/>
  <c r="O132" s="1"/>
  <c r="Q132" s="1"/>
  <c r="S132" s="1"/>
  <c r="H130"/>
  <c r="I130" s="1"/>
  <c r="K130" s="1"/>
  <c r="M130" s="1"/>
  <c r="O130" s="1"/>
  <c r="Q130" s="1"/>
  <c r="S130" s="1"/>
  <c r="H128"/>
  <c r="I128" s="1"/>
  <c r="K128" s="1"/>
  <c r="M128" s="1"/>
  <c r="O128" s="1"/>
  <c r="Q128" s="1"/>
  <c r="S128" s="1"/>
  <c r="H126"/>
  <c r="I126" s="1"/>
  <c r="K126" s="1"/>
  <c r="M126" s="1"/>
  <c r="O126" s="1"/>
  <c r="Q126" s="1"/>
  <c r="S126" s="1"/>
  <c r="H124"/>
  <c r="I124" s="1"/>
  <c r="K124" s="1"/>
  <c r="M124" s="1"/>
  <c r="O124" s="1"/>
  <c r="Q124" s="1"/>
  <c r="S124" s="1"/>
  <c r="H122"/>
  <c r="I122" s="1"/>
  <c r="K122" s="1"/>
  <c r="M122" s="1"/>
  <c r="O122" s="1"/>
  <c r="Q122" s="1"/>
  <c r="S122" s="1"/>
  <c r="H120"/>
  <c r="I120" s="1"/>
  <c r="K120" s="1"/>
  <c r="M120" s="1"/>
  <c r="O120" s="1"/>
  <c r="Q120" s="1"/>
  <c r="S120" s="1"/>
  <c r="H118"/>
  <c r="I118" s="1"/>
  <c r="K118" s="1"/>
  <c r="M118" s="1"/>
  <c r="O118" s="1"/>
  <c r="Q118" s="1"/>
  <c r="S118" s="1"/>
  <c r="H114"/>
  <c r="I114" s="1"/>
  <c r="K114" s="1"/>
  <c r="M114" s="1"/>
  <c r="O114" s="1"/>
  <c r="Q114" s="1"/>
  <c r="S114" s="1"/>
  <c r="H108"/>
  <c r="I108" s="1"/>
  <c r="K108" s="1"/>
  <c r="M108" s="1"/>
  <c r="O108" s="1"/>
  <c r="Q108" s="1"/>
  <c r="S108" s="1"/>
  <c r="H106"/>
  <c r="I106" s="1"/>
  <c r="K106" s="1"/>
  <c r="M106" s="1"/>
  <c r="O106" s="1"/>
  <c r="Q106" s="1"/>
  <c r="S106" s="1"/>
  <c r="H104"/>
  <c r="I104" s="1"/>
  <c r="K104" s="1"/>
  <c r="M104" s="1"/>
  <c r="O104" s="1"/>
  <c r="Q104" s="1"/>
  <c r="S104" s="1"/>
  <c r="H102"/>
  <c r="I102" s="1"/>
  <c r="K102" s="1"/>
  <c r="M102" s="1"/>
  <c r="O102" s="1"/>
  <c r="Q102" s="1"/>
  <c r="S102" s="1"/>
  <c r="H100"/>
  <c r="I100" s="1"/>
  <c r="K100" s="1"/>
  <c r="M100" s="1"/>
  <c r="O100" s="1"/>
  <c r="Q100" s="1"/>
  <c r="S100" s="1"/>
  <c r="H98"/>
  <c r="I98" s="1"/>
  <c r="K98" s="1"/>
  <c r="M98" s="1"/>
  <c r="O98" s="1"/>
  <c r="Q98" s="1"/>
  <c r="S98" s="1"/>
  <c r="H96"/>
  <c r="I96" s="1"/>
  <c r="K96" s="1"/>
  <c r="M96" s="1"/>
  <c r="O96" s="1"/>
  <c r="Q96" s="1"/>
  <c r="S96" s="1"/>
  <c r="H94"/>
  <c r="I94" s="1"/>
  <c r="K94" s="1"/>
  <c r="M94" s="1"/>
  <c r="O94" s="1"/>
  <c r="Q94" s="1"/>
  <c r="S94" s="1"/>
  <c r="H92"/>
  <c r="I92" s="1"/>
  <c r="K92" s="1"/>
  <c r="M92" s="1"/>
  <c r="O92" s="1"/>
  <c r="Q92" s="1"/>
  <c r="S92" s="1"/>
  <c r="H90"/>
  <c r="I90" s="1"/>
  <c r="K90" s="1"/>
  <c r="M90" s="1"/>
  <c r="O90" s="1"/>
  <c r="Q90" s="1"/>
  <c r="S90" s="1"/>
  <c r="H87"/>
  <c r="I87" s="1"/>
  <c r="K87" s="1"/>
  <c r="M87" s="1"/>
  <c r="O87" s="1"/>
  <c r="Q87" s="1"/>
  <c r="S87" s="1"/>
  <c r="H83"/>
  <c r="I83" s="1"/>
  <c r="K83" s="1"/>
  <c r="M83" s="1"/>
  <c r="O83" s="1"/>
  <c r="Q83" s="1"/>
  <c r="S83" s="1"/>
  <c r="H81"/>
  <c r="I81" s="1"/>
  <c r="K81" s="1"/>
  <c r="M81" s="1"/>
  <c r="O81" s="1"/>
  <c r="Q81" s="1"/>
  <c r="S81" s="1"/>
  <c r="H79"/>
  <c r="I79" s="1"/>
  <c r="K79" s="1"/>
  <c r="M79" s="1"/>
  <c r="O79" s="1"/>
  <c r="Q79" s="1"/>
  <c r="S79" s="1"/>
  <c r="H77"/>
  <c r="I77" s="1"/>
  <c r="K77" s="1"/>
  <c r="M77" s="1"/>
  <c r="O77" s="1"/>
  <c r="Q77" s="1"/>
  <c r="S77" s="1"/>
  <c r="H75"/>
  <c r="I75" s="1"/>
  <c r="K75" s="1"/>
  <c r="M75" s="1"/>
  <c r="O75" s="1"/>
  <c r="Q75" s="1"/>
  <c r="S75" s="1"/>
  <c r="H72"/>
  <c r="I72" s="1"/>
  <c r="K72" s="1"/>
  <c r="M72" s="1"/>
  <c r="O72" s="1"/>
  <c r="Q72" s="1"/>
  <c r="S72" s="1"/>
  <c r="H70"/>
  <c r="I70" s="1"/>
  <c r="K70" s="1"/>
  <c r="M70" s="1"/>
  <c r="O70" s="1"/>
  <c r="Q70" s="1"/>
  <c r="S70" s="1"/>
  <c r="H68"/>
  <c r="I68" s="1"/>
  <c r="K68" s="1"/>
  <c r="M68" s="1"/>
  <c r="O68" s="1"/>
  <c r="Q68" s="1"/>
  <c r="S68" s="1"/>
  <c r="H66"/>
  <c r="I66" s="1"/>
  <c r="K66" s="1"/>
  <c r="M66" s="1"/>
  <c r="O66" s="1"/>
  <c r="Q66" s="1"/>
  <c r="S66" s="1"/>
  <c r="H62"/>
  <c r="I62" s="1"/>
  <c r="K62" s="1"/>
  <c r="M62" s="1"/>
  <c r="O62" s="1"/>
  <c r="Q62" s="1"/>
  <c r="S62" s="1"/>
  <c r="H58"/>
  <c r="I58" s="1"/>
  <c r="K58" s="1"/>
  <c r="M58" s="1"/>
  <c r="O58" s="1"/>
  <c r="Q58" s="1"/>
  <c r="S58" s="1"/>
  <c r="H56"/>
  <c r="I56" s="1"/>
  <c r="K56" s="1"/>
  <c r="M56" s="1"/>
  <c r="O56" s="1"/>
  <c r="Q56" s="1"/>
  <c r="S56" s="1"/>
  <c r="H54"/>
  <c r="I54" s="1"/>
  <c r="K54" s="1"/>
  <c r="M54" s="1"/>
  <c r="O54" s="1"/>
  <c r="Q54" s="1"/>
  <c r="S54" s="1"/>
  <c r="H52"/>
  <c r="I52" s="1"/>
  <c r="K52" s="1"/>
  <c r="M52" s="1"/>
  <c r="O52" s="1"/>
  <c r="Q52" s="1"/>
  <c r="S52" s="1"/>
  <c r="H50"/>
  <c r="I50" s="1"/>
  <c r="K50" s="1"/>
  <c r="M50" s="1"/>
  <c r="O50" s="1"/>
  <c r="Q50" s="1"/>
  <c r="S50" s="1"/>
  <c r="H46"/>
  <c r="I46" s="1"/>
  <c r="K46" s="1"/>
  <c r="M46" s="1"/>
  <c r="O46" s="1"/>
  <c r="Q46" s="1"/>
  <c r="S46" s="1"/>
  <c r="H44"/>
  <c r="I44" s="1"/>
  <c r="K44" s="1"/>
  <c r="M44" s="1"/>
  <c r="O44" s="1"/>
  <c r="Q44" s="1"/>
  <c r="S44" s="1"/>
  <c r="H41"/>
  <c r="I41" s="1"/>
  <c r="K41" s="1"/>
  <c r="M41" s="1"/>
  <c r="O41" s="1"/>
  <c r="Q41" s="1"/>
  <c r="S41" s="1"/>
  <c r="H39"/>
  <c r="I39" s="1"/>
  <c r="K39" s="1"/>
  <c r="M39" s="1"/>
  <c r="O39" s="1"/>
  <c r="Q39" s="1"/>
  <c r="S39" s="1"/>
  <c r="H37"/>
  <c r="I37" s="1"/>
  <c r="K37" s="1"/>
  <c r="M37" s="1"/>
  <c r="O37" s="1"/>
  <c r="Q37" s="1"/>
  <c r="S37" s="1"/>
  <c r="H35"/>
  <c r="I35" s="1"/>
  <c r="K35" s="1"/>
  <c r="M35" s="1"/>
  <c r="O35" s="1"/>
  <c r="Q35" s="1"/>
  <c r="S35" s="1"/>
  <c r="H33"/>
  <c r="I33" s="1"/>
  <c r="K33" s="1"/>
  <c r="M33" s="1"/>
  <c r="O33" s="1"/>
  <c r="Q33" s="1"/>
  <c r="S33" s="1"/>
  <c r="H31"/>
  <c r="I31" s="1"/>
  <c r="K31" s="1"/>
  <c r="M31" s="1"/>
  <c r="O31" s="1"/>
  <c r="Q31" s="1"/>
  <c r="S31" s="1"/>
  <c r="H29"/>
  <c r="I29" s="1"/>
  <c r="K29" s="1"/>
  <c r="M29" s="1"/>
  <c r="O29" s="1"/>
  <c r="Q29" s="1"/>
  <c r="S29" s="1"/>
  <c r="H26"/>
  <c r="I26" s="1"/>
  <c r="K26" s="1"/>
  <c r="M26" s="1"/>
  <c r="O26" s="1"/>
  <c r="Q26" s="1"/>
  <c r="S26" s="1"/>
  <c r="H21"/>
  <c r="I21" s="1"/>
  <c r="K21" s="1"/>
  <c r="M21" s="1"/>
  <c r="O21" s="1"/>
  <c r="Q21" s="1"/>
  <c r="S21" s="1"/>
  <c r="H19"/>
  <c r="I19" s="1"/>
  <c r="K19" s="1"/>
  <c r="M19" s="1"/>
  <c r="O19" s="1"/>
  <c r="Q19" s="1"/>
  <c r="S19" s="1"/>
  <c r="L433" l="1"/>
  <c r="I134"/>
  <c r="K134" s="1"/>
  <c r="M134" s="1"/>
  <c r="O134" s="1"/>
  <c r="Q134" s="1"/>
  <c r="S134" s="1"/>
  <c r="H230"/>
  <c r="I230" s="1"/>
  <c r="K230" s="1"/>
  <c r="M230" s="1"/>
  <c r="O230" s="1"/>
  <c r="Q230" s="1"/>
  <c r="S230" s="1"/>
  <c r="H361"/>
  <c r="H360" s="1"/>
  <c r="I247"/>
  <c r="K247" s="1"/>
  <c r="M247" s="1"/>
  <c r="O247" s="1"/>
  <c r="Q247" s="1"/>
  <c r="S247" s="1"/>
  <c r="H199"/>
  <c r="H198" s="1"/>
  <c r="I198" s="1"/>
  <c r="K198" s="1"/>
  <c r="M198" s="1"/>
  <c r="O198" s="1"/>
  <c r="Q198" s="1"/>
  <c r="S198" s="1"/>
  <c r="I362"/>
  <c r="K362" s="1"/>
  <c r="M362" s="1"/>
  <c r="O362" s="1"/>
  <c r="Q362" s="1"/>
  <c r="S362" s="1"/>
  <c r="I200"/>
  <c r="K200" s="1"/>
  <c r="M200" s="1"/>
  <c r="O200" s="1"/>
  <c r="Q200" s="1"/>
  <c r="S200" s="1"/>
  <c r="I60"/>
  <c r="K60" s="1"/>
  <c r="M60" s="1"/>
  <c r="O60" s="1"/>
  <c r="Q60" s="1"/>
  <c r="S60" s="1"/>
  <c r="H18"/>
  <c r="H229"/>
  <c r="H181"/>
  <c r="H349"/>
  <c r="H17"/>
  <c r="I17" s="1"/>
  <c r="K17" s="1"/>
  <c r="M17" s="1"/>
  <c r="O17" s="1"/>
  <c r="Q17" s="1"/>
  <c r="S17" s="1"/>
  <c r="I360" l="1"/>
  <c r="K360" s="1"/>
  <c r="M360" s="1"/>
  <c r="O360" s="1"/>
  <c r="Q360" s="1"/>
  <c r="S360" s="1"/>
  <c r="I361"/>
  <c r="K361" s="1"/>
  <c r="M361" s="1"/>
  <c r="O361" s="1"/>
  <c r="Q361" s="1"/>
  <c r="S361" s="1"/>
  <c r="H348"/>
  <c r="I348" s="1"/>
  <c r="K348" s="1"/>
  <c r="M348" s="1"/>
  <c r="O348" s="1"/>
  <c r="Q348" s="1"/>
  <c r="S348" s="1"/>
  <c r="I349"/>
  <c r="K349" s="1"/>
  <c r="M349" s="1"/>
  <c r="O349" s="1"/>
  <c r="Q349" s="1"/>
  <c r="S349" s="1"/>
  <c r="H228"/>
  <c r="I228" s="1"/>
  <c r="K228" s="1"/>
  <c r="M228" s="1"/>
  <c r="O228" s="1"/>
  <c r="Q228" s="1"/>
  <c r="S228" s="1"/>
  <c r="I229"/>
  <c r="K229" s="1"/>
  <c r="M229" s="1"/>
  <c r="O229" s="1"/>
  <c r="Q229" s="1"/>
  <c r="S229" s="1"/>
  <c r="I199"/>
  <c r="K199" s="1"/>
  <c r="M199" s="1"/>
  <c r="O199" s="1"/>
  <c r="Q199" s="1"/>
  <c r="S199" s="1"/>
  <c r="H180"/>
  <c r="I180" s="1"/>
  <c r="K180" s="1"/>
  <c r="M180" s="1"/>
  <c r="O180" s="1"/>
  <c r="Q180" s="1"/>
  <c r="S180" s="1"/>
  <c r="I181"/>
  <c r="K181" s="1"/>
  <c r="M181" s="1"/>
  <c r="O181" s="1"/>
  <c r="Q181" s="1"/>
  <c r="S181" s="1"/>
  <c r="H435"/>
  <c r="I435" s="1"/>
  <c r="K435" s="1"/>
  <c r="M435" s="1"/>
  <c r="O435" s="1"/>
  <c r="Q435" s="1"/>
  <c r="S435" s="1"/>
  <c r="I18"/>
  <c r="K18" s="1"/>
  <c r="M18" s="1"/>
  <c r="O18" s="1"/>
  <c r="Q18" s="1"/>
  <c r="S18" s="1"/>
  <c r="H16"/>
  <c r="H434"/>
  <c r="I434" s="1"/>
  <c r="K434" s="1"/>
  <c r="M434" s="1"/>
  <c r="O434" s="1"/>
  <c r="Q434" s="1"/>
  <c r="S434" s="1"/>
  <c r="H433" l="1"/>
  <c r="I433" s="1"/>
  <c r="K433" s="1"/>
  <c r="M433" s="1"/>
  <c r="O433" s="1"/>
  <c r="Q433" s="1"/>
  <c r="S433" s="1"/>
  <c r="I16"/>
  <c r="K16" s="1"/>
  <c r="M16" s="1"/>
  <c r="O16" s="1"/>
  <c r="Q16" s="1"/>
  <c r="S16" s="1"/>
</calcChain>
</file>

<file path=xl/sharedStrings.xml><?xml version="1.0" encoding="utf-8"?>
<sst xmlns="http://schemas.openxmlformats.org/spreadsheetml/2006/main" count="1941" uniqueCount="365">
  <si>
    <t xml:space="preserve">Целевая статья
</t>
  </si>
  <si>
    <t>Вид расхода</t>
  </si>
  <si>
    <t xml:space="preserve">Наименование
</t>
  </si>
  <si>
    <t>О56</t>
  </si>
  <si>
    <t>О62</t>
  </si>
  <si>
    <t>О50</t>
  </si>
  <si>
    <t xml:space="preserve">Финансовый отдел администрации г. Тейково
</t>
  </si>
  <si>
    <t>По расходным обязательствам городского округа</t>
  </si>
  <si>
    <t>О64</t>
  </si>
  <si>
    <t xml:space="preserve">Отдел социальной сферы администрации   городского округа  Тейково Ивановской области
</t>
  </si>
  <si>
    <t>О63</t>
  </si>
  <si>
    <t>О61</t>
  </si>
  <si>
    <t xml:space="preserve">По расходным обязательствам городского округа
</t>
  </si>
  <si>
    <t xml:space="preserve">По расходным обязательствам на переданные государственные полномочия
</t>
  </si>
  <si>
    <t xml:space="preserve">Всего, в том числе
</t>
  </si>
  <si>
    <t>Отдел образования администрации г. Тейково</t>
  </si>
  <si>
    <t xml:space="preserve">Комитет по управлению муниципальным имуществом и земельным отношениям администрации городского округа Тейково Ивановской области
</t>
  </si>
  <si>
    <t xml:space="preserve">администрация городского округа  Тейково Ивановской области
</t>
  </si>
  <si>
    <t xml:space="preserve">Раздел
</t>
  </si>
  <si>
    <t>О1</t>
  </si>
  <si>
    <t>О3</t>
  </si>
  <si>
    <t>О4</t>
  </si>
  <si>
    <t>О5</t>
  </si>
  <si>
    <t>О7</t>
  </si>
  <si>
    <t>О8</t>
  </si>
  <si>
    <t>О2</t>
  </si>
  <si>
    <t>Подраздел</t>
  </si>
  <si>
    <t>О9</t>
  </si>
  <si>
    <t>О6</t>
  </si>
  <si>
    <t>Обеспечение функционирования
 главы  городского округа Тейково</t>
  </si>
  <si>
    <t>40 9 00 00500</t>
  </si>
  <si>
    <t>Обеспечение функций  исполнительно-
распорядительного  органа местного самоуправления</t>
  </si>
  <si>
    <t>Закупка товаров, работ и услуг для 
обеспечения государственных (муниципальных) нужд</t>
  </si>
  <si>
    <t xml:space="preserve">
Иные бюджетные ассигнования</t>
  </si>
  <si>
    <t>08 1 01 00600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</si>
  <si>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</si>
  <si>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08 1 04 80360</t>
  </si>
  <si>
    <t>Проведение муниципальных выборов в представительный орган  городского округа Тейково</t>
  </si>
  <si>
    <t>40 1 00 90010</t>
  </si>
  <si>
    <t>Уплата взноса в Ассоциацию «Совет муниципальных образований Ивановской области»</t>
  </si>
  <si>
    <t>02 6 01 90090</t>
  </si>
  <si>
    <t>08 1 02 00610</t>
  </si>
  <si>
    <t>Осуществление отдельных государственных полномочий в сфере административных правонарушений</t>
  </si>
  <si>
    <t>08 1 03 80350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</si>
  <si>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</si>
  <si>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</si>
  <si>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</si>
  <si>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</si>
  <si>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Составление (изменение) списков кандидатов в присяжные заседатели федеральных судов общей юрисдикции</t>
  </si>
  <si>
    <t>42 9 00 51200</t>
  </si>
  <si>
    <t>07 1 01 00550</t>
  </si>
  <si>
    <t>05 8 01 80370</t>
  </si>
  <si>
    <t xml:space="preserve">Ремонт, капитальный ремонт автомобильных дорог местного значения и сооружений на них  </t>
  </si>
  <si>
    <t>05 2 01 00490</t>
  </si>
  <si>
    <t>Информатизация городского округа Тейково</t>
  </si>
  <si>
    <t>08 2 01 00640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</si>
  <si>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</si>
  <si>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06 1 01 60090</t>
  </si>
  <si>
    <t>Иные бюджетные ассигнования</t>
  </si>
  <si>
    <t>Резервный фонд администрации городского округа Тейково</t>
  </si>
  <si>
    <t>07 3 01 00570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</si>
  <si>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</si>
  <si>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</si>
  <si>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</si>
  <si>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</si>
  <si>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</si>
  <si>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 xml:space="preserve">Обеспечение функционирования  депутатов городской  Думы городского округа Тейково 
 </t>
  </si>
  <si>
    <t>40 9 00 00660</t>
  </si>
  <si>
    <t>40 9 00 00670</t>
  </si>
  <si>
    <t>40 9 00 00680</t>
  </si>
  <si>
    <t>Дополнительное образование детей в сфере культуры и искусства</t>
  </si>
  <si>
    <t>Предоставление субсидий бюджетным, автономным учреждениям и иным некоммерческим организациям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</si>
  <si>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</si>
  <si>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</si>
  <si>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</si>
  <si>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03 1 01 00350</t>
  </si>
  <si>
    <t>03 1 01 S0340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</si>
  <si>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</si>
  <si>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03 1 01 80340</t>
  </si>
  <si>
    <t>Укрепление материально-технической базы учреждений культуры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</si>
  <si>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</si>
  <si>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03 1 03 00420</t>
  </si>
  <si>
    <t>Проведение специальной оценки условий труда   в учреждениях культуры</t>
  </si>
  <si>
    <t>03 1 04 00460</t>
  </si>
  <si>
    <t>Осуществление библиотечного, библиографического и информационного обслуживания пользователей библиотеки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</si>
  <si>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</si>
  <si>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</si>
  <si>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03 3 01 00390</t>
  </si>
  <si>
    <t>03 3 01 S0340</t>
  </si>
  <si>
    <t>03 3 01 80340</t>
  </si>
  <si>
    <t>03 3 02 00440</t>
  </si>
  <si>
    <t>03 3 03 00620</t>
  </si>
  <si>
    <t>03 3 04 00040</t>
  </si>
  <si>
    <t>Организация и проведение мероприятий, связанных с государственными праздниками, юбилейными и памятными датами</t>
  </si>
  <si>
    <t>03 4 01 20080</t>
  </si>
  <si>
    <t>Информационное обслуживание населения городского округа Тейково</t>
  </si>
  <si>
    <t>Информирование населения о деятельности органов местного самоуправления городского округа Тейково</t>
  </si>
  <si>
    <t>03 5 01 00430</t>
  </si>
  <si>
    <t>Проведение специальной оценки условий труда   в учреждениях СМИ</t>
  </si>
  <si>
    <t>03 5 02 00630</t>
  </si>
  <si>
    <t>Организация физкультурных мероприятий, 
спортивных мероприятий, направленных на популяризацию массовых видов спорта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</si>
  <si>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</si>
  <si>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04 2 01 20150</t>
  </si>
  <si>
    <t>Организация  участия спортсменов городского округа Тейково в выездных мероприятиях</t>
  </si>
  <si>
    <t>04 2 02 20160</t>
  </si>
  <si>
    <t>04 2 03 20170</t>
  </si>
  <si>
    <t>Дошкольное образование детей. Присмотр и уход за детьми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</si>
  <si>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</si>
  <si>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 xml:space="preserve">Укрепление материально-технической базы дошкольных образовательных организаций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</si>
  <si>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</si>
  <si>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01 1 01 00010</t>
  </si>
  <si>
    <t>01 1 01 00020</t>
  </si>
  <si>
    <t>01 1 01 00030</t>
  </si>
  <si>
    <t>01 1 01 00040</t>
  </si>
  <si>
    <t>01 1 01 80170</t>
  </si>
  <si>
    <t>01 1 02 00300</t>
  </si>
  <si>
    <t xml:space="preserve">Проведение специальной оценки условий труда в дошкольных образовательных организаций 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</si>
  <si>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</si>
  <si>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</si>
  <si>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</si>
  <si>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</si>
  <si>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 xml:space="preserve">
 Иные бюджетные ассигнования</t>
  </si>
  <si>
    <t>01 6 01 00240</t>
  </si>
  <si>
    <t>Проведение  муниципальных мероприятий в сфере образования для учащихся и педагогических работников</t>
  </si>
  <si>
    <t>01 5 01 20120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</si>
  <si>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</si>
  <si>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01 5 02 20130</t>
  </si>
  <si>
    <t>01 5 03 20140</t>
  </si>
  <si>
    <t>Организация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</si>
  <si>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</si>
  <si>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01 4 01 S0190</t>
  </si>
  <si>
    <t>01 4 01 80200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</si>
  <si>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</si>
  <si>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Укрепление материально-технической базы общеобразовательных организаций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</si>
  <si>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</si>
  <si>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Организация  временной занятости детей и подростков в бюджетных общеобразовательных организациях</t>
  </si>
  <si>
    <t>Софинансирование на реализацию  мероприятий по укреплению пожарной безопасности общеобразовательных организаций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</si>
  <si>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</si>
  <si>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01 2 01 00060</t>
  </si>
  <si>
    <t>01 2 01 00080</t>
  </si>
  <si>
    <t>01 2 01 00090</t>
  </si>
  <si>
    <t>01 2 01 00100</t>
  </si>
  <si>
    <t>01 2 01 S0060</t>
  </si>
  <si>
    <t>01 2 01 80150</t>
  </si>
  <si>
    <t>Проведение специальной оценки условий труда  в общеобразовательных организаций</t>
  </si>
  <si>
    <t>01 2 02 00310</t>
  </si>
  <si>
    <t>Дополнительное образование детей</t>
  </si>
  <si>
    <t>01 3 01 00110</t>
  </si>
  <si>
    <t>Укрепление материально-технической базы муниципальных  организаций дополнительного образования детей</t>
  </si>
  <si>
    <t>Организация  временной занятости детей и подростков в организациях дополнительного образования детей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</si>
  <si>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</si>
  <si>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</si>
  <si>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01 3 01 00170</t>
  </si>
  <si>
    <t>01 3 01 00190</t>
  </si>
  <si>
    <t>01 3 01 81420</t>
  </si>
  <si>
    <t>01 3 01 S1420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</si>
  <si>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</si>
  <si>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</si>
  <si>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</si>
  <si>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01 3 01 S1440</t>
  </si>
  <si>
    <t>01 3 02 00320</t>
  </si>
  <si>
    <t>Оказание финансовой поддержки городским социально -  ориентированным организациям</t>
  </si>
  <si>
    <t>02 1 01 60010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</si>
  <si>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</si>
  <si>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01 R0820</t>
  </si>
  <si>
    <t>Организация  дополнительного материального обеспечения граждан, удостоенных звания «Почетный гражданин города Тейково»</t>
  </si>
  <si>
    <t>Социальное обеспечение и иные выплаты населению</t>
  </si>
  <si>
    <t>Социальные выплаты молодым семьям на приобретение (строительство) жилого помещения</t>
  </si>
  <si>
    <t>Организация и проведение совещаний, круглых столов, семинаров, встреч руководителей ОМС с жителями города</t>
  </si>
  <si>
    <t>02 5 03 20070</t>
  </si>
  <si>
    <t>Организация и проведение мероприятий, связанных с профессиональными праздниками</t>
  </si>
  <si>
    <t>02 5 01 20050</t>
  </si>
  <si>
    <t>Оказание адресной материальной помощи жителям города, находящимся в трудной жизненной ситуации</t>
  </si>
  <si>
    <t>Организация и проведение мероприятий, направленных на поддержку отдельных категорий граждан</t>
  </si>
  <si>
    <t>02 2 02 20030</t>
  </si>
  <si>
    <t>Оказание психолого-педагогической помощи семьям и несовершеннолетним гражданам путем применения процедуры медиации</t>
  </si>
  <si>
    <t>02 2 01 20020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</si>
  <si>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</si>
  <si>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</si>
  <si>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08 1 05 S0610</t>
  </si>
  <si>
    <t>05 7 01 00520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</si>
  <si>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</si>
  <si>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05 7 02 00700</t>
  </si>
  <si>
    <t>05 5 01 00510</t>
  </si>
  <si>
    <t>Расходы на создание системы видеонаблюдения</t>
  </si>
  <si>
    <t>05 8 01 40040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</si>
  <si>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</si>
  <si>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</si>
  <si>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</si>
  <si>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</si>
  <si>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тыс. руб.</t>
  </si>
  <si>
    <t xml:space="preserve">Обеспечение деятельности муниципального 
 учреждения «Аварийно-диспетчерская служба»  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</si>
  <si>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</si>
  <si>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</si>
  <si>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>Проведение ежегодных муниципальных
 конкурсов «Лучшая школа года», «Лучший сад года»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</si>
  <si>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</si>
  <si>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Расходы на обеспечение деятельности муниципального казенного учреждения  городского округа Тейково «Служба заказчика»</t>
  </si>
  <si>
    <t xml:space="preserve"> 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</si>
  <si>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</si>
  <si>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</si>
  <si>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</si>
  <si>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</si>
  <si>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</si>
  <si>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</si>
  <si>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</si>
  <si>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</si>
  <si>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>Код главного распорядителя</t>
  </si>
  <si>
    <t>Организация и проведение сертификации спортивных сооружений</t>
  </si>
  <si>
    <t>01 5 04 00710</t>
  </si>
  <si>
    <t>Обеспечение  мероприятий по формированию современной городской среды</t>
  </si>
  <si>
    <t>05 Ж 01 L5550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</si>
  <si>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</si>
  <si>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</si>
  <si>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</si>
  <si>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</si>
  <si>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</si>
  <si>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</si>
  <si>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</si>
  <si>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</si>
  <si>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</si>
  <si>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</si>
  <si>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05 2 01 S0490</t>
  </si>
  <si>
    <t>Комплектование книжных фондов библиотек городского округа Тейково</t>
  </si>
  <si>
    <t>Проведение  комплексных кадастровых работ на территории Ивановской области</t>
  </si>
  <si>
    <t>03 7 01 00120</t>
  </si>
  <si>
    <t>03 7 01 S1430</t>
  </si>
  <si>
    <t>02 8 01 20090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</si>
  <si>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</si>
  <si>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</si>
  <si>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2021 год</t>
  </si>
  <si>
    <t>Оплата услуг по содержанию муниципальной системы видеонаблюдения</t>
  </si>
  <si>
    <t>05 8 01 40050</t>
  </si>
  <si>
    <t>05 2 01 S0510</t>
  </si>
  <si>
    <t>05 4 01 L4970</t>
  </si>
  <si>
    <t>09 1 01 L5110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</si>
  <si>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</si>
  <si>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</si>
  <si>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Снос жилых домов и хозяйственных построек</t>
  </si>
  <si>
    <t>05 К 02 30200</t>
  </si>
  <si>
    <t>Проведение оценки земельных участков с жилыми домами, пришедшими в нежилое состояние</t>
  </si>
  <si>
    <t>05 К 03 30300</t>
  </si>
  <si>
    <t>Разработка проекта по благоустройству общественной территории</t>
  </si>
  <si>
    <t>05 Ж 03 20600</t>
  </si>
  <si>
    <t>Реализация программ по формированию комфортной городской среды</t>
  </si>
  <si>
    <t>05 Ж F2 55550</t>
  </si>
  <si>
    <t>Актуализация схемы теплоснабжения городского округа Тейково Ивановской области</t>
  </si>
  <si>
    <t>41 9 00 90120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</si>
  <si>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</si>
  <si>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</si>
  <si>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</si>
  <si>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</si>
  <si>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</si>
  <si>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</si>
  <si>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</si>
  <si>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</si>
  <si>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</si>
  <si>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</si>
  <si>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</si>
  <si>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Организация  мероприятий, носящих общегородской и межмуниципальный характер</t>
  </si>
  <si>
    <t>01 7 01 20100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</si>
  <si>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</si>
  <si>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</si>
  <si>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S3110</t>
  </si>
  <si>
    <t>03 7 01 S1950</t>
  </si>
  <si>
    <t>03 1 02 S1980</t>
  </si>
  <si>
    <t>Развитие системы подготовки спортивного резерва</t>
  </si>
  <si>
    <t>01 3 01 00220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</si>
  <si>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</si>
  <si>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</si>
  <si>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Благоустройство по наказам избирателей депутатам Ивановской областной Думы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</si>
  <si>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</si>
  <si>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</si>
  <si>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</si>
  <si>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Е1010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</si>
  <si>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</si>
  <si>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03 7 01 81430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</si>
  <si>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</si>
  <si>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</si>
  <si>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</si>
  <si>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</si>
  <si>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</si>
  <si>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</si>
  <si>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41 9 00 90070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</si>
  <si>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</si>
  <si>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</si>
  <si>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</si>
  <si>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</si>
  <si>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</si>
  <si>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</si>
  <si>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01 2 E1 51690</t>
  </si>
  <si>
    <t>01 2 E4 52100</t>
  </si>
  <si>
    <t>01 2 01 S1950</t>
  </si>
  <si>
    <t>01 1 01 S1950</t>
  </si>
  <si>
    <t>05 6 01 S2000</t>
  </si>
  <si>
    <t>01 2 E2 50970</t>
  </si>
  <si>
    <t>Организация питания обучающихся 1–4 классов муниципальных общеобразовательных организаций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</si>
  <si>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</si>
  <si>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</si>
  <si>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Расходы на 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</si>
  <si>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Проведение специальной оценки условий труда  в муниципальных организациях дополнительного образования детей</t>
  </si>
  <si>
    <t>Капитальный ремонт объектов дополнительного образования детей</t>
  </si>
  <si>
    <t>01 3 03 S3190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</si>
  <si>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</si>
  <si>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</si>
  <si>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</si>
  <si>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</si>
  <si>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</si>
  <si>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Участие мужской команды «ФК Тейково» в чемпионате Ивановской области по футболу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</si>
  <si>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</si>
  <si>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</si>
  <si>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Субсидия на адресную поддержку учащихся 1-11 классов при организации питания в образовательных организациях городского округа Тейково</t>
  </si>
  <si>
    <t>01 4 01 00270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</si>
  <si>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</si>
  <si>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</si>
  <si>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</si>
  <si>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</si>
  <si>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</si>
  <si>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</si>
  <si>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</si>
  <si>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</si>
  <si>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</si>
  <si>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</si>
  <si>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</si>
  <si>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</si>
  <si>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>Приложение № 7</t>
  </si>
  <si>
    <t xml:space="preserve">от 18.12.2020 № 46  </t>
  </si>
  <si>
    <t xml:space="preserve"> Ведомственная структура
расходов бюджета города Тейково  на 2021 год</t>
  </si>
  <si>
    <t>Изменения  29.01.2021</t>
  </si>
  <si>
    <t>Проведение Всероссийской переписи населения 2020 года</t>
  </si>
  <si>
    <t>41 9 00 54690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</si>
  <si>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</si>
  <si>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Создание виртуальных концертных залов</t>
  </si>
  <si>
    <t>03 8 A3 54530</t>
  </si>
  <si>
    <t>03 7 A1 55195</t>
  </si>
  <si>
    <t>Изменения  26.02.2021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</si>
  <si>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</si>
  <si>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</si>
  <si>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</si>
  <si>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</si>
  <si>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</si>
  <si>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</si>
  <si>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08 1 05 00610</t>
  </si>
  <si>
    <t>Изменения  26.03.2021</t>
  </si>
  <si>
    <t>01 1 03 S1950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</si>
  <si>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</si>
  <si>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</si>
  <si>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Изменения  23.04.2021</t>
  </si>
  <si>
    <t>05 Ж F2 S5100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</si>
  <si>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</si>
  <si>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</si>
  <si>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</si>
  <si>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</si>
  <si>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</si>
  <si>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Изменения  28.05.2021</t>
  </si>
  <si>
    <t>Организация благоустройства территорий в рамках поддержки местных инициатив (инициативных проектов)</t>
  </si>
  <si>
    <t>07 2 01 00560</t>
  </si>
  <si>
    <t xml:space="preserve">городская Дума городского округа Тейково Ивановской области
</t>
  </si>
  <si>
    <t>Изменения  25.06.2021</t>
  </si>
  <si>
    <t>04 3 02  S1970</t>
  </si>
  <si>
    <t>Реализация мероприятий по модернизации объектов коммунальной инфраструктуры</t>
  </si>
  <si>
    <t>05 1 04 S6800</t>
  </si>
  <si>
    <t>03 2 01 80340</t>
  </si>
  <si>
    <t>Благоустройство, ремонт и установка площадок для физкультурно-оздоровительных занятий</t>
  </si>
  <si>
    <t>Ивановской области</t>
  </si>
  <si>
    <t xml:space="preserve">от __.__.2021 №  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</si>
</sst>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27">
    <xf numFmtId="0" fontId="0" fillId="0" borderId="0" xfId="0"/>
    <xf numFmtId="0" fontId="5" fillId="33" borderId="1" xfId="0" applyFont="1" applyFill="1" applyBorder="1" applyAlignment="1">
      <alignment horizontal="center" vertical="top" wrapText="1"/>
    </xf>
    <xf numFmtId="0" fontId="5" fillId="33" borderId="1" xfId="0" applyFont="1" applyFill="1" applyBorder="1" applyAlignment="1">
      <alignment vertical="top" wrapText="1"/>
    </xf>
    <xf numFmtId="0" fontId="5" fillId="33" borderId="1" xfId="0" applyFont="1" applyFill="1" applyBorder="1" applyAlignment="1">
      <alignment horizontal="right" vertical="top" wrapText="1"/>
    </xf>
    <xf numFmtId="0" fontId="5" fillId="33" borderId="1" xfId="0" applyFont="1" applyFill="1" applyBorder="1" applyAlignment="1">
      <alignment horizontal="left" vertical="top" wrapText="1"/>
    </xf>
    <xf numFmtId="164" fontId="7" fillId="33" borderId="1" xfId="0" applyNumberFormat="1" applyFont="1" applyFill="1" applyBorder="1" applyAlignment="1">
      <alignment vertical="top"/>
    </xf>
    <xf numFmtId="0" fontId="4" fillId="33" borderId="0" xfId="0" applyFont="1" applyFill="1" applyAlignment="1">
      <alignment vertical="top"/>
    </xf>
    <xf numFmtId="0" fontId="6" fillId="33" borderId="1" xfId="0" applyFont="1" applyFill="1" applyBorder="1" applyAlignment="1">
      <alignment vertical="top" wrapText="1"/>
    </xf>
    <xf numFmtId="0" fontId="6" fillId="33" borderId="1" xfId="0" applyFont="1" applyFill="1" applyBorder="1" applyAlignment="1">
      <alignment horizontal="right" vertical="top" wrapText="1"/>
    </xf>
    <xf numFmtId="164" fontId="27" fillId="33" borderId="1" xfId="0" applyNumberFormat="1" applyFont="1" applyFill="1" applyBorder="1" applyAlignment="1">
      <alignment vertical="top"/>
    </xf>
    <xf numFmtId="0" fontId="5" fillId="33" borderId="1" xfId="0" applyFont="1" applyFill="1" applyBorder="1" applyAlignment="1">
      <alignment horizontal="justify" vertical="top" wrapText="1"/>
    </xf>
    <xf numFmtId="0" fontId="5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horizontal="center" vertical="top"/>
    </xf>
    <xf numFmtId="0" fontId="5" fillId="33" borderId="1" xfId="0" applyFont="1" applyFill="1" applyBorder="1" applyAlignment="1">
      <alignment vertical="center" wrapText="1"/>
    </xf>
    <xf numFmtId="0" fontId="5" fillId="33" borderId="13" xfId="0" applyFont="1" applyFill="1" applyBorder="1" applyAlignment="1">
      <alignment horizontal="left" vertical="top" wrapText="1"/>
    </xf>
    <xf numFmtId="0" fontId="4" fillId="33" borderId="1" xfId="0" applyFont="1" applyFill="1" applyBorder="1" applyAlignment="1">
      <alignment horizontal="right" vertical="top" wrapText="1"/>
    </xf>
    <xf numFmtId="0" fontId="5" fillId="33" borderId="1" xfId="0" applyNumberFormat="1" applyFont="1" applyFill="1" applyBorder="1" applyAlignment="1">
      <alignment vertical="top" wrapText="1"/>
    </xf>
    <xf numFmtId="0" fontId="8" fillId="33" borderId="1" xfId="0" applyFont="1" applyFill="1" applyBorder="1" applyAlignment="1">
      <alignment vertical="top" wrapText="1"/>
    </xf>
    <xf numFmtId="0" fontId="4" fillId="33" borderId="0" xfId="0" applyFont="1" applyFill="1" applyAlignment="1">
      <alignment horizontal="right" vertical="top" wrapText="1"/>
    </xf>
    <xf numFmtId="0" fontId="25" fillId="33" borderId="0" xfId="0" applyFont="1" applyFill="1" applyAlignment="1">
      <alignment horizontal="center" vertical="distributed" wrapText="1"/>
    </xf>
    <xf numFmtId="0" fontId="7" fillId="33" borderId="11" xfId="0" applyFont="1" applyFill="1" applyBorder="1" applyAlignment="1">
      <alignment horizontal="right" vertical="distributed" wrapText="1"/>
    </xf>
    <xf numFmtId="0" fontId="4" fillId="33" borderId="0" xfId="0" applyFont="1" applyFill="1" applyAlignment="1">
      <alignment horizontal="right" vertical="top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6" fillId="33" borderId="1" xfId="0" applyFont="1" applyFill="1" applyBorder="1" applyAlignment="1">
      <alignment horizontal="center" vertical="top" wrapText="1"/>
    </xf>
  </cellXfs>
  <cellStyles count="565">
    <cellStyle name="20% - Акцент1" xfId="18" builtinId="30" customBuiltin="1"/>
    <cellStyle name="20% - Акцент1 10" xfId="45"/>
    <cellStyle name="20% - Акцент1 11" xfId="309"/>
    <cellStyle name="20% - Акцент1 12" xfId="323"/>
    <cellStyle name="20% - Акцент1 2" xfId="50"/>
    <cellStyle name="20% - Акцент1 2 10" xfId="317"/>
    <cellStyle name="20% - Акцент1 2 11" xfId="350"/>
    <cellStyle name="20% - Акцент1 2 2" xfId="83"/>
    <cellStyle name="20% - Акцент1 2 2 2" xfId="375"/>
    <cellStyle name="20% - Акцент1 2 3" xfId="155"/>
    <cellStyle name="20% - Акцент1 2 3 2" xfId="427"/>
    <cellStyle name="20% - Акцент1 2 4" xfId="188"/>
    <cellStyle name="20% - Акцент1 2 4 2" xfId="460"/>
    <cellStyle name="20% - Акцент1 2 5" xfId="224"/>
    <cellStyle name="20% - Акцент1 2 5 2" xfId="496"/>
    <cellStyle name="20% - Акцент1 2 6" xfId="251"/>
    <cellStyle name="20% - Акцент1 2 6 2" xfId="523"/>
    <cellStyle name="20% - Акцент1 2 7" xfId="93"/>
    <cellStyle name="20% - Акцент1 2 7 2" xfId="360"/>
    <cellStyle name="20% - Акцент1 2 8" xfId="75"/>
    <cellStyle name="20% - Акцент1 2 8 2" xfId="342"/>
    <cellStyle name="20% - Акцент1 2 9" xfId="293"/>
    <cellStyle name="20% - Акцент1 3" xfId="135"/>
    <cellStyle name="20% - Акцент1 3 2" xfId="199"/>
    <cellStyle name="20% - Акцент1 3 2 2" xfId="471"/>
    <cellStyle name="20% - Акцент1 3 3" xfId="235"/>
    <cellStyle name="20% - Акцент1 3 3 2" xfId="507"/>
    <cellStyle name="20% - Акцент1 3 4" xfId="407"/>
    <cellStyle name="20% - Акцент1 4" xfId="105"/>
    <cellStyle name="20% - Акцент1 4 2" xfId="374"/>
    <cellStyle name="20% - Акцент1 5" xfId="168"/>
    <cellStyle name="20% - Акцент1 5 2" xfId="440"/>
    <cellStyle name="20% - Акцент1 6" xfId="179"/>
    <cellStyle name="20% - Акцент1 6 2" xfId="451"/>
    <cellStyle name="20% - Акцент1 7" xfId="77"/>
    <cellStyle name="20% - Акцент1 7 2" xfId="344"/>
    <cellStyle name="20% - Акцент1 8" xfId="283"/>
    <cellStyle name="20% - Акцент1 8 2" xfId="555"/>
    <cellStyle name="20% - Акцент1 9" xfId="271"/>
    <cellStyle name="20% - Акцент1 9 2" xfId="543"/>
    <cellStyle name="20% - Акцент2" xfId="22" builtinId="34" customBuiltin="1"/>
    <cellStyle name="20% - Акцент2 10" xfId="56"/>
    <cellStyle name="20% - Акцент2 11" xfId="311"/>
    <cellStyle name="20% - Акцент2 12" xfId="325"/>
    <cellStyle name="20% - Акцент2 2" xfId="54"/>
    <cellStyle name="20% - Акцент2 2 10" xfId="315"/>
    <cellStyle name="20% - Акцент2 2 11" xfId="354"/>
    <cellStyle name="20% - Акцент2 2 2" xfId="87"/>
    <cellStyle name="20% - Акцент2 2 2 2" xfId="379"/>
    <cellStyle name="20% - Акцент2 2 3" xfId="157"/>
    <cellStyle name="20% - Акцент2 2 3 2" xfId="429"/>
    <cellStyle name="20% - Акцент2 2 4" xfId="190"/>
    <cellStyle name="20% - Акцент2 2 4 2" xfId="462"/>
    <cellStyle name="20% - Акцент2 2 5" xfId="226"/>
    <cellStyle name="20% - Акцент2 2 5 2" xfId="498"/>
    <cellStyle name="20% - Акцент2 2 6" xfId="253"/>
    <cellStyle name="20% - Акцент2 2 6 2" xfId="525"/>
    <cellStyle name="20% - Акцент2 2 7" xfId="275"/>
    <cellStyle name="20% - Акцент2 2 7 2" xfId="547"/>
    <cellStyle name="20% - Акцент2 2 8" xfId="273"/>
    <cellStyle name="20% - Акцент2 2 8 2" xfId="545"/>
    <cellStyle name="20% - Акцент2 2 9" xfId="295"/>
    <cellStyle name="20% - Акцент2 3" xfId="123"/>
    <cellStyle name="20% - Акцент2 3 2" xfId="187"/>
    <cellStyle name="20% - Акцент2 3 2 2" xfId="459"/>
    <cellStyle name="20% - Акцент2 3 3" xfId="223"/>
    <cellStyle name="20% - Акцент2 3 3 2" xfId="495"/>
    <cellStyle name="20% - Акцент2 3 4" xfId="395"/>
    <cellStyle name="20% - Акцент2 4" xfId="111"/>
    <cellStyle name="20% - Акцент2 4 2" xfId="381"/>
    <cellStyle name="20% - Акцент2 5" xfId="170"/>
    <cellStyle name="20% - Акцент2 5 2" xfId="442"/>
    <cellStyle name="20% - Акцент2 6" xfId="167"/>
    <cellStyle name="20% - Акцент2 6 2" xfId="439"/>
    <cellStyle name="20% - Акцент2 7" xfId="90"/>
    <cellStyle name="20% - Акцент2 7 2" xfId="357"/>
    <cellStyle name="20% - Акцент2 8" xfId="263"/>
    <cellStyle name="20% - Акцент2 8 2" xfId="535"/>
    <cellStyle name="20% - Акцент2 9" xfId="266"/>
    <cellStyle name="20% - Акцент2 9 2" xfId="538"/>
    <cellStyle name="20% - Акцент3" xfId="26" builtinId="38" customBuiltin="1"/>
    <cellStyle name="20% - Акцент3 10" xfId="64"/>
    <cellStyle name="20% - Акцент3 11" xfId="319"/>
    <cellStyle name="20% - Акцент3 12" xfId="327"/>
    <cellStyle name="20% - Акцент3 2" xfId="57"/>
    <cellStyle name="20% - Акцент3 2 10" xfId="322"/>
    <cellStyle name="20% - Акцент3 2 11" xfId="358"/>
    <cellStyle name="20% - Акцент3 2 2" xfId="91"/>
    <cellStyle name="20% - Акцент3 2 2 2" xfId="382"/>
    <cellStyle name="20% - Акцент3 2 3" xfId="159"/>
    <cellStyle name="20% - Акцент3 2 3 2" xfId="431"/>
    <cellStyle name="20% - Акцент3 2 4" xfId="193"/>
    <cellStyle name="20% - Акцент3 2 4 2" xfId="465"/>
    <cellStyle name="20% - Акцент3 2 5" xfId="229"/>
    <cellStyle name="20% - Акцент3 2 5 2" xfId="501"/>
    <cellStyle name="20% - Акцент3 2 6" xfId="255"/>
    <cellStyle name="20% - Акцент3 2 6 2" xfId="527"/>
    <cellStyle name="20% - Акцент3 2 7" xfId="282"/>
    <cellStyle name="20% - Акцент3 2 7 2" xfId="554"/>
    <cellStyle name="20% - Акцент3 2 8" xfId="277"/>
    <cellStyle name="20% - Акцент3 2 8 2" xfId="549"/>
    <cellStyle name="20% - Акцент3 2 9" xfId="298"/>
    <cellStyle name="20% - Акцент3 3" xfId="131"/>
    <cellStyle name="20% - Акцент3 3 2" xfId="195"/>
    <cellStyle name="20% - Акцент3 3 2 2" xfId="467"/>
    <cellStyle name="20% - Акцент3 3 3" xfId="231"/>
    <cellStyle name="20% - Акцент3 3 3 2" xfId="503"/>
    <cellStyle name="20% - Акцент3 3 4" xfId="403"/>
    <cellStyle name="20% - Акцент3 4" xfId="117"/>
    <cellStyle name="20% - Акцент3 4 2" xfId="389"/>
    <cellStyle name="20% - Акцент3 5" xfId="173"/>
    <cellStyle name="20% - Акцент3 5 2" xfId="445"/>
    <cellStyle name="20% - Акцент3 6" xfId="175"/>
    <cellStyle name="20% - Акцент3 6 2" xfId="447"/>
    <cellStyle name="20% - Акцент3 7" xfId="100"/>
    <cellStyle name="20% - Акцент3 7 2" xfId="367"/>
    <cellStyle name="20% - Акцент3 8" xfId="72"/>
    <cellStyle name="20% - Акцент3 8 2" xfId="339"/>
    <cellStyle name="20% - Акцент3 9" xfId="70"/>
    <cellStyle name="20% - Акцент3 9 2" xfId="337"/>
    <cellStyle name="20% - Акцент4" xfId="30" builtinId="42" customBuiltin="1"/>
    <cellStyle name="20% - Акцент4 10" xfId="52"/>
    <cellStyle name="20% - Акцент4 11" xfId="44"/>
    <cellStyle name="20% - Акцент4 12" xfId="329"/>
    <cellStyle name="20% - Акцент4 2" xfId="59"/>
    <cellStyle name="20% - Акцент4 2 10" xfId="306"/>
    <cellStyle name="20% - Акцент4 2 11" xfId="362"/>
    <cellStyle name="20% - Акцент4 2 2" xfId="95"/>
    <cellStyle name="20% - Акцент4 2 2 2" xfId="384"/>
    <cellStyle name="20% - Акцент4 2 3" xfId="161"/>
    <cellStyle name="20% - Акцент4 2 3 2" xfId="433"/>
    <cellStyle name="20% - Акцент4 2 4" xfId="197"/>
    <cellStyle name="20% - Акцент4 2 4 2" xfId="469"/>
    <cellStyle name="20% - Акцент4 2 5" xfId="233"/>
    <cellStyle name="20% - Акцент4 2 5 2" xfId="505"/>
    <cellStyle name="20% - Акцент4 2 6" xfId="257"/>
    <cellStyle name="20% - Акцент4 2 6 2" xfId="529"/>
    <cellStyle name="20% - Акцент4 2 7" xfId="288"/>
    <cellStyle name="20% - Акцент4 2 7 2" xfId="560"/>
    <cellStyle name="20% - Акцент4 2 8" xfId="291"/>
    <cellStyle name="20% - Акцент4 2 8 2" xfId="563"/>
    <cellStyle name="20% - Акцент4 2 9" xfId="300"/>
    <cellStyle name="20% - Акцент4 3" xfId="140"/>
    <cellStyle name="20% - Акцент4 3 2" xfId="207"/>
    <cellStyle name="20% - Акцент4 3 2 2" xfId="479"/>
    <cellStyle name="20% - Акцент4 3 3" xfId="243"/>
    <cellStyle name="20% - Акцент4 3 3 2" xfId="515"/>
    <cellStyle name="20% - Акцент4 3 4" xfId="412"/>
    <cellStyle name="20% - Акцент4 4" xfId="107"/>
    <cellStyle name="20% - Акцент4 4 2" xfId="377"/>
    <cellStyle name="20% - Акцент4 5" xfId="177"/>
    <cellStyle name="20% - Акцент4 5 2" xfId="449"/>
    <cellStyle name="20% - Акцент4 6" xfId="215"/>
    <cellStyle name="20% - Акцент4 6 2" xfId="487"/>
    <cellStyle name="20% - Акцент4 7" xfId="85"/>
    <cellStyle name="20% - Акцент4 7 2" xfId="352"/>
    <cellStyle name="20% - Акцент4 8" xfId="122"/>
    <cellStyle name="20% - Акцент4 8 2" xfId="394"/>
    <cellStyle name="20% - Акцент4 9" xfId="285"/>
    <cellStyle name="20% - Акцент4 9 2" xfId="557"/>
    <cellStyle name="20% - Акцент5" xfId="34" builtinId="46" customBuiltin="1"/>
    <cellStyle name="20% - Акцент5 10" xfId="112"/>
    <cellStyle name="20% - Акцент5 11" xfId="43"/>
    <cellStyle name="20% - Акцент5 12" xfId="331"/>
    <cellStyle name="20% - Акцент5 2" xfId="62"/>
    <cellStyle name="20% - Акцент5 2 10" xfId="308"/>
    <cellStyle name="20% - Акцент5 2 11" xfId="365"/>
    <cellStyle name="20% - Акцент5 2 2" xfId="98"/>
    <cellStyle name="20% - Акцент5 2 2 2" xfId="387"/>
    <cellStyle name="20% - Акцент5 2 3" xfId="163"/>
    <cellStyle name="20% - Акцент5 2 3 2" xfId="435"/>
    <cellStyle name="20% - Акцент5 2 4" xfId="200"/>
    <cellStyle name="20% - Акцент5 2 4 2" xfId="472"/>
    <cellStyle name="20% - Акцент5 2 5" xfId="236"/>
    <cellStyle name="20% - Акцент5 2 5 2" xfId="508"/>
    <cellStyle name="20% - Акцент5 2 6" xfId="259"/>
    <cellStyle name="20% - Акцент5 2 6 2" xfId="531"/>
    <cellStyle name="20% - Акцент5 2 7" xfId="265"/>
    <cellStyle name="20% - Акцент5 2 7 2" xfId="537"/>
    <cellStyle name="20% - Акцент5 2 8" xfId="286"/>
    <cellStyle name="20% - Акцент5 2 8 2" xfId="558"/>
    <cellStyle name="20% - Акцент5 2 9" xfId="302"/>
    <cellStyle name="20% - Акцент5 3" xfId="142"/>
    <cellStyle name="20% - Акцент5 3 2" xfId="209"/>
    <cellStyle name="20% - Акцент5 3 2 2" xfId="481"/>
    <cellStyle name="20% - Акцент5 3 3" xfId="245"/>
    <cellStyle name="20% - Акцент5 3 3 2" xfId="517"/>
    <cellStyle name="20% - Акцент5 3 4" xfId="414"/>
    <cellStyle name="20% - Акцент5 4" xfId="149"/>
    <cellStyle name="20% - Акцент5 4 2" xfId="421"/>
    <cellStyle name="20% - Акцент5 5" xfId="180"/>
    <cellStyle name="20% - Акцент5 5 2" xfId="452"/>
    <cellStyle name="20% - Акцент5 6" xfId="217"/>
    <cellStyle name="20% - Акцент5 6 2" xfId="489"/>
    <cellStyle name="20% - Акцент5 7" xfId="130"/>
    <cellStyle name="20% - Акцент5 7 2" xfId="402"/>
    <cellStyle name="20% - Акцент5 8" xfId="71"/>
    <cellStyle name="20% - Акцент5 8 2" xfId="338"/>
    <cellStyle name="20% - Акцент5 9" xfId="289"/>
    <cellStyle name="20% - Акцент5 9 2" xfId="561"/>
    <cellStyle name="20% - Акцент6" xfId="38" builtinId="50" customBuiltin="1"/>
    <cellStyle name="20% - Акцент6 10" xfId="116"/>
    <cellStyle name="20% - Акцент6 11" xfId="49"/>
    <cellStyle name="20% - Акцент6 12" xfId="333"/>
    <cellStyle name="20% - Акцент6 2" xfId="66"/>
    <cellStyle name="20% - Акцент6 2 10" xfId="320"/>
    <cellStyle name="20% - Акцент6 2 11" xfId="369"/>
    <cellStyle name="20% - Акцент6 2 2" xfId="102"/>
    <cellStyle name="20% - Акцент6 2 2 2" xfId="391"/>
    <cellStyle name="20% - Акцент6 2 3" xfId="165"/>
    <cellStyle name="20% - Акцент6 2 3 2" xfId="437"/>
    <cellStyle name="20% - Акцент6 2 4" xfId="202"/>
    <cellStyle name="20% - Акцент6 2 4 2" xfId="474"/>
    <cellStyle name="20% - Акцент6 2 5" xfId="238"/>
    <cellStyle name="20% - Акцент6 2 5 2" xfId="510"/>
    <cellStyle name="20% - Акцент6 2 6" xfId="261"/>
    <cellStyle name="20% - Акцент6 2 6 2" xfId="533"/>
    <cellStyle name="20% - Акцент6 2 7" xfId="290"/>
    <cellStyle name="20% - Акцент6 2 7 2" xfId="562"/>
    <cellStyle name="20% - Акцент6 2 8" xfId="292"/>
    <cellStyle name="20% - Акцент6 2 8 2" xfId="564"/>
    <cellStyle name="20% - Акцент6 2 9" xfId="304"/>
    <cellStyle name="20% - Акцент6 3" xfId="144"/>
    <cellStyle name="20% - Акцент6 3 2" xfId="211"/>
    <cellStyle name="20% - Акцент6 3 2 2" xfId="483"/>
    <cellStyle name="20% - Акцент6 3 3" xfId="247"/>
    <cellStyle name="20% - Акцент6 3 3 2" xfId="519"/>
    <cellStyle name="20% - Акцент6 3 4" xfId="416"/>
    <cellStyle name="20% - Акцент6 4" xfId="151"/>
    <cellStyle name="20% - Акцент6 4 2" xfId="423"/>
    <cellStyle name="20% - Акцент6 5" xfId="182"/>
    <cellStyle name="20% - Акцент6 5 2" xfId="454"/>
    <cellStyle name="20% - Акцент6 6" xfId="219"/>
    <cellStyle name="20% - Акцент6 6 2" xfId="491"/>
    <cellStyle name="20% - Акцент6 7" xfId="136"/>
    <cellStyle name="20% - Акцент6 7 2" xfId="408"/>
    <cellStyle name="20% - Акцент6 8" xfId="104"/>
    <cellStyle name="20% - Акцент6 8 2" xfId="371"/>
    <cellStyle name="20% - Акцент6 9" xfId="81"/>
    <cellStyle name="20% - Акцент6 9 2" xfId="348"/>
    <cellStyle name="40% - Акцент1" xfId="19" builtinId="31" customBuiltin="1"/>
    <cellStyle name="40% - Акцент1 10" xfId="65"/>
    <cellStyle name="40% - Акцент1 11" xfId="307"/>
    <cellStyle name="40% - Акцент1 12" xfId="324"/>
    <cellStyle name="40% - Акцент1 2" xfId="51"/>
    <cellStyle name="40% - Акцент1 2 10" xfId="312"/>
    <cellStyle name="40% - Акцент1 2 11" xfId="351"/>
    <cellStyle name="40% - Акцент1 2 2" xfId="84"/>
    <cellStyle name="40% - Акцент1 2 2 2" xfId="376"/>
    <cellStyle name="40% - Акцент1 2 3" xfId="156"/>
    <cellStyle name="40% - Акцент1 2 3 2" xfId="428"/>
    <cellStyle name="40% - Акцент1 2 4" xfId="189"/>
    <cellStyle name="40% - Акцент1 2 4 2" xfId="461"/>
    <cellStyle name="40% - Акцент1 2 5" xfId="225"/>
    <cellStyle name="40% - Акцент1 2 5 2" xfId="497"/>
    <cellStyle name="40% - Акцент1 2 6" xfId="252"/>
    <cellStyle name="40% - Акцент1 2 6 2" xfId="524"/>
    <cellStyle name="40% - Акцент1 2 7" xfId="82"/>
    <cellStyle name="40% - Акцент1 2 7 2" xfId="349"/>
    <cellStyle name="40% - Акцент1 2 8" xfId="76"/>
    <cellStyle name="40% - Акцент1 2 8 2" xfId="343"/>
    <cellStyle name="40% - Акцент1 2 9" xfId="294"/>
    <cellStyle name="40% - Акцент1 3" xfId="132"/>
    <cellStyle name="40% - Акцент1 3 2" xfId="196"/>
    <cellStyle name="40% - Акцент1 3 2 2" xfId="468"/>
    <cellStyle name="40% - Акцент1 3 3" xfId="232"/>
    <cellStyle name="40% - Акцент1 3 3 2" xfId="504"/>
    <cellStyle name="40% - Акцент1 3 4" xfId="404"/>
    <cellStyle name="40% - Акцент1 4" xfId="118"/>
    <cellStyle name="40% - Акцент1 4 2" xfId="390"/>
    <cellStyle name="40% - Акцент1 5" xfId="169"/>
    <cellStyle name="40% - Акцент1 5 2" xfId="441"/>
    <cellStyle name="40% - Акцент1 6" xfId="176"/>
    <cellStyle name="40% - Акцент1 6 2" xfId="448"/>
    <cellStyle name="40% - Акцент1 7" xfId="101"/>
    <cellStyle name="40% - Акцент1 7 2" xfId="368"/>
    <cellStyle name="40% - Акцент1 8" xfId="268"/>
    <cellStyle name="40% - Акцент1 8 2" xfId="540"/>
    <cellStyle name="40% - Акцент1 9" xfId="274"/>
    <cellStyle name="40% - Акцент1 9 2" xfId="546"/>
    <cellStyle name="40% - Акцент2" xfId="23" builtinId="35" customBuiltin="1"/>
    <cellStyle name="40% - Акцент2 10" xfId="53"/>
    <cellStyle name="40% - Акцент2 11" xfId="321"/>
    <cellStyle name="40% - Акцент2 12" xfId="326"/>
    <cellStyle name="40% - Акцент2 2" xfId="55"/>
    <cellStyle name="40% - Акцент2 2 10" xfId="310"/>
    <cellStyle name="40% - Акцент2 2 11" xfId="355"/>
    <cellStyle name="40% - Акцент2 2 2" xfId="88"/>
    <cellStyle name="40% - Акцент2 2 2 2" xfId="380"/>
    <cellStyle name="40% - Акцент2 2 3" xfId="158"/>
    <cellStyle name="40% - Акцент2 2 3 2" xfId="430"/>
    <cellStyle name="40% - Акцент2 2 4" xfId="191"/>
    <cellStyle name="40% - Акцент2 2 4 2" xfId="463"/>
    <cellStyle name="40% - Акцент2 2 5" xfId="227"/>
    <cellStyle name="40% - Акцент2 2 5 2" xfId="499"/>
    <cellStyle name="40% - Акцент2 2 6" xfId="254"/>
    <cellStyle name="40% - Акцент2 2 6 2" xfId="526"/>
    <cellStyle name="40% - Акцент2 2 7" xfId="269"/>
    <cellStyle name="40% - Акцент2 2 7 2" xfId="541"/>
    <cellStyle name="40% - Акцент2 2 8" xfId="278"/>
    <cellStyle name="40% - Акцент2 2 8 2" xfId="550"/>
    <cellStyle name="40% - Акцент2 2 9" xfId="296"/>
    <cellStyle name="40% - Акцент2 3" xfId="139"/>
    <cellStyle name="40% - Акцент2 3 2" xfId="204"/>
    <cellStyle name="40% - Акцент2 3 2 2" xfId="476"/>
    <cellStyle name="40% - Акцент2 3 3" xfId="240"/>
    <cellStyle name="40% - Акцент2 3 3 2" xfId="512"/>
    <cellStyle name="40% - Акцент2 3 4" xfId="411"/>
    <cellStyle name="40% - Акцент2 4" xfId="108"/>
    <cellStyle name="40% - Акцент2 4 2" xfId="378"/>
    <cellStyle name="40% - Акцент2 5" xfId="171"/>
    <cellStyle name="40% - Акцент2 5 2" xfId="443"/>
    <cellStyle name="40% - Акцент2 6" xfId="184"/>
    <cellStyle name="40% - Акцент2 6 2" xfId="456"/>
    <cellStyle name="40% - Акцент2 7" xfId="86"/>
    <cellStyle name="40% - Акцент2 7 2" xfId="353"/>
    <cellStyle name="40% - Акцент2 8" xfId="74"/>
    <cellStyle name="40% - Акцент2 8 2" xfId="341"/>
    <cellStyle name="40% - Акцент2 9" xfId="121"/>
    <cellStyle name="40% - Акцент2 9 2" xfId="393"/>
    <cellStyle name="40% - Акцент3" xfId="27" builtinId="39" customBuiltin="1"/>
    <cellStyle name="40% - Акцент3 10" xfId="61"/>
    <cellStyle name="40% - Акцент3 11" xfId="313"/>
    <cellStyle name="40% - Акцент3 12" xfId="328"/>
    <cellStyle name="40% - Акцент3 2" xfId="58"/>
    <cellStyle name="40% - Акцент3 2 10" xfId="318"/>
    <cellStyle name="40% - Акцент3 2 11" xfId="359"/>
    <cellStyle name="40% - Акцент3 2 2" xfId="92"/>
    <cellStyle name="40% - Акцент3 2 2 2" xfId="383"/>
    <cellStyle name="40% - Акцент3 2 3" xfId="160"/>
    <cellStyle name="40% - Акцент3 2 3 2" xfId="432"/>
    <cellStyle name="40% - Акцент3 2 4" xfId="194"/>
    <cellStyle name="40% - Акцент3 2 4 2" xfId="466"/>
    <cellStyle name="40% - Акцент3 2 5" xfId="230"/>
    <cellStyle name="40% - Акцент3 2 5 2" xfId="502"/>
    <cellStyle name="40% - Акцент3 2 6" xfId="256"/>
    <cellStyle name="40% - Акцент3 2 6 2" xfId="528"/>
    <cellStyle name="40% - Акцент3 2 7" xfId="267"/>
    <cellStyle name="40% - Акцент3 2 7 2" xfId="539"/>
    <cellStyle name="40% - Акцент3 2 8" xfId="276"/>
    <cellStyle name="40% - Акцент3 2 8 2" xfId="548"/>
    <cellStyle name="40% - Акцент3 2 9" xfId="299"/>
    <cellStyle name="40% - Акцент3 3" xfId="128"/>
    <cellStyle name="40% - Акцент3 3 2" xfId="192"/>
    <cellStyle name="40% - Акцент3 3 2 2" xfId="464"/>
    <cellStyle name="40% - Акцент3 3 3" xfId="228"/>
    <cellStyle name="40% - Акцент3 3 3 2" xfId="500"/>
    <cellStyle name="40% - Акцент3 3 4" xfId="400"/>
    <cellStyle name="40% - Акцент3 4" xfId="115"/>
    <cellStyle name="40% - Акцент3 4 2" xfId="386"/>
    <cellStyle name="40% - Акцент3 5" xfId="174"/>
    <cellStyle name="40% - Акцент3 5 2" xfId="446"/>
    <cellStyle name="40% - Акцент3 6" xfId="172"/>
    <cellStyle name="40% - Акцент3 6 2" xfId="444"/>
    <cellStyle name="40% - Акцент3 7" xfId="97"/>
    <cellStyle name="40% - Акцент3 7 2" xfId="364"/>
    <cellStyle name="40% - Акцент3 8" xfId="79"/>
    <cellStyle name="40% - Акцент3 8 2" xfId="346"/>
    <cellStyle name="40% - Акцент3 9" xfId="270"/>
    <cellStyle name="40% - Акцент3 9 2" xfId="542"/>
    <cellStyle name="40% - Акцент4" xfId="31" builtinId="43" customBuiltin="1"/>
    <cellStyle name="40% - Акцент4 10" xfId="120"/>
    <cellStyle name="40% - Акцент4 11" xfId="47"/>
    <cellStyle name="40% - Акцент4 12" xfId="330"/>
    <cellStyle name="40% - Акцент4 2" xfId="60"/>
    <cellStyle name="40% - Акцент4 2 10" xfId="297"/>
    <cellStyle name="40% - Акцент4 2 11" xfId="363"/>
    <cellStyle name="40% - Акцент4 2 2" xfId="96"/>
    <cellStyle name="40% - Акцент4 2 2 2" xfId="385"/>
    <cellStyle name="40% - Акцент4 2 3" xfId="162"/>
    <cellStyle name="40% - Акцент4 2 3 2" xfId="434"/>
    <cellStyle name="40% - Акцент4 2 4" xfId="198"/>
    <cellStyle name="40% - Акцент4 2 4 2" xfId="470"/>
    <cellStyle name="40% - Акцент4 2 5" xfId="234"/>
    <cellStyle name="40% - Акцент4 2 5 2" xfId="506"/>
    <cellStyle name="40% - Акцент4 2 6" xfId="258"/>
    <cellStyle name="40% - Акцент4 2 6 2" xfId="530"/>
    <cellStyle name="40% - Акцент4 2 7" xfId="279"/>
    <cellStyle name="40% - Акцент4 2 7 2" xfId="551"/>
    <cellStyle name="40% - Акцент4 2 8" xfId="272"/>
    <cellStyle name="40% - Акцент4 2 8 2" xfId="544"/>
    <cellStyle name="40% - Акцент4 2 9" xfId="301"/>
    <cellStyle name="40% - Акцент4 3" xfId="141"/>
    <cellStyle name="40% - Акцент4 3 2" xfId="208"/>
    <cellStyle name="40% - Акцент4 3 2 2" xfId="480"/>
    <cellStyle name="40% - Акцент4 3 3" xfId="244"/>
    <cellStyle name="40% - Акцент4 3 3 2" xfId="516"/>
    <cellStyle name="40% - Акцент4 3 4" xfId="413"/>
    <cellStyle name="40% - Акцент4 4" xfId="148"/>
    <cellStyle name="40% - Акцент4 4 2" xfId="420"/>
    <cellStyle name="40% - Акцент4 5" xfId="178"/>
    <cellStyle name="40% - Акцент4 5 2" xfId="450"/>
    <cellStyle name="40% - Акцент4 6" xfId="216"/>
    <cellStyle name="40% - Акцент4 6 2" xfId="488"/>
    <cellStyle name="40% - Акцент4 7" xfId="138"/>
    <cellStyle name="40% - Акцент4 7 2" xfId="410"/>
    <cellStyle name="40% - Акцент4 8" xfId="80"/>
    <cellStyle name="40% - Акцент4 8 2" xfId="347"/>
    <cellStyle name="40% - Акцент4 9" xfId="73"/>
    <cellStyle name="40% - Акцент4 9 2" xfId="340"/>
    <cellStyle name="40% - Акцент5" xfId="35" builtinId="47" customBuiltin="1"/>
    <cellStyle name="40% - Акцент5 10" xfId="110"/>
    <cellStyle name="40% - Акцент5 11" xfId="48"/>
    <cellStyle name="40% - Акцент5 12" xfId="332"/>
    <cellStyle name="40% - Акцент5 2" xfId="63"/>
    <cellStyle name="40% - Акцент5 2 10" xfId="316"/>
    <cellStyle name="40% - Акцент5 2 11" xfId="366"/>
    <cellStyle name="40% - Акцент5 2 2" xfId="99"/>
    <cellStyle name="40% - Акцент5 2 2 2" xfId="388"/>
    <cellStyle name="40% - Акцент5 2 3" xfId="164"/>
    <cellStyle name="40% - Акцент5 2 3 2" xfId="436"/>
    <cellStyle name="40% - Акцент5 2 4" xfId="201"/>
    <cellStyle name="40% - Акцент5 2 4 2" xfId="473"/>
    <cellStyle name="40% - Акцент5 2 5" xfId="237"/>
    <cellStyle name="40% - Акцент5 2 5 2" xfId="509"/>
    <cellStyle name="40% - Акцент5 2 6" xfId="260"/>
    <cellStyle name="40% - Акцент5 2 6 2" xfId="532"/>
    <cellStyle name="40% - Акцент5 2 7" xfId="284"/>
    <cellStyle name="40% - Акцент5 2 7 2" xfId="556"/>
    <cellStyle name="40% - Акцент5 2 8" xfId="287"/>
    <cellStyle name="40% - Акцент5 2 8 2" xfId="559"/>
    <cellStyle name="40% - Акцент5 2 9" xfId="303"/>
    <cellStyle name="40% - Акцент5 3" xfId="143"/>
    <cellStyle name="40% - Акцент5 3 2" xfId="210"/>
    <cellStyle name="40% - Акцент5 3 2 2" xfId="482"/>
    <cellStyle name="40% - Акцент5 3 3" xfId="246"/>
    <cellStyle name="40% - Акцент5 3 3 2" xfId="518"/>
    <cellStyle name="40% - Акцент5 3 4" xfId="415"/>
    <cellStyle name="40% - Акцент5 4" xfId="150"/>
    <cellStyle name="40% - Акцент5 4 2" xfId="422"/>
    <cellStyle name="40% - Акцент5 5" xfId="181"/>
    <cellStyle name="40% - Акцент5 5 2" xfId="453"/>
    <cellStyle name="40% - Акцент5 6" xfId="218"/>
    <cellStyle name="40% - Акцент5 6 2" xfId="490"/>
    <cellStyle name="40% - Акцент5 7" xfId="127"/>
    <cellStyle name="40% - Акцент5 7 2" xfId="399"/>
    <cellStyle name="40% - Акцент5 8" xfId="137"/>
    <cellStyle name="40% - Акцент5 8 2" xfId="409"/>
    <cellStyle name="40% - Акцент5 9" xfId="89"/>
    <cellStyle name="40% - Акцент5 9 2" xfId="356"/>
    <cellStyle name="40% - Акцент6" xfId="39" builtinId="51" customBuiltin="1"/>
    <cellStyle name="40% - Акцент6 10" xfId="113"/>
    <cellStyle name="40% - Акцент6 11" xfId="46"/>
    <cellStyle name="40% - Акцент6 12" xfId="334"/>
    <cellStyle name="40% - Акцент6 2" xfId="67"/>
    <cellStyle name="40% - Акцент6 2 10" xfId="314"/>
    <cellStyle name="40% - Акцент6 2 11" xfId="370"/>
    <cellStyle name="40% - Акцент6 2 2" xfId="103"/>
    <cellStyle name="40% - Акцент6 2 2 2" xfId="392"/>
    <cellStyle name="40% - Акцент6 2 3" xfId="166"/>
    <cellStyle name="40% - Акцент6 2 3 2" xfId="438"/>
    <cellStyle name="40% - Акцент6 2 4" xfId="203"/>
    <cellStyle name="40% - Акцент6 2 4 2" xfId="475"/>
    <cellStyle name="40% - Акцент6 2 5" xfId="239"/>
    <cellStyle name="40% - Акцент6 2 5 2" xfId="511"/>
    <cellStyle name="40% - Акцент6 2 6" xfId="262"/>
    <cellStyle name="40% - Акцент6 2 6 2" xfId="534"/>
    <cellStyle name="40% - Акцент6 2 7" xfId="281"/>
    <cellStyle name="40% - Акцент6 2 7 2" xfId="553"/>
    <cellStyle name="40% - Акцент6 2 8" xfId="264"/>
    <cellStyle name="40% - Акцент6 2 8 2" xfId="536"/>
    <cellStyle name="40% - Акцент6 2 9" xfId="305"/>
    <cellStyle name="40% - Акцент6 3" xfId="145"/>
    <cellStyle name="40% - Акцент6 3 2" xfId="212"/>
    <cellStyle name="40% - Акцент6 3 2 2" xfId="484"/>
    <cellStyle name="40% - Акцент6 3 3" xfId="248"/>
    <cellStyle name="40% - Акцент6 3 3 2" xfId="520"/>
    <cellStyle name="40% - Акцент6 3 4" xfId="417"/>
    <cellStyle name="40% - Акцент6 4" xfId="152"/>
    <cellStyle name="40% - Акцент6 4 2" xfId="424"/>
    <cellStyle name="40% - Акцент6 5" xfId="183"/>
    <cellStyle name="40% - Акцент6 5 2" xfId="455"/>
    <cellStyle name="40% - Акцент6 6" xfId="220"/>
    <cellStyle name="40% - Акцент6 6 2" xfId="492"/>
    <cellStyle name="40% - Акцент6 7" xfId="133"/>
    <cellStyle name="40% - Акцент6 7 2" xfId="405"/>
    <cellStyle name="40% - Акцент6 8" xfId="94"/>
    <cellStyle name="40% - Акцент6 8 2" xfId="361"/>
    <cellStyle name="40% - Акцент6 9" xfId="280"/>
    <cellStyle name="40% - Акцент6 9 2" xfId="55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9"/>
    <cellStyle name="Обычный 2 11" xfId="119"/>
    <cellStyle name="Обычный 2 12" xfId="335"/>
    <cellStyle name="Обычный 2 2" xfId="68"/>
    <cellStyle name="Обычный 2 2 2" xfId="205"/>
    <cellStyle name="Обычный 2 2 2 2" xfId="477"/>
    <cellStyle name="Обычный 2 2 3" xfId="241"/>
    <cellStyle name="Обычный 2 2 3 2" xfId="513"/>
    <cellStyle name="Обычный 2 2 4" xfId="372"/>
    <cellStyle name="Обычный 2 3" xfId="146"/>
    <cellStyle name="Обычный 2 3 2" xfId="213"/>
    <cellStyle name="Обычный 2 3 2 2" xfId="485"/>
    <cellStyle name="Обычный 2 3 3" xfId="249"/>
    <cellStyle name="Обычный 2 3 3 2" xfId="521"/>
    <cellStyle name="Обычный 2 3 4" xfId="418"/>
    <cellStyle name="Обычный 2 4" xfId="153"/>
    <cellStyle name="Обычный 2 4 2" xfId="425"/>
    <cellStyle name="Обычный 2 5" xfId="185"/>
    <cellStyle name="Обычный 2 5 2" xfId="457"/>
    <cellStyle name="Обычный 2 6" xfId="221"/>
    <cellStyle name="Обычный 2 6 2" xfId="493"/>
    <cellStyle name="Обычный 2 7" xfId="126"/>
    <cellStyle name="Обычный 2 7 2" xfId="398"/>
    <cellStyle name="Обычный 2 8" xfId="129"/>
    <cellStyle name="Обычный 2 8 2" xfId="401"/>
    <cellStyle name="Обычный 2 9" xfId="78"/>
    <cellStyle name="Обычный 2 9 2" xfId="345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6"/>
    <cellStyle name="Примечание 2 11" xfId="114"/>
    <cellStyle name="Примечание 2 12" xfId="336"/>
    <cellStyle name="Примечание 2 2" xfId="69"/>
    <cellStyle name="Примечание 2 2 2" xfId="206"/>
    <cellStyle name="Примечание 2 2 2 2" xfId="478"/>
    <cellStyle name="Примечание 2 2 3" xfId="242"/>
    <cellStyle name="Примечание 2 2 3 2" xfId="514"/>
    <cellStyle name="Примечание 2 2 4" xfId="373"/>
    <cellStyle name="Примечание 2 3" xfId="147"/>
    <cellStyle name="Примечание 2 3 2" xfId="214"/>
    <cellStyle name="Примечание 2 3 2 2" xfId="486"/>
    <cellStyle name="Примечание 2 3 3" xfId="250"/>
    <cellStyle name="Примечание 2 3 3 2" xfId="522"/>
    <cellStyle name="Примечание 2 3 4" xfId="419"/>
    <cellStyle name="Примечание 2 4" xfId="154"/>
    <cellStyle name="Примечание 2 4 2" xfId="426"/>
    <cellStyle name="Примечание 2 5" xfId="186"/>
    <cellStyle name="Примечание 2 5 2" xfId="458"/>
    <cellStyle name="Примечание 2 6" xfId="222"/>
    <cellStyle name="Примечание 2 6 2" xfId="494"/>
    <cellStyle name="Примечание 2 7" xfId="124"/>
    <cellStyle name="Примечание 2 7 2" xfId="396"/>
    <cellStyle name="Примечание 2 8" xfId="125"/>
    <cellStyle name="Примечание 2 8 2" xfId="397"/>
    <cellStyle name="Примечание 2 9" xfId="134"/>
    <cellStyle name="Примечание 2 9 2" xfId="40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S436"/>
  <sheetViews>
    <sheetView tabSelected="1" workbookViewId="0">
      <selection activeCell="A6" sqref="A6:S6"/>
    </sheetView>
  </sheetViews>
  <sheetFormatPr defaultRowHeight="56.45" customHeight="1"/>
  <cols>
    <col min="1" max="1" width="40.140625" style="6" customWidth="1"/>
    <col min="2" max="2" width="5.42578125" style="6" customWidth="1"/>
    <col min="3" max="4" width="4.85546875" style="6" customWidth="1"/>
    <col min="5" max="5" width="14.28515625" style="6" customWidth="1"/>
    <col min="6" max="6" width="4.85546875" style="6" customWidth="1"/>
    <col min="7" max="7" width="17.42578125" style="6" hidden="1" customWidth="1"/>
    <col min="8" max="8" width="16.42578125" style="6" hidden="1" customWidth="1"/>
    <col min="9" max="9" width="16" style="6" hidden="1" customWidth="1"/>
    <col min="10" max="10" width="15.85546875" style="6" hidden="1" customWidth="1"/>
    <col min="11" max="11" width="15.7109375" style="6" hidden="1" customWidth="1"/>
    <col min="12" max="12" width="15.85546875" style="6" hidden="1" customWidth="1"/>
    <col min="13" max="13" width="15" style="6" hidden="1" customWidth="1"/>
    <col min="14" max="14" width="14.7109375" style="6" hidden="1" customWidth="1"/>
    <col min="15" max="15" width="15.5703125" style="6" hidden="1" customWidth="1"/>
    <col min="16" max="16" width="14.42578125" style="6" hidden="1" customWidth="1"/>
    <col min="17" max="17" width="15.85546875" style="6" hidden="1" customWidth="1"/>
    <col min="18" max="18" width="15.140625" style="6" hidden="1" customWidth="1"/>
    <col min="19" max="19" width="16" style="6" customWidth="1"/>
    <col min="20" max="16384" width="9.140625" style="6"/>
  </cols>
  <sheetData>
    <row r="1" spans="1:19" ht="21.75" customHeight="1">
      <c r="A1" s="21" t="s">
        <v>324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ht="22.5" customHeight="1">
      <c r="A2" s="18" t="s">
        <v>322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1" customHeight="1">
      <c r="A3" s="18" t="s">
        <v>323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1" customHeight="1">
      <c r="A4" s="18" t="s">
        <v>363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5" spans="1:19" ht="20.25" customHeight="1">
      <c r="A5" s="18" t="s">
        <v>364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</row>
    <row r="6" spans="1:19" ht="20.25" customHeight="1">
      <c r="A6" s="21" t="s">
        <v>324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20.25" customHeight="1">
      <c r="A7" s="18" t="s">
        <v>322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</row>
    <row r="8" spans="1:19" ht="20.25" customHeight="1">
      <c r="A8" s="18" t="s">
        <v>323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</row>
    <row r="9" spans="1:19" ht="20.25" customHeight="1">
      <c r="A9" s="18" t="s">
        <v>325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spans="1:19" ht="15.7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</row>
    <row r="11" spans="1:19" ht="51.75" customHeight="1">
      <c r="A11" s="19" t="s">
        <v>326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</row>
    <row r="12" spans="1:19" ht="16.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</row>
    <row r="13" spans="1:19" ht="18.75" customHeight="1">
      <c r="A13" s="20" t="s">
        <v>190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4" spans="1:19" ht="30" customHeight="1">
      <c r="A14" s="26" t="s">
        <v>2</v>
      </c>
      <c r="B14" s="26" t="s">
        <v>206</v>
      </c>
      <c r="C14" s="26" t="s">
        <v>18</v>
      </c>
      <c r="D14" s="26" t="s">
        <v>26</v>
      </c>
      <c r="E14" s="26" t="s">
        <v>0</v>
      </c>
      <c r="F14" s="26" t="s">
        <v>1</v>
      </c>
      <c r="G14" s="24" t="s">
        <v>229</v>
      </c>
      <c r="H14" s="22" t="s">
        <v>327</v>
      </c>
      <c r="I14" s="24" t="s">
        <v>229</v>
      </c>
      <c r="J14" s="22" t="s">
        <v>334</v>
      </c>
      <c r="K14" s="24" t="s">
        <v>229</v>
      </c>
      <c r="L14" s="22" t="s">
        <v>342</v>
      </c>
      <c r="M14" s="24" t="s">
        <v>229</v>
      </c>
      <c r="N14" s="22" t="s">
        <v>346</v>
      </c>
      <c r="O14" s="24" t="s">
        <v>229</v>
      </c>
      <c r="P14" s="22" t="s">
        <v>353</v>
      </c>
      <c r="Q14" s="24" t="s">
        <v>229</v>
      </c>
      <c r="R14" s="22" t="s">
        <v>357</v>
      </c>
      <c r="S14" s="24" t="s">
        <v>229</v>
      </c>
    </row>
    <row r="15" spans="1:19" ht="78.75" customHeight="1">
      <c r="A15" s="26"/>
      <c r="B15" s="26"/>
      <c r="C15" s="26"/>
      <c r="D15" s="26"/>
      <c r="E15" s="26"/>
      <c r="F15" s="26"/>
      <c r="G15" s="25"/>
      <c r="H15" s="23"/>
      <c r="I15" s="25"/>
      <c r="J15" s="23"/>
      <c r="K15" s="25"/>
      <c r="L15" s="23"/>
      <c r="M15" s="25"/>
      <c r="N15" s="23"/>
      <c r="O15" s="25"/>
      <c r="P15" s="23"/>
      <c r="Q15" s="25"/>
      <c r="R15" s="23"/>
      <c r="S15" s="25"/>
    </row>
    <row r="16" spans="1:19" ht="42" customHeight="1">
      <c r="A16" s="7" t="s">
        <v>17</v>
      </c>
      <c r="B16" s="8" t="s">
        <v>5</v>
      </c>
      <c r="C16" s="8"/>
      <c r="D16" s="8"/>
      <c r="E16" s="3"/>
      <c r="F16" s="3"/>
      <c r="G16" s="5">
        <v>109172.171883</v>
      </c>
      <c r="H16" s="5">
        <f>H17+H18</f>
        <v>-1385.1768699999998</v>
      </c>
      <c r="I16" s="5">
        <f>G16+H16</f>
        <v>107786.99501300001</v>
      </c>
      <c r="J16" s="5">
        <f>J17+J18</f>
        <v>-773.79191999999989</v>
      </c>
      <c r="K16" s="5">
        <f>I16+J16</f>
        <v>107013.203093</v>
      </c>
      <c r="L16" s="9">
        <f>L17+L18</f>
        <v>44.964470000000013</v>
      </c>
      <c r="M16" s="5">
        <f>K16+L16</f>
        <v>107058.16756300001</v>
      </c>
      <c r="N16" s="9">
        <f>N17+N18</f>
        <v>4445.6381400000009</v>
      </c>
      <c r="O16" s="5">
        <f>M16+N16</f>
        <v>111503.80570300001</v>
      </c>
      <c r="P16" s="9">
        <f>P17+P18</f>
        <v>84999.430680000005</v>
      </c>
      <c r="Q16" s="5">
        <f>O16+P16</f>
        <v>196503.23638300001</v>
      </c>
      <c r="R16" s="9">
        <f>R17+R18</f>
        <v>3186.0688200000004</v>
      </c>
      <c r="S16" s="5">
        <f>Q16+R16</f>
        <v>199689.30520300003</v>
      </c>
    </row>
    <row r="17" spans="1:19" ht="39.75" customHeight="1">
      <c r="A17" s="2" t="s">
        <v>12</v>
      </c>
      <c r="B17" s="3" t="s">
        <v>5</v>
      </c>
      <c r="C17" s="3"/>
      <c r="D17" s="3"/>
      <c r="E17" s="3"/>
      <c r="F17" s="3"/>
      <c r="G17" s="5">
        <v>102613.06631299999</v>
      </c>
      <c r="H17" s="5">
        <f>H19+H21+H31+H33+H35+H37+H39+H41+H44+H46+H54+H56+H58+H62+H66+H70+H72+H75+H77+H79+H81+H87+H90+H92+H94+H98+H100+H102+H114+H118+H120+H124+H126+H128+H130+H132+H135+H141+H146+H148+H150+H152+H155+H157+H160+H162+H164+H166+H168+H170+H174+H178+H104+H96+H122+H137+H172+H83+H108+H106+H52</f>
        <v>2297.3969999999999</v>
      </c>
      <c r="I17" s="5">
        <f t="shared" ref="I17:I82" si="0">G17+H17</f>
        <v>104910.46331299999</v>
      </c>
      <c r="J17" s="5">
        <f>J19+J21+J31+J33+J35+J37+J39+J41+J44+J46+J54+J56+J58+J62+J66+J70+J72+J75+J77+J79+J81+J87+J90+J92+J94+J98+J100+J102+J114+J118+J120+J124+J126+J128+J130+J132+J135+J141+J146+J148+J150+J152+J155+J157+J160+J162+J164+J166+J168+J170+J174+J178+J104+J96+J122+J137+J172+J83+J108+J106+J52</f>
        <v>-773.79191999999989</v>
      </c>
      <c r="K17" s="5">
        <f t="shared" ref="K17:K80" si="1">I17+J17</f>
        <v>104136.67139299998</v>
      </c>
      <c r="L17" s="9">
        <f>L19+L21+L31+L33+L35+L37+L39+L41+L44+L46+L54+L56+L58+L62+L66+L70+L72+L75+L77+L79+L81+L87+L90+L92+L94+L98+L100+L102+L114+L118+L120+L124+L126+L128+L130+L132+L135+L141+L146+L148+L150+L152+L155+L157+L160+L162+L164+L166+L168+L170+L174+L178+L104+L96+L122+L137+L172+L83+L108+L106+L52+L110</f>
        <v>49.464940000000013</v>
      </c>
      <c r="M17" s="5">
        <f t="shared" ref="M17:M80" si="2">K17+L17</f>
        <v>104186.13633299999</v>
      </c>
      <c r="N17" s="9">
        <f>N19+N21+N31+N33+N35+N37+N39+N41+N44+N46+N54+N56+N58+N62+N66+N70+N72+N75+N77+N79+N81+N87+N90+N92+N94+N98+N100+N102+N114+N118+N120+N124+N126+N128+N130+N132+N135+N141+N146+N148+N150+N152+N155+N157+N160+N162+N164+N166+N168+N170+N174+N178+N104+N96+N122+N137+N172+N83+N108+N106+N52+N110+N139+N85</f>
        <v>4445.6381400000009</v>
      </c>
      <c r="O17" s="5">
        <f t="shared" ref="O17:O80" si="3">M17+N17</f>
        <v>108631.77447299998</v>
      </c>
      <c r="P17" s="9">
        <f>P19+P21+P31+P33+P35+P37+P39+P41+P44+P46+P54+P56+P58+P62+P66+P70+P72+P75+P77+P79+P81+P87+P90+P92+P94+P98+P100+P102+P114+P118+P120+P124+P126+P128+P130+P132+P135+P141+P146+P148+P150+P152+P155+P157+P160+P162+P164+P166+P168+P170+P174+P178+P104+P96+P122+P137+P172+P83+P108+P106+P52+P110+P139+P85</f>
        <v>84999.430680000005</v>
      </c>
      <c r="Q17" s="5">
        <f t="shared" ref="Q17:Q80" si="4">O17+P17</f>
        <v>193631.20515299999</v>
      </c>
      <c r="R17" s="9">
        <f>R19+R21+R31+R33+R35+R37+R39+R41+R44+R46+R54+R56+R58+R62+R66+R70+R72+R75+R77+R79+R81+R87+R90+R92+R94+R98+R100+R102+R114+R118+R120+R124+R126+R128+R130+R132+R135+R141+R146+R148+R150+R152+R155+R157+R160+R162+R164+R166+R168+R170+R174+R178+R104+R96+R122+R137+R172+R83+R108+R106+R52+R110+R139+R85+R116+R112</f>
        <v>3411.3713000000002</v>
      </c>
      <c r="S17" s="5">
        <f t="shared" ref="S17:S80" si="5">Q17+R17</f>
        <v>197042.57645299999</v>
      </c>
    </row>
    <row r="18" spans="1:19" ht="46.5" customHeight="1">
      <c r="A18" s="2" t="s">
        <v>13</v>
      </c>
      <c r="B18" s="3" t="s">
        <v>5</v>
      </c>
      <c r="C18" s="3"/>
      <c r="D18" s="3"/>
      <c r="E18" s="3"/>
      <c r="F18" s="3"/>
      <c r="G18" s="5">
        <v>6559.1055699999997</v>
      </c>
      <c r="H18" s="5">
        <f>H26+H29+H50+H68+H176+H60</f>
        <v>-3682.5738699999997</v>
      </c>
      <c r="I18" s="5">
        <f t="shared" si="0"/>
        <v>2876.5317</v>
      </c>
      <c r="J18" s="5">
        <f>J26+J29+J50+J68+J176+J60</f>
        <v>0</v>
      </c>
      <c r="K18" s="5">
        <f t="shared" si="1"/>
        <v>2876.5317</v>
      </c>
      <c r="L18" s="9">
        <f>L26+L29+L50+L68+L176+L60</f>
        <v>-4.50047</v>
      </c>
      <c r="M18" s="5">
        <f t="shared" si="2"/>
        <v>2872.0312300000001</v>
      </c>
      <c r="N18" s="9">
        <f>N26+N29+N50+N68+N176+N60</f>
        <v>0</v>
      </c>
      <c r="O18" s="5">
        <f t="shared" si="3"/>
        <v>2872.0312300000001</v>
      </c>
      <c r="P18" s="9">
        <f>P26+P29+P50+P68+P176+P60</f>
        <v>0</v>
      </c>
      <c r="Q18" s="5">
        <f t="shared" si="4"/>
        <v>2872.0312300000001</v>
      </c>
      <c r="R18" s="9">
        <f>R26+R29+R50+R68+R176+R60</f>
        <v>-225.30248</v>
      </c>
      <c r="S18" s="5">
        <f t="shared" si="5"/>
        <v>2646.7287500000002</v>
      </c>
    </row>
    <row r="19" spans="1:19" ht="45.75" customHeight="1">
      <c r="A19" s="2" t="s">
        <v>29</v>
      </c>
      <c r="B19" s="3" t="s">
        <v>5</v>
      </c>
      <c r="C19" s="3" t="s">
        <v>19</v>
      </c>
      <c r="D19" s="3" t="s">
        <v>25</v>
      </c>
      <c r="E19" s="1" t="s">
        <v>30</v>
      </c>
      <c r="F19" s="3"/>
      <c r="G19" s="5">
        <v>1496.5169999999998</v>
      </c>
      <c r="H19" s="5">
        <f>H20</f>
        <v>0</v>
      </c>
      <c r="I19" s="5">
        <f t="shared" si="0"/>
        <v>1496.5169999999998</v>
      </c>
      <c r="J19" s="5">
        <f>J20</f>
        <v>0</v>
      </c>
      <c r="K19" s="5">
        <f t="shared" si="1"/>
        <v>1496.5169999999998</v>
      </c>
      <c r="L19" s="9">
        <f>L20</f>
        <v>0</v>
      </c>
      <c r="M19" s="5">
        <f t="shared" si="2"/>
        <v>1496.5169999999998</v>
      </c>
      <c r="N19" s="9">
        <f>N20</f>
        <v>0</v>
      </c>
      <c r="O19" s="5">
        <f t="shared" si="3"/>
        <v>1496.5169999999998</v>
      </c>
      <c r="P19" s="9">
        <f>P20</f>
        <v>0</v>
      </c>
      <c r="Q19" s="5">
        <f t="shared" si="4"/>
        <v>1496.5169999999998</v>
      </c>
      <c r="R19" s="9">
        <f>R20</f>
        <v>0</v>
      </c>
      <c r="S19" s="5">
        <f t="shared" si="5"/>
        <v>1496.5169999999998</v>
      </c>
    </row>
    <row r="20" spans="1:19" ht="84" customHeight="1">
      <c r="A20" s="2" t="s">
        <v>101</v>
      </c>
      <c r="B20" s="3" t="s">
        <v>5</v>
      </c>
      <c r="C20" s="3" t="s">
        <v>19</v>
      </c>
      <c r="D20" s="3" t="s">
        <v>25</v>
      </c>
      <c r="E20" s="1" t="s">
        <v>30</v>
      </c>
      <c r="F20" s="3">
        <v>100</v>
      </c>
      <c r="G20" s="5">
        <v>1496.5169999999998</v>
      </c>
      <c r="H20" s="5"/>
      <c r="I20" s="5">
        <f t="shared" si="0"/>
        <v>1496.5169999999998</v>
      </c>
      <c r="J20" s="5"/>
      <c r="K20" s="5">
        <f t="shared" si="1"/>
        <v>1496.5169999999998</v>
      </c>
      <c r="L20" s="9"/>
      <c r="M20" s="5">
        <f t="shared" si="2"/>
        <v>1496.5169999999998</v>
      </c>
      <c r="N20" s="9"/>
      <c r="O20" s="5">
        <f t="shared" si="3"/>
        <v>1496.5169999999998</v>
      </c>
      <c r="P20" s="9"/>
      <c r="Q20" s="5">
        <f t="shared" si="4"/>
        <v>1496.5169999999998</v>
      </c>
      <c r="R20" s="9"/>
      <c r="S20" s="5">
        <f t="shared" si="5"/>
        <v>1496.5169999999998</v>
      </c>
    </row>
    <row r="21" spans="1:19" ht="49.5" customHeight="1">
      <c r="A21" s="2" t="s">
        <v>31</v>
      </c>
      <c r="B21" s="3" t="s">
        <v>5</v>
      </c>
      <c r="C21" s="3" t="s">
        <v>19</v>
      </c>
      <c r="D21" s="3" t="s">
        <v>21</v>
      </c>
      <c r="E21" s="1" t="s">
        <v>34</v>
      </c>
      <c r="F21" s="3"/>
      <c r="G21" s="5">
        <v>16159.812</v>
      </c>
      <c r="H21" s="5">
        <f>H22+H23+H24+H25</f>
        <v>0</v>
      </c>
      <c r="I21" s="5">
        <f t="shared" si="0"/>
        <v>16159.812</v>
      </c>
      <c r="J21" s="5">
        <f>J22+J23+J24+J25</f>
        <v>-667.07587999999998</v>
      </c>
      <c r="K21" s="5">
        <f t="shared" si="1"/>
        <v>15492.73612</v>
      </c>
      <c r="L21" s="9">
        <f>L22+L23+L24+L25</f>
        <v>0</v>
      </c>
      <c r="M21" s="5">
        <f t="shared" si="2"/>
        <v>15492.73612</v>
      </c>
      <c r="N21" s="9">
        <f>N22+N23+N24+N25</f>
        <v>0</v>
      </c>
      <c r="O21" s="5">
        <f t="shared" si="3"/>
        <v>15492.73612</v>
      </c>
      <c r="P21" s="9">
        <f>P22+P23+P24+P25</f>
        <v>0</v>
      </c>
      <c r="Q21" s="5">
        <f t="shared" si="4"/>
        <v>15492.73612</v>
      </c>
      <c r="R21" s="9">
        <f>R22+R23+R24+R25</f>
        <v>130.81800000000001</v>
      </c>
      <c r="S21" s="5">
        <f t="shared" si="5"/>
        <v>15623.554119999999</v>
      </c>
    </row>
    <row r="22" spans="1:19" ht="84" customHeight="1">
      <c r="A22" s="2" t="s">
        <v>101</v>
      </c>
      <c r="B22" s="3" t="s">
        <v>5</v>
      </c>
      <c r="C22" s="3" t="s">
        <v>19</v>
      </c>
      <c r="D22" s="3" t="s">
        <v>21</v>
      </c>
      <c r="E22" s="1" t="s">
        <v>34</v>
      </c>
      <c r="F22" s="3">
        <v>100</v>
      </c>
      <c r="G22" s="5">
        <v>15954.485999999999</v>
      </c>
      <c r="H22" s="5"/>
      <c r="I22" s="5">
        <f t="shared" si="0"/>
        <v>15954.485999999999</v>
      </c>
      <c r="J22" s="5">
        <f>-439.59-227.48588</f>
        <v>-667.07587999999998</v>
      </c>
      <c r="K22" s="5">
        <f t="shared" si="1"/>
        <v>15287.410119999999</v>
      </c>
      <c r="L22" s="9"/>
      <c r="M22" s="5">
        <f t="shared" si="2"/>
        <v>15287.410119999999</v>
      </c>
      <c r="N22" s="9"/>
      <c r="O22" s="5">
        <f t="shared" si="3"/>
        <v>15287.410119999999</v>
      </c>
      <c r="P22" s="9"/>
      <c r="Q22" s="5">
        <f t="shared" si="4"/>
        <v>15287.410119999999</v>
      </c>
      <c r="R22" s="9">
        <v>130.81800000000001</v>
      </c>
      <c r="S22" s="5">
        <f t="shared" si="5"/>
        <v>15418.228119999998</v>
      </c>
    </row>
    <row r="23" spans="1:19" ht="45.75" customHeight="1">
      <c r="A23" s="2" t="s">
        <v>32</v>
      </c>
      <c r="B23" s="3" t="s">
        <v>5</v>
      </c>
      <c r="C23" s="3" t="s">
        <v>19</v>
      </c>
      <c r="D23" s="3" t="s">
        <v>21</v>
      </c>
      <c r="E23" s="1" t="s">
        <v>34</v>
      </c>
      <c r="F23" s="3">
        <v>200</v>
      </c>
      <c r="G23" s="5">
        <v>204.32600000000002</v>
      </c>
      <c r="H23" s="5"/>
      <c r="I23" s="5">
        <f t="shared" si="0"/>
        <v>204.32600000000002</v>
      </c>
      <c r="J23" s="5"/>
      <c r="K23" s="5">
        <f t="shared" si="1"/>
        <v>204.32600000000002</v>
      </c>
      <c r="L23" s="9"/>
      <c r="M23" s="5">
        <f t="shared" si="2"/>
        <v>204.32600000000002</v>
      </c>
      <c r="N23" s="9"/>
      <c r="O23" s="5">
        <f t="shared" si="3"/>
        <v>204.32600000000002</v>
      </c>
      <c r="P23" s="9"/>
      <c r="Q23" s="5">
        <f t="shared" si="4"/>
        <v>204.32600000000002</v>
      </c>
      <c r="R23" s="9"/>
      <c r="S23" s="5">
        <f t="shared" si="5"/>
        <v>204.32600000000002</v>
      </c>
    </row>
    <row r="24" spans="1:19" ht="45.75" hidden="1" customHeight="1">
      <c r="A24" s="2" t="s">
        <v>166</v>
      </c>
      <c r="B24" s="3" t="s">
        <v>5</v>
      </c>
      <c r="C24" s="3" t="s">
        <v>19</v>
      </c>
      <c r="D24" s="3" t="s">
        <v>21</v>
      </c>
      <c r="E24" s="1" t="s">
        <v>34</v>
      </c>
      <c r="F24" s="3">
        <v>300</v>
      </c>
      <c r="G24" s="5">
        <v>0</v>
      </c>
      <c r="H24" s="5"/>
      <c r="I24" s="5">
        <f t="shared" si="0"/>
        <v>0</v>
      </c>
      <c r="J24" s="5"/>
      <c r="K24" s="5">
        <f t="shared" si="1"/>
        <v>0</v>
      </c>
      <c r="L24" s="9"/>
      <c r="M24" s="5">
        <f t="shared" si="2"/>
        <v>0</v>
      </c>
      <c r="N24" s="9"/>
      <c r="O24" s="5">
        <f t="shared" si="3"/>
        <v>0</v>
      </c>
      <c r="P24" s="9"/>
      <c r="Q24" s="5">
        <f t="shared" si="4"/>
        <v>0</v>
      </c>
      <c r="R24" s="9"/>
      <c r="S24" s="5">
        <f t="shared" si="5"/>
        <v>0</v>
      </c>
    </row>
    <row r="25" spans="1:19" ht="42" customHeight="1">
      <c r="A25" s="2" t="s">
        <v>33</v>
      </c>
      <c r="B25" s="3" t="s">
        <v>5</v>
      </c>
      <c r="C25" s="3" t="s">
        <v>19</v>
      </c>
      <c r="D25" s="3" t="s">
        <v>21</v>
      </c>
      <c r="E25" s="1" t="s">
        <v>34</v>
      </c>
      <c r="F25" s="3">
        <v>800</v>
      </c>
      <c r="G25" s="5">
        <v>1</v>
      </c>
      <c r="H25" s="5"/>
      <c r="I25" s="5">
        <f t="shared" si="0"/>
        <v>1</v>
      </c>
      <c r="J25" s="5"/>
      <c r="K25" s="5">
        <f t="shared" si="1"/>
        <v>1</v>
      </c>
      <c r="L25" s="9"/>
      <c r="M25" s="5">
        <f t="shared" si="2"/>
        <v>1</v>
      </c>
      <c r="N25" s="9"/>
      <c r="O25" s="5">
        <f t="shared" si="3"/>
        <v>1</v>
      </c>
      <c r="P25" s="9"/>
      <c r="Q25" s="5">
        <f t="shared" si="4"/>
        <v>1</v>
      </c>
      <c r="R25" s="9"/>
      <c r="S25" s="5">
        <f t="shared" si="5"/>
        <v>1</v>
      </c>
    </row>
    <row r="26" spans="1:19" ht="48.75" customHeight="1">
      <c r="A26" s="10" t="s">
        <v>35</v>
      </c>
      <c r="B26" s="3" t="s">
        <v>5</v>
      </c>
      <c r="C26" s="3" t="s">
        <v>19</v>
      </c>
      <c r="D26" s="3" t="s">
        <v>21</v>
      </c>
      <c r="E26" s="1" t="s">
        <v>36</v>
      </c>
      <c r="F26" s="3"/>
      <c r="G26" s="5">
        <v>917.75791000000004</v>
      </c>
      <c r="H26" s="5">
        <f>H27+H28</f>
        <v>0</v>
      </c>
      <c r="I26" s="5">
        <f t="shared" si="0"/>
        <v>917.75791000000004</v>
      </c>
      <c r="J26" s="5">
        <f>J27+J28</f>
        <v>0</v>
      </c>
      <c r="K26" s="5">
        <f t="shared" si="1"/>
        <v>917.75791000000004</v>
      </c>
      <c r="L26" s="9">
        <f>L27+L28</f>
        <v>0</v>
      </c>
      <c r="M26" s="5">
        <f t="shared" si="2"/>
        <v>917.75791000000004</v>
      </c>
      <c r="N26" s="9">
        <f>N27+N28</f>
        <v>0</v>
      </c>
      <c r="O26" s="5">
        <f t="shared" si="3"/>
        <v>917.75791000000004</v>
      </c>
      <c r="P26" s="9">
        <f>P27+P28</f>
        <v>0</v>
      </c>
      <c r="Q26" s="5">
        <f t="shared" si="4"/>
        <v>917.75791000000004</v>
      </c>
      <c r="R26" s="9">
        <f>R27+R28</f>
        <v>8.0847099999999994</v>
      </c>
      <c r="S26" s="5">
        <f t="shared" si="5"/>
        <v>925.84262000000001</v>
      </c>
    </row>
    <row r="27" spans="1:19" ht="85.5" customHeight="1">
      <c r="A27" s="2" t="s">
        <v>101</v>
      </c>
      <c r="B27" s="3" t="s">
        <v>5</v>
      </c>
      <c r="C27" s="3" t="s">
        <v>19</v>
      </c>
      <c r="D27" s="3" t="s">
        <v>21</v>
      </c>
      <c r="E27" s="1" t="s">
        <v>36</v>
      </c>
      <c r="F27" s="3">
        <v>100</v>
      </c>
      <c r="G27" s="5">
        <v>816.99999999999989</v>
      </c>
      <c r="H27" s="5"/>
      <c r="I27" s="5">
        <f t="shared" si="0"/>
        <v>816.99999999999989</v>
      </c>
      <c r="J27" s="5"/>
      <c r="K27" s="5">
        <f t="shared" si="1"/>
        <v>816.99999999999989</v>
      </c>
      <c r="L27" s="9"/>
      <c r="M27" s="5">
        <f t="shared" si="2"/>
        <v>816.99999999999989</v>
      </c>
      <c r="N27" s="9"/>
      <c r="O27" s="5">
        <f t="shared" si="3"/>
        <v>816.99999999999989</v>
      </c>
      <c r="P27" s="9"/>
      <c r="Q27" s="5">
        <f t="shared" si="4"/>
        <v>816.99999999999989</v>
      </c>
      <c r="R27" s="9">
        <v>8.0847099999999994</v>
      </c>
      <c r="S27" s="5">
        <f t="shared" si="5"/>
        <v>825.08470999999986</v>
      </c>
    </row>
    <row r="28" spans="1:19" ht="51.75" customHeight="1">
      <c r="A28" s="2" t="s">
        <v>32</v>
      </c>
      <c r="B28" s="3" t="s">
        <v>5</v>
      </c>
      <c r="C28" s="3" t="s">
        <v>19</v>
      </c>
      <c r="D28" s="3" t="s">
        <v>21</v>
      </c>
      <c r="E28" s="1" t="s">
        <v>36</v>
      </c>
      <c r="F28" s="3">
        <v>200</v>
      </c>
      <c r="G28" s="5">
        <v>100.75791000000001</v>
      </c>
      <c r="H28" s="5"/>
      <c r="I28" s="5">
        <f t="shared" si="0"/>
        <v>100.75791000000001</v>
      </c>
      <c r="J28" s="5"/>
      <c r="K28" s="5">
        <f t="shared" si="1"/>
        <v>100.75791000000001</v>
      </c>
      <c r="L28" s="9"/>
      <c r="M28" s="5">
        <f t="shared" si="2"/>
        <v>100.75791000000001</v>
      </c>
      <c r="N28" s="9"/>
      <c r="O28" s="5">
        <f t="shared" si="3"/>
        <v>100.75791000000001</v>
      </c>
      <c r="P28" s="9"/>
      <c r="Q28" s="5">
        <f t="shared" si="4"/>
        <v>100.75791000000001</v>
      </c>
      <c r="R28" s="9"/>
      <c r="S28" s="5">
        <f t="shared" si="5"/>
        <v>100.75791000000001</v>
      </c>
    </row>
    <row r="29" spans="1:19" ht="52.5" customHeight="1">
      <c r="A29" s="10" t="s">
        <v>48</v>
      </c>
      <c r="B29" s="11" t="s">
        <v>5</v>
      </c>
      <c r="C29" s="3" t="s">
        <v>19</v>
      </c>
      <c r="D29" s="3" t="s">
        <v>22</v>
      </c>
      <c r="E29" s="1" t="s">
        <v>49</v>
      </c>
      <c r="F29" s="11"/>
      <c r="G29" s="5">
        <v>12.93877</v>
      </c>
      <c r="H29" s="5">
        <f>H30</f>
        <v>-4.49207</v>
      </c>
      <c r="I29" s="5">
        <f t="shared" si="0"/>
        <v>8.4466999999999999</v>
      </c>
      <c r="J29" s="5">
        <f>J30</f>
        <v>0</v>
      </c>
      <c r="K29" s="5">
        <f t="shared" si="1"/>
        <v>8.4466999999999999</v>
      </c>
      <c r="L29" s="9">
        <f>L30</f>
        <v>-4.50047</v>
      </c>
      <c r="M29" s="5">
        <f t="shared" si="2"/>
        <v>3.9462299999999999</v>
      </c>
      <c r="N29" s="9">
        <f>N30</f>
        <v>0</v>
      </c>
      <c r="O29" s="5">
        <f t="shared" si="3"/>
        <v>3.9462299999999999</v>
      </c>
      <c r="P29" s="9">
        <f>P30</f>
        <v>0</v>
      </c>
      <c r="Q29" s="5">
        <f t="shared" si="4"/>
        <v>3.9462299999999999</v>
      </c>
      <c r="R29" s="9">
        <f>R30</f>
        <v>-2.0375899999999998</v>
      </c>
      <c r="S29" s="5">
        <f t="shared" si="5"/>
        <v>1.9086400000000001</v>
      </c>
    </row>
    <row r="30" spans="1:19" ht="47.25" customHeight="1">
      <c r="A30" s="2" t="s">
        <v>32</v>
      </c>
      <c r="B30" s="11" t="s">
        <v>5</v>
      </c>
      <c r="C30" s="11" t="s">
        <v>19</v>
      </c>
      <c r="D30" s="3" t="s">
        <v>22</v>
      </c>
      <c r="E30" s="1" t="s">
        <v>49</v>
      </c>
      <c r="F30" s="3">
        <v>200</v>
      </c>
      <c r="G30" s="5">
        <v>12.93877</v>
      </c>
      <c r="H30" s="5">
        <v>-4.49207</v>
      </c>
      <c r="I30" s="5">
        <f t="shared" si="0"/>
        <v>8.4466999999999999</v>
      </c>
      <c r="J30" s="5"/>
      <c r="K30" s="5">
        <f t="shared" si="1"/>
        <v>8.4466999999999999</v>
      </c>
      <c r="L30" s="9">
        <v>-4.50047</v>
      </c>
      <c r="M30" s="5">
        <f t="shared" si="2"/>
        <v>3.9462299999999999</v>
      </c>
      <c r="N30" s="9"/>
      <c r="O30" s="5">
        <f t="shared" si="3"/>
        <v>3.9462299999999999</v>
      </c>
      <c r="P30" s="9"/>
      <c r="Q30" s="5">
        <f t="shared" si="4"/>
        <v>3.9462299999999999</v>
      </c>
      <c r="R30" s="9">
        <v>-2.0375899999999998</v>
      </c>
      <c r="S30" s="5">
        <f t="shared" si="5"/>
        <v>1.9086400000000001</v>
      </c>
    </row>
    <row r="31" spans="1:19" ht="54.75" hidden="1" customHeight="1">
      <c r="A31" s="10" t="s">
        <v>37</v>
      </c>
      <c r="B31" s="3" t="s">
        <v>5</v>
      </c>
      <c r="C31" s="3" t="s">
        <v>19</v>
      </c>
      <c r="D31" s="3" t="s">
        <v>23</v>
      </c>
      <c r="E31" s="1" t="s">
        <v>38</v>
      </c>
      <c r="F31" s="3"/>
      <c r="G31" s="5">
        <v>0</v>
      </c>
      <c r="H31" s="5">
        <f>H32</f>
        <v>0</v>
      </c>
      <c r="I31" s="5">
        <f t="shared" si="0"/>
        <v>0</v>
      </c>
      <c r="J31" s="5">
        <f>J32</f>
        <v>0</v>
      </c>
      <c r="K31" s="5">
        <f t="shared" si="1"/>
        <v>0</v>
      </c>
      <c r="L31" s="9">
        <f>L32</f>
        <v>0</v>
      </c>
      <c r="M31" s="5">
        <f t="shared" si="2"/>
        <v>0</v>
      </c>
      <c r="N31" s="9">
        <f>N32</f>
        <v>0</v>
      </c>
      <c r="O31" s="5">
        <f t="shared" si="3"/>
        <v>0</v>
      </c>
      <c r="P31" s="9">
        <f>P32</f>
        <v>0</v>
      </c>
      <c r="Q31" s="5">
        <f t="shared" si="4"/>
        <v>0</v>
      </c>
      <c r="R31" s="9">
        <f>R32</f>
        <v>0</v>
      </c>
      <c r="S31" s="5">
        <f t="shared" si="5"/>
        <v>0</v>
      </c>
    </row>
    <row r="32" spans="1:19" ht="51" hidden="1" customHeight="1">
      <c r="A32" s="2" t="s">
        <v>32</v>
      </c>
      <c r="B32" s="3" t="s">
        <v>5</v>
      </c>
      <c r="C32" s="3" t="s">
        <v>19</v>
      </c>
      <c r="D32" s="3" t="s">
        <v>23</v>
      </c>
      <c r="E32" s="1" t="s">
        <v>38</v>
      </c>
      <c r="F32" s="3">
        <v>200</v>
      </c>
      <c r="G32" s="5">
        <v>0</v>
      </c>
      <c r="H32" s="5"/>
      <c r="I32" s="5">
        <f t="shared" si="0"/>
        <v>0</v>
      </c>
      <c r="J32" s="5"/>
      <c r="K32" s="5">
        <f t="shared" si="1"/>
        <v>0</v>
      </c>
      <c r="L32" s="9"/>
      <c r="M32" s="5">
        <f t="shared" si="2"/>
        <v>0</v>
      </c>
      <c r="N32" s="9"/>
      <c r="O32" s="5">
        <f t="shared" si="3"/>
        <v>0</v>
      </c>
      <c r="P32" s="9"/>
      <c r="Q32" s="5">
        <f t="shared" si="4"/>
        <v>0</v>
      </c>
      <c r="R32" s="9"/>
      <c r="S32" s="5">
        <f t="shared" si="5"/>
        <v>0</v>
      </c>
    </row>
    <row r="33" spans="1:19" ht="41.25" customHeight="1">
      <c r="A33" s="2" t="s">
        <v>39</v>
      </c>
      <c r="B33" s="3" t="s">
        <v>5</v>
      </c>
      <c r="C33" s="3" t="s">
        <v>19</v>
      </c>
      <c r="D33" s="3">
        <v>13</v>
      </c>
      <c r="E33" s="1" t="s">
        <v>40</v>
      </c>
      <c r="F33" s="3"/>
      <c r="G33" s="5">
        <v>80.082499999999996</v>
      </c>
      <c r="H33" s="5">
        <f>H34</f>
        <v>0</v>
      </c>
      <c r="I33" s="5">
        <f t="shared" si="0"/>
        <v>80.082499999999996</v>
      </c>
      <c r="J33" s="5">
        <f>J34</f>
        <v>0</v>
      </c>
      <c r="K33" s="5">
        <f t="shared" si="1"/>
        <v>80.082499999999996</v>
      </c>
      <c r="L33" s="9">
        <f>L34</f>
        <v>0</v>
      </c>
      <c r="M33" s="5">
        <f t="shared" si="2"/>
        <v>80.082499999999996</v>
      </c>
      <c r="N33" s="9">
        <f>N34</f>
        <v>5.8140000000000001</v>
      </c>
      <c r="O33" s="5">
        <f t="shared" si="3"/>
        <v>85.896500000000003</v>
      </c>
      <c r="P33" s="9">
        <f>P34</f>
        <v>0</v>
      </c>
      <c r="Q33" s="5">
        <f t="shared" si="4"/>
        <v>85.896500000000003</v>
      </c>
      <c r="R33" s="9">
        <f>R34</f>
        <v>0</v>
      </c>
      <c r="S33" s="5">
        <f t="shared" si="5"/>
        <v>85.896500000000003</v>
      </c>
    </row>
    <row r="34" spans="1:19" ht="42" customHeight="1">
      <c r="A34" s="2" t="s">
        <v>33</v>
      </c>
      <c r="B34" s="3" t="s">
        <v>5</v>
      </c>
      <c r="C34" s="3" t="s">
        <v>19</v>
      </c>
      <c r="D34" s="3">
        <v>13</v>
      </c>
      <c r="E34" s="1" t="s">
        <v>40</v>
      </c>
      <c r="F34" s="3">
        <v>800</v>
      </c>
      <c r="G34" s="5">
        <v>80.082499999999996</v>
      </c>
      <c r="H34" s="5"/>
      <c r="I34" s="5">
        <f t="shared" si="0"/>
        <v>80.082499999999996</v>
      </c>
      <c r="J34" s="5"/>
      <c r="K34" s="5">
        <f t="shared" si="1"/>
        <v>80.082499999999996</v>
      </c>
      <c r="L34" s="9"/>
      <c r="M34" s="5">
        <f t="shared" si="2"/>
        <v>80.082499999999996</v>
      </c>
      <c r="N34" s="9">
        <v>5.8140000000000001</v>
      </c>
      <c r="O34" s="5">
        <f t="shared" si="3"/>
        <v>85.896500000000003</v>
      </c>
      <c r="P34" s="9"/>
      <c r="Q34" s="5">
        <f t="shared" si="4"/>
        <v>85.896500000000003</v>
      </c>
      <c r="R34" s="9"/>
      <c r="S34" s="5">
        <f t="shared" si="5"/>
        <v>85.896500000000003</v>
      </c>
    </row>
    <row r="35" spans="1:19" ht="99" customHeight="1">
      <c r="A35" s="10" t="s">
        <v>193</v>
      </c>
      <c r="B35" s="3" t="s">
        <v>5</v>
      </c>
      <c r="C35" s="3" t="s">
        <v>19</v>
      </c>
      <c r="D35" s="3">
        <v>13</v>
      </c>
      <c r="E35" s="1" t="s">
        <v>180</v>
      </c>
      <c r="F35" s="3"/>
      <c r="G35" s="5">
        <v>3713.8093100000001</v>
      </c>
      <c r="H35" s="5">
        <f>H36</f>
        <v>0</v>
      </c>
      <c r="I35" s="5">
        <f t="shared" si="0"/>
        <v>3713.8093100000001</v>
      </c>
      <c r="J35" s="5">
        <f>J36</f>
        <v>0</v>
      </c>
      <c r="K35" s="5">
        <f t="shared" si="1"/>
        <v>3713.8093100000001</v>
      </c>
      <c r="L35" s="9">
        <f>L36</f>
        <v>0</v>
      </c>
      <c r="M35" s="5">
        <f t="shared" si="2"/>
        <v>3713.8093100000001</v>
      </c>
      <c r="N35" s="9">
        <f>N36</f>
        <v>0</v>
      </c>
      <c r="O35" s="5">
        <f t="shared" si="3"/>
        <v>3713.8093100000001</v>
      </c>
      <c r="P35" s="9">
        <f>P36</f>
        <v>0</v>
      </c>
      <c r="Q35" s="5">
        <f t="shared" si="4"/>
        <v>3713.8093100000001</v>
      </c>
      <c r="R35" s="9">
        <f>R36</f>
        <v>0</v>
      </c>
      <c r="S35" s="5">
        <f t="shared" si="5"/>
        <v>3713.8093100000001</v>
      </c>
    </row>
    <row r="36" spans="1:19" ht="55.5" customHeight="1">
      <c r="A36" s="2" t="s">
        <v>71</v>
      </c>
      <c r="B36" s="3" t="s">
        <v>5</v>
      </c>
      <c r="C36" s="3" t="s">
        <v>19</v>
      </c>
      <c r="D36" s="3">
        <v>13</v>
      </c>
      <c r="E36" s="1" t="s">
        <v>180</v>
      </c>
      <c r="F36" s="3">
        <v>600</v>
      </c>
      <c r="G36" s="5">
        <v>3713.8093100000001</v>
      </c>
      <c r="H36" s="5"/>
      <c r="I36" s="5">
        <f t="shared" si="0"/>
        <v>3713.8093100000001</v>
      </c>
      <c r="J36" s="5"/>
      <c r="K36" s="5">
        <f t="shared" si="1"/>
        <v>3713.8093100000001</v>
      </c>
      <c r="L36" s="9"/>
      <c r="M36" s="5">
        <f t="shared" si="2"/>
        <v>3713.8093100000001</v>
      </c>
      <c r="N36" s="9"/>
      <c r="O36" s="5">
        <f t="shared" si="3"/>
        <v>3713.8093100000001</v>
      </c>
      <c r="P36" s="9"/>
      <c r="Q36" s="5">
        <f t="shared" si="4"/>
        <v>3713.8093100000001</v>
      </c>
      <c r="R36" s="9"/>
      <c r="S36" s="5">
        <f t="shared" si="5"/>
        <v>3713.8093100000001</v>
      </c>
    </row>
    <row r="37" spans="1:19" ht="74.25" customHeight="1">
      <c r="A37" s="4" t="s">
        <v>212</v>
      </c>
      <c r="B37" s="3" t="s">
        <v>5</v>
      </c>
      <c r="C37" s="3" t="s">
        <v>19</v>
      </c>
      <c r="D37" s="3">
        <v>13</v>
      </c>
      <c r="E37" s="1" t="s">
        <v>213</v>
      </c>
      <c r="F37" s="3"/>
      <c r="G37" s="5">
        <v>1350.8920000000001</v>
      </c>
      <c r="H37" s="5">
        <f>H38</f>
        <v>0</v>
      </c>
      <c r="I37" s="5">
        <f t="shared" si="0"/>
        <v>1350.8920000000001</v>
      </c>
      <c r="J37" s="5">
        <f>J38</f>
        <v>0</v>
      </c>
      <c r="K37" s="5">
        <f t="shared" si="1"/>
        <v>1350.8920000000001</v>
      </c>
      <c r="L37" s="9">
        <f>L38</f>
        <v>0</v>
      </c>
      <c r="M37" s="5">
        <f t="shared" si="2"/>
        <v>1350.8920000000001</v>
      </c>
      <c r="N37" s="9">
        <f>N38</f>
        <v>0</v>
      </c>
      <c r="O37" s="5">
        <f t="shared" si="3"/>
        <v>1350.8920000000001</v>
      </c>
      <c r="P37" s="9">
        <f>P38</f>
        <v>0</v>
      </c>
      <c r="Q37" s="5">
        <f t="shared" si="4"/>
        <v>1350.8920000000001</v>
      </c>
      <c r="R37" s="9">
        <f>R38</f>
        <v>0</v>
      </c>
      <c r="S37" s="5">
        <f t="shared" si="5"/>
        <v>1350.8920000000001</v>
      </c>
    </row>
    <row r="38" spans="1:19" ht="52.5" customHeight="1">
      <c r="A38" s="2" t="s">
        <v>71</v>
      </c>
      <c r="B38" s="3" t="s">
        <v>5</v>
      </c>
      <c r="C38" s="3" t="s">
        <v>19</v>
      </c>
      <c r="D38" s="3">
        <v>13</v>
      </c>
      <c r="E38" s="1" t="s">
        <v>213</v>
      </c>
      <c r="F38" s="3">
        <v>600</v>
      </c>
      <c r="G38" s="5">
        <v>1350.8920000000001</v>
      </c>
      <c r="H38" s="5"/>
      <c r="I38" s="5">
        <f t="shared" si="0"/>
        <v>1350.8920000000001</v>
      </c>
      <c r="J38" s="5"/>
      <c r="K38" s="5">
        <f t="shared" si="1"/>
        <v>1350.8920000000001</v>
      </c>
      <c r="L38" s="9"/>
      <c r="M38" s="5">
        <f t="shared" si="2"/>
        <v>1350.8920000000001</v>
      </c>
      <c r="N38" s="9"/>
      <c r="O38" s="5">
        <f t="shared" si="3"/>
        <v>1350.8920000000001</v>
      </c>
      <c r="P38" s="9"/>
      <c r="Q38" s="5">
        <f t="shared" si="4"/>
        <v>1350.8920000000001</v>
      </c>
      <c r="R38" s="9"/>
      <c r="S38" s="5">
        <f t="shared" si="5"/>
        <v>1350.8920000000001</v>
      </c>
    </row>
    <row r="39" spans="1:19" ht="71.25" hidden="1" customHeight="1">
      <c r="A39" s="10" t="s">
        <v>181</v>
      </c>
      <c r="B39" s="3" t="s">
        <v>5</v>
      </c>
      <c r="C39" s="3" t="s">
        <v>19</v>
      </c>
      <c r="D39" s="3">
        <v>13</v>
      </c>
      <c r="E39" s="1" t="s">
        <v>182</v>
      </c>
      <c r="F39" s="3"/>
      <c r="G39" s="5">
        <v>0</v>
      </c>
      <c r="H39" s="5">
        <f>H40</f>
        <v>0</v>
      </c>
      <c r="I39" s="5">
        <f t="shared" si="0"/>
        <v>0</v>
      </c>
      <c r="J39" s="5">
        <f>J40</f>
        <v>0</v>
      </c>
      <c r="K39" s="5">
        <f t="shared" si="1"/>
        <v>0</v>
      </c>
      <c r="L39" s="9">
        <f>L40</f>
        <v>0</v>
      </c>
      <c r="M39" s="5">
        <f t="shared" si="2"/>
        <v>0</v>
      </c>
      <c r="N39" s="9">
        <f>N40</f>
        <v>0</v>
      </c>
      <c r="O39" s="5">
        <f t="shared" si="3"/>
        <v>0</v>
      </c>
      <c r="P39" s="9">
        <f>P40</f>
        <v>0</v>
      </c>
      <c r="Q39" s="5">
        <f t="shared" si="4"/>
        <v>0</v>
      </c>
      <c r="R39" s="9">
        <f>R40</f>
        <v>0</v>
      </c>
      <c r="S39" s="5">
        <f t="shared" si="5"/>
        <v>0</v>
      </c>
    </row>
    <row r="40" spans="1:19" ht="54.75" hidden="1" customHeight="1">
      <c r="A40" s="2" t="s">
        <v>71</v>
      </c>
      <c r="B40" s="3" t="s">
        <v>5</v>
      </c>
      <c r="C40" s="3" t="s">
        <v>19</v>
      </c>
      <c r="D40" s="3">
        <v>13</v>
      </c>
      <c r="E40" s="1" t="s">
        <v>182</v>
      </c>
      <c r="F40" s="3">
        <v>600</v>
      </c>
      <c r="G40" s="5">
        <v>0</v>
      </c>
      <c r="H40" s="5"/>
      <c r="I40" s="5">
        <f t="shared" si="0"/>
        <v>0</v>
      </c>
      <c r="J40" s="5"/>
      <c r="K40" s="5">
        <f t="shared" si="1"/>
        <v>0</v>
      </c>
      <c r="L40" s="9"/>
      <c r="M40" s="5">
        <f t="shared" si="2"/>
        <v>0</v>
      </c>
      <c r="N40" s="9"/>
      <c r="O40" s="5">
        <f t="shared" si="3"/>
        <v>0</v>
      </c>
      <c r="P40" s="9"/>
      <c r="Q40" s="5">
        <f t="shared" si="4"/>
        <v>0</v>
      </c>
      <c r="R40" s="9"/>
      <c r="S40" s="5">
        <f t="shared" si="5"/>
        <v>0</v>
      </c>
    </row>
    <row r="41" spans="1:19" ht="54.75" customHeight="1">
      <c r="A41" s="4" t="s">
        <v>248</v>
      </c>
      <c r="B41" s="3" t="s">
        <v>5</v>
      </c>
      <c r="C41" s="3" t="s">
        <v>19</v>
      </c>
      <c r="D41" s="3">
        <v>13</v>
      </c>
      <c r="E41" s="12" t="s">
        <v>249</v>
      </c>
      <c r="F41" s="3"/>
      <c r="G41" s="5">
        <v>25</v>
      </c>
      <c r="H41" s="5">
        <f>H42+H43</f>
        <v>0</v>
      </c>
      <c r="I41" s="5">
        <f t="shared" si="0"/>
        <v>25</v>
      </c>
      <c r="J41" s="5">
        <f>J42+J43</f>
        <v>0</v>
      </c>
      <c r="K41" s="5">
        <f t="shared" si="1"/>
        <v>25</v>
      </c>
      <c r="L41" s="9">
        <f>L42+L43</f>
        <v>0</v>
      </c>
      <c r="M41" s="5">
        <f t="shared" si="2"/>
        <v>25</v>
      </c>
      <c r="N41" s="9">
        <f>N42+N43</f>
        <v>0</v>
      </c>
      <c r="O41" s="5">
        <f t="shared" si="3"/>
        <v>25</v>
      </c>
      <c r="P41" s="9">
        <f>P42+P43</f>
        <v>0</v>
      </c>
      <c r="Q41" s="5">
        <f t="shared" si="4"/>
        <v>25</v>
      </c>
      <c r="R41" s="9">
        <f>R42+R43</f>
        <v>0</v>
      </c>
      <c r="S41" s="5">
        <f t="shared" si="5"/>
        <v>25</v>
      </c>
    </row>
    <row r="42" spans="1:19" ht="54.75" customHeight="1">
      <c r="A42" s="4" t="s">
        <v>101</v>
      </c>
      <c r="B42" s="3" t="s">
        <v>5</v>
      </c>
      <c r="C42" s="3" t="s">
        <v>19</v>
      </c>
      <c r="D42" s="3">
        <v>13</v>
      </c>
      <c r="E42" s="12" t="s">
        <v>249</v>
      </c>
      <c r="F42" s="3">
        <v>100</v>
      </c>
      <c r="G42" s="5">
        <v>23.5</v>
      </c>
      <c r="H42" s="5"/>
      <c r="I42" s="5">
        <f t="shared" si="0"/>
        <v>23.5</v>
      </c>
      <c r="J42" s="5"/>
      <c r="K42" s="5">
        <f t="shared" si="1"/>
        <v>23.5</v>
      </c>
      <c r="L42" s="9"/>
      <c r="M42" s="5">
        <f t="shared" si="2"/>
        <v>23.5</v>
      </c>
      <c r="N42" s="9"/>
      <c r="O42" s="5">
        <f t="shared" si="3"/>
        <v>23.5</v>
      </c>
      <c r="P42" s="9"/>
      <c r="Q42" s="5">
        <f t="shared" si="4"/>
        <v>23.5</v>
      </c>
      <c r="R42" s="9"/>
      <c r="S42" s="5">
        <f t="shared" si="5"/>
        <v>23.5</v>
      </c>
    </row>
    <row r="43" spans="1:19" ht="54.75" customHeight="1">
      <c r="A43" s="4" t="s">
        <v>32</v>
      </c>
      <c r="B43" s="3" t="s">
        <v>5</v>
      </c>
      <c r="C43" s="3" t="s">
        <v>19</v>
      </c>
      <c r="D43" s="3">
        <v>13</v>
      </c>
      <c r="E43" s="12" t="s">
        <v>249</v>
      </c>
      <c r="F43" s="3">
        <v>200</v>
      </c>
      <c r="G43" s="5">
        <v>1.5</v>
      </c>
      <c r="H43" s="5"/>
      <c r="I43" s="5">
        <f t="shared" si="0"/>
        <v>1.5</v>
      </c>
      <c r="J43" s="5"/>
      <c r="K43" s="5">
        <f t="shared" si="1"/>
        <v>1.5</v>
      </c>
      <c r="L43" s="9"/>
      <c r="M43" s="5">
        <f t="shared" si="2"/>
        <v>1.5</v>
      </c>
      <c r="N43" s="9"/>
      <c r="O43" s="5">
        <f t="shared" si="3"/>
        <v>1.5</v>
      </c>
      <c r="P43" s="9"/>
      <c r="Q43" s="5">
        <f t="shared" si="4"/>
        <v>1.5</v>
      </c>
      <c r="R43" s="9"/>
      <c r="S43" s="5">
        <f t="shared" si="5"/>
        <v>1.5</v>
      </c>
    </row>
    <row r="44" spans="1:19" ht="54.75" customHeight="1">
      <c r="A44" s="2" t="s">
        <v>250</v>
      </c>
      <c r="B44" s="3" t="s">
        <v>5</v>
      </c>
      <c r="C44" s="3" t="s">
        <v>19</v>
      </c>
      <c r="D44" s="3">
        <v>13</v>
      </c>
      <c r="E44" s="1" t="s">
        <v>251</v>
      </c>
      <c r="F44" s="3"/>
      <c r="G44" s="5">
        <v>0</v>
      </c>
      <c r="H44" s="5">
        <f>H45</f>
        <v>0</v>
      </c>
      <c r="I44" s="5">
        <f t="shared" si="0"/>
        <v>0</v>
      </c>
      <c r="J44" s="5">
        <f>J45</f>
        <v>0</v>
      </c>
      <c r="K44" s="5">
        <f t="shared" si="1"/>
        <v>0</v>
      </c>
      <c r="L44" s="9">
        <f>L45</f>
        <v>0</v>
      </c>
      <c r="M44" s="5">
        <f t="shared" si="2"/>
        <v>0</v>
      </c>
      <c r="N44" s="9">
        <f>N45</f>
        <v>0</v>
      </c>
      <c r="O44" s="5">
        <f t="shared" si="3"/>
        <v>0</v>
      </c>
      <c r="P44" s="9">
        <f>P45</f>
        <v>0</v>
      </c>
      <c r="Q44" s="5">
        <f t="shared" si="4"/>
        <v>0</v>
      </c>
      <c r="R44" s="9">
        <f>R45</f>
        <v>0</v>
      </c>
      <c r="S44" s="5">
        <f t="shared" si="5"/>
        <v>0</v>
      </c>
    </row>
    <row r="45" spans="1:19" ht="54.75" customHeight="1">
      <c r="A45" s="2" t="s">
        <v>32</v>
      </c>
      <c r="B45" s="3" t="s">
        <v>5</v>
      </c>
      <c r="C45" s="3" t="s">
        <v>19</v>
      </c>
      <c r="D45" s="3">
        <v>13</v>
      </c>
      <c r="E45" s="1" t="s">
        <v>251</v>
      </c>
      <c r="F45" s="3">
        <v>200</v>
      </c>
      <c r="G45" s="5">
        <v>0</v>
      </c>
      <c r="H45" s="5"/>
      <c r="I45" s="5">
        <f t="shared" si="0"/>
        <v>0</v>
      </c>
      <c r="J45" s="5"/>
      <c r="K45" s="5">
        <f t="shared" si="1"/>
        <v>0</v>
      </c>
      <c r="L45" s="9"/>
      <c r="M45" s="5">
        <f t="shared" si="2"/>
        <v>0</v>
      </c>
      <c r="N45" s="9"/>
      <c r="O45" s="5">
        <f t="shared" si="3"/>
        <v>0</v>
      </c>
      <c r="P45" s="9"/>
      <c r="Q45" s="5">
        <f t="shared" si="4"/>
        <v>0</v>
      </c>
      <c r="R45" s="9"/>
      <c r="S45" s="5">
        <f t="shared" si="5"/>
        <v>0</v>
      </c>
    </row>
    <row r="46" spans="1:19" ht="57.75" customHeight="1">
      <c r="A46" s="10" t="s">
        <v>192</v>
      </c>
      <c r="B46" s="3" t="s">
        <v>5</v>
      </c>
      <c r="C46" s="3" t="s">
        <v>19</v>
      </c>
      <c r="D46" s="3">
        <v>13</v>
      </c>
      <c r="E46" s="1" t="s">
        <v>41</v>
      </c>
      <c r="F46" s="3"/>
      <c r="G46" s="5">
        <v>11499.136399999999</v>
      </c>
      <c r="H46" s="5">
        <f>H47+H48+H49</f>
        <v>0</v>
      </c>
      <c r="I46" s="5">
        <f t="shared" si="0"/>
        <v>11499.136399999999</v>
      </c>
      <c r="J46" s="5">
        <f>J47+J48+J49</f>
        <v>0</v>
      </c>
      <c r="K46" s="5">
        <f t="shared" si="1"/>
        <v>11499.136399999999</v>
      </c>
      <c r="L46" s="9">
        <f>L47+L48+L49</f>
        <v>48.838999999999999</v>
      </c>
      <c r="M46" s="5">
        <f t="shared" si="2"/>
        <v>11547.975399999999</v>
      </c>
      <c r="N46" s="9">
        <f>N47+N48+N49</f>
        <v>130.51774</v>
      </c>
      <c r="O46" s="5">
        <f t="shared" si="3"/>
        <v>11678.493139999999</v>
      </c>
      <c r="P46" s="9">
        <f>P47+P48+P49</f>
        <v>0</v>
      </c>
      <c r="Q46" s="5">
        <f t="shared" si="4"/>
        <v>11678.493139999999</v>
      </c>
      <c r="R46" s="9">
        <f>R47+R48+R49</f>
        <v>117.616</v>
      </c>
      <c r="S46" s="5">
        <f t="shared" si="5"/>
        <v>11796.109139999999</v>
      </c>
    </row>
    <row r="47" spans="1:19" ht="87" customHeight="1">
      <c r="A47" s="2" t="s">
        <v>101</v>
      </c>
      <c r="B47" s="3" t="s">
        <v>5</v>
      </c>
      <c r="C47" s="3" t="s">
        <v>19</v>
      </c>
      <c r="D47" s="3">
        <v>13</v>
      </c>
      <c r="E47" s="1" t="s">
        <v>41</v>
      </c>
      <c r="F47" s="3">
        <v>100</v>
      </c>
      <c r="G47" s="5">
        <v>6945.8392699999986</v>
      </c>
      <c r="H47" s="5"/>
      <c r="I47" s="5">
        <f t="shared" si="0"/>
        <v>6945.8392699999986</v>
      </c>
      <c r="J47" s="5"/>
      <c r="K47" s="5">
        <f t="shared" si="1"/>
        <v>6945.8392699999986</v>
      </c>
      <c r="L47" s="9"/>
      <c r="M47" s="5">
        <f t="shared" si="2"/>
        <v>6945.8392699999986</v>
      </c>
      <c r="N47" s="9">
        <v>108.259</v>
      </c>
      <c r="O47" s="5">
        <f t="shared" si="3"/>
        <v>7054.0982699999986</v>
      </c>
      <c r="P47" s="9"/>
      <c r="Q47" s="5">
        <f t="shared" si="4"/>
        <v>7054.0982699999986</v>
      </c>
      <c r="R47" s="9">
        <v>92.105999999999995</v>
      </c>
      <c r="S47" s="5">
        <f t="shared" si="5"/>
        <v>7146.2042699999984</v>
      </c>
    </row>
    <row r="48" spans="1:19" ht="51" customHeight="1">
      <c r="A48" s="2" t="s">
        <v>32</v>
      </c>
      <c r="B48" s="3" t="s">
        <v>5</v>
      </c>
      <c r="C48" s="3" t="s">
        <v>19</v>
      </c>
      <c r="D48" s="3">
        <v>13</v>
      </c>
      <c r="E48" s="1" t="s">
        <v>41</v>
      </c>
      <c r="F48" s="3">
        <v>200</v>
      </c>
      <c r="G48" s="5">
        <v>4474.5001299999994</v>
      </c>
      <c r="H48" s="5"/>
      <c r="I48" s="5">
        <f t="shared" si="0"/>
        <v>4474.5001299999994</v>
      </c>
      <c r="J48" s="5"/>
      <c r="K48" s="5">
        <f t="shared" si="1"/>
        <v>4474.5001299999994</v>
      </c>
      <c r="L48" s="9">
        <v>48.838999999999999</v>
      </c>
      <c r="M48" s="5">
        <f t="shared" si="2"/>
        <v>4523.3391299999994</v>
      </c>
      <c r="N48" s="9">
        <v>22.25874</v>
      </c>
      <c r="O48" s="5">
        <f t="shared" si="3"/>
        <v>4545.5978699999996</v>
      </c>
      <c r="P48" s="9"/>
      <c r="Q48" s="5">
        <f t="shared" si="4"/>
        <v>4545.5978699999996</v>
      </c>
      <c r="R48" s="9">
        <v>25.51</v>
      </c>
      <c r="S48" s="5">
        <f t="shared" si="5"/>
        <v>4571.1078699999998</v>
      </c>
    </row>
    <row r="49" spans="1:19" ht="40.5" customHeight="1">
      <c r="A49" s="2" t="s">
        <v>33</v>
      </c>
      <c r="B49" s="3" t="s">
        <v>5</v>
      </c>
      <c r="C49" s="3" t="s">
        <v>19</v>
      </c>
      <c r="D49" s="3">
        <v>13</v>
      </c>
      <c r="E49" s="1" t="s">
        <v>41</v>
      </c>
      <c r="F49" s="3">
        <v>800</v>
      </c>
      <c r="G49" s="5">
        <v>78.796999999999983</v>
      </c>
      <c r="H49" s="5"/>
      <c r="I49" s="5">
        <f t="shared" si="0"/>
        <v>78.796999999999983</v>
      </c>
      <c r="J49" s="5"/>
      <c r="K49" s="5">
        <f t="shared" si="1"/>
        <v>78.796999999999983</v>
      </c>
      <c r="L49" s="9"/>
      <c r="M49" s="5">
        <f t="shared" si="2"/>
        <v>78.796999999999983</v>
      </c>
      <c r="N49" s="9"/>
      <c r="O49" s="5">
        <f t="shared" si="3"/>
        <v>78.796999999999983</v>
      </c>
      <c r="P49" s="9"/>
      <c r="Q49" s="5">
        <f t="shared" si="4"/>
        <v>78.796999999999983</v>
      </c>
      <c r="R49" s="9"/>
      <c r="S49" s="5">
        <f t="shared" si="5"/>
        <v>78.796999999999983</v>
      </c>
    </row>
    <row r="50" spans="1:19" ht="52.5" customHeight="1">
      <c r="A50" s="10" t="s">
        <v>42</v>
      </c>
      <c r="B50" s="3" t="s">
        <v>5</v>
      </c>
      <c r="C50" s="3" t="s">
        <v>19</v>
      </c>
      <c r="D50" s="3">
        <v>13</v>
      </c>
      <c r="E50" s="1" t="s">
        <v>43</v>
      </c>
      <c r="F50" s="3"/>
      <c r="G50" s="5">
        <v>15.900499999999997</v>
      </c>
      <c r="H50" s="5">
        <f>H51</f>
        <v>0</v>
      </c>
      <c r="I50" s="5">
        <f t="shared" si="0"/>
        <v>15.900499999999997</v>
      </c>
      <c r="J50" s="5">
        <f>J51</f>
        <v>0</v>
      </c>
      <c r="K50" s="5">
        <f t="shared" si="1"/>
        <v>15.900499999999997</v>
      </c>
      <c r="L50" s="9">
        <f>L51</f>
        <v>0</v>
      </c>
      <c r="M50" s="5">
        <f t="shared" si="2"/>
        <v>15.900499999999997</v>
      </c>
      <c r="N50" s="9">
        <f>N51</f>
        <v>0</v>
      </c>
      <c r="O50" s="5">
        <f t="shared" si="3"/>
        <v>15.900499999999997</v>
      </c>
      <c r="P50" s="9">
        <f>P51</f>
        <v>0</v>
      </c>
      <c r="Q50" s="5">
        <f t="shared" si="4"/>
        <v>15.900499999999997</v>
      </c>
      <c r="R50" s="9">
        <f>R51</f>
        <v>0</v>
      </c>
      <c r="S50" s="5">
        <f t="shared" si="5"/>
        <v>15.900499999999997</v>
      </c>
    </row>
    <row r="51" spans="1:19" ht="46.5" customHeight="1">
      <c r="A51" s="2" t="s">
        <v>32</v>
      </c>
      <c r="B51" s="3" t="s">
        <v>5</v>
      </c>
      <c r="C51" s="3" t="s">
        <v>19</v>
      </c>
      <c r="D51" s="3">
        <v>13</v>
      </c>
      <c r="E51" s="1" t="s">
        <v>43</v>
      </c>
      <c r="F51" s="3">
        <v>200</v>
      </c>
      <c r="G51" s="5">
        <v>15.900499999999997</v>
      </c>
      <c r="H51" s="5"/>
      <c r="I51" s="5">
        <f t="shared" si="0"/>
        <v>15.900499999999997</v>
      </c>
      <c r="J51" s="5"/>
      <c r="K51" s="5">
        <f t="shared" si="1"/>
        <v>15.900499999999997</v>
      </c>
      <c r="L51" s="9"/>
      <c r="M51" s="5">
        <f t="shared" si="2"/>
        <v>15.900499999999997</v>
      </c>
      <c r="N51" s="9"/>
      <c r="O51" s="5">
        <f t="shared" si="3"/>
        <v>15.900499999999997</v>
      </c>
      <c r="P51" s="9"/>
      <c r="Q51" s="5">
        <f t="shared" si="4"/>
        <v>15.900499999999997</v>
      </c>
      <c r="R51" s="9"/>
      <c r="S51" s="5">
        <f t="shared" si="5"/>
        <v>15.900499999999997</v>
      </c>
    </row>
    <row r="52" spans="1:19" ht="51.75" customHeight="1">
      <c r="A52" s="2" t="s">
        <v>318</v>
      </c>
      <c r="B52" s="11" t="s">
        <v>5</v>
      </c>
      <c r="C52" s="11" t="s">
        <v>19</v>
      </c>
      <c r="D52" s="3">
        <v>13</v>
      </c>
      <c r="E52" s="1" t="s">
        <v>319</v>
      </c>
      <c r="F52" s="3"/>
      <c r="G52" s="5">
        <v>269.48</v>
      </c>
      <c r="H52" s="5">
        <f>H53</f>
        <v>0</v>
      </c>
      <c r="I52" s="5">
        <f t="shared" si="0"/>
        <v>269.48</v>
      </c>
      <c r="J52" s="5">
        <f>J53</f>
        <v>0</v>
      </c>
      <c r="K52" s="5">
        <f t="shared" si="1"/>
        <v>269.48</v>
      </c>
      <c r="L52" s="9">
        <f>L53</f>
        <v>0</v>
      </c>
      <c r="M52" s="5">
        <f t="shared" si="2"/>
        <v>269.48</v>
      </c>
      <c r="N52" s="9">
        <f>N53</f>
        <v>0</v>
      </c>
      <c r="O52" s="5">
        <f t="shared" si="3"/>
        <v>269.48</v>
      </c>
      <c r="P52" s="9">
        <f>P53</f>
        <v>0</v>
      </c>
      <c r="Q52" s="5">
        <f t="shared" si="4"/>
        <v>269.48</v>
      </c>
      <c r="R52" s="9">
        <f>R53</f>
        <v>0</v>
      </c>
      <c r="S52" s="5">
        <f t="shared" si="5"/>
        <v>269.48</v>
      </c>
    </row>
    <row r="53" spans="1:19" ht="46.5" customHeight="1">
      <c r="A53" s="2" t="s">
        <v>32</v>
      </c>
      <c r="B53" s="11" t="s">
        <v>5</v>
      </c>
      <c r="C53" s="11" t="s">
        <v>19</v>
      </c>
      <c r="D53" s="3">
        <v>13</v>
      </c>
      <c r="E53" s="1" t="s">
        <v>319</v>
      </c>
      <c r="F53" s="3">
        <v>200</v>
      </c>
      <c r="G53" s="5">
        <v>269.48</v>
      </c>
      <c r="H53" s="5"/>
      <c r="I53" s="5">
        <f t="shared" si="0"/>
        <v>269.48</v>
      </c>
      <c r="J53" s="5"/>
      <c r="K53" s="5">
        <f t="shared" si="1"/>
        <v>269.48</v>
      </c>
      <c r="L53" s="9"/>
      <c r="M53" s="5">
        <f t="shared" si="2"/>
        <v>269.48</v>
      </c>
      <c r="N53" s="9"/>
      <c r="O53" s="5">
        <f t="shared" si="3"/>
        <v>269.48</v>
      </c>
      <c r="P53" s="9"/>
      <c r="Q53" s="5">
        <f t="shared" si="4"/>
        <v>269.48</v>
      </c>
      <c r="R53" s="9"/>
      <c r="S53" s="5">
        <f t="shared" si="5"/>
        <v>269.48</v>
      </c>
    </row>
    <row r="54" spans="1:19" ht="59.25" customHeight="1">
      <c r="A54" s="2" t="s">
        <v>44</v>
      </c>
      <c r="B54" s="11" t="s">
        <v>5</v>
      </c>
      <c r="C54" s="11" t="s">
        <v>19</v>
      </c>
      <c r="D54" s="3">
        <v>13</v>
      </c>
      <c r="E54" s="12" t="s">
        <v>45</v>
      </c>
      <c r="F54" s="3"/>
      <c r="G54" s="5">
        <v>0</v>
      </c>
      <c r="H54" s="5">
        <f>H55</f>
        <v>0</v>
      </c>
      <c r="I54" s="5">
        <f t="shared" si="0"/>
        <v>0</v>
      </c>
      <c r="J54" s="5">
        <f>J55</f>
        <v>0</v>
      </c>
      <c r="K54" s="5">
        <f t="shared" si="1"/>
        <v>0</v>
      </c>
      <c r="L54" s="9">
        <f>L55</f>
        <v>0</v>
      </c>
      <c r="M54" s="5">
        <f t="shared" si="2"/>
        <v>0</v>
      </c>
      <c r="N54" s="9">
        <f>N55</f>
        <v>0</v>
      </c>
      <c r="O54" s="5">
        <f t="shared" si="3"/>
        <v>0</v>
      </c>
      <c r="P54" s="9">
        <f>P55</f>
        <v>0</v>
      </c>
      <c r="Q54" s="5">
        <f t="shared" si="4"/>
        <v>0</v>
      </c>
      <c r="R54" s="9">
        <f>R55</f>
        <v>0</v>
      </c>
      <c r="S54" s="5">
        <f t="shared" si="5"/>
        <v>0</v>
      </c>
    </row>
    <row r="55" spans="1:19" ht="49.5" customHeight="1">
      <c r="A55" s="2" t="s">
        <v>32</v>
      </c>
      <c r="B55" s="11" t="s">
        <v>5</v>
      </c>
      <c r="C55" s="11" t="s">
        <v>19</v>
      </c>
      <c r="D55" s="3">
        <v>13</v>
      </c>
      <c r="E55" s="12" t="s">
        <v>45</v>
      </c>
      <c r="F55" s="3">
        <v>200</v>
      </c>
      <c r="G55" s="5">
        <v>0</v>
      </c>
      <c r="H55" s="5"/>
      <c r="I55" s="5">
        <f t="shared" si="0"/>
        <v>0</v>
      </c>
      <c r="J55" s="5"/>
      <c r="K55" s="5">
        <f t="shared" si="1"/>
        <v>0</v>
      </c>
      <c r="L55" s="9"/>
      <c r="M55" s="5">
        <f t="shared" si="2"/>
        <v>0</v>
      </c>
      <c r="N55" s="9"/>
      <c r="O55" s="5">
        <f t="shared" si="3"/>
        <v>0</v>
      </c>
      <c r="P55" s="9"/>
      <c r="Q55" s="5">
        <f t="shared" si="4"/>
        <v>0</v>
      </c>
      <c r="R55" s="9"/>
      <c r="S55" s="5">
        <f t="shared" si="5"/>
        <v>0</v>
      </c>
    </row>
    <row r="56" spans="1:19" ht="49.5" customHeight="1">
      <c r="A56" s="2" t="s">
        <v>46</v>
      </c>
      <c r="B56" s="11" t="s">
        <v>5</v>
      </c>
      <c r="C56" s="3" t="s">
        <v>19</v>
      </c>
      <c r="D56" s="3">
        <v>13</v>
      </c>
      <c r="E56" s="12" t="s">
        <v>47</v>
      </c>
      <c r="F56" s="3"/>
      <c r="G56" s="5">
        <v>0</v>
      </c>
      <c r="H56" s="5">
        <f>H57</f>
        <v>0</v>
      </c>
      <c r="I56" s="5">
        <f t="shared" si="0"/>
        <v>0</v>
      </c>
      <c r="J56" s="5">
        <f>J57</f>
        <v>0</v>
      </c>
      <c r="K56" s="5">
        <f t="shared" si="1"/>
        <v>0</v>
      </c>
      <c r="L56" s="9">
        <f>L57</f>
        <v>0</v>
      </c>
      <c r="M56" s="5">
        <f t="shared" si="2"/>
        <v>0</v>
      </c>
      <c r="N56" s="9">
        <f>N57</f>
        <v>0</v>
      </c>
      <c r="O56" s="5">
        <f t="shared" si="3"/>
        <v>0</v>
      </c>
      <c r="P56" s="9">
        <f>P57</f>
        <v>0</v>
      </c>
      <c r="Q56" s="5">
        <f t="shared" si="4"/>
        <v>0</v>
      </c>
      <c r="R56" s="9">
        <f>R57</f>
        <v>0</v>
      </c>
      <c r="S56" s="5">
        <f t="shared" si="5"/>
        <v>0</v>
      </c>
    </row>
    <row r="57" spans="1:19" ht="47.25" customHeight="1">
      <c r="A57" s="2" t="s">
        <v>32</v>
      </c>
      <c r="B57" s="11" t="s">
        <v>5</v>
      </c>
      <c r="C57" s="3" t="s">
        <v>19</v>
      </c>
      <c r="D57" s="3">
        <v>13</v>
      </c>
      <c r="E57" s="12" t="s">
        <v>47</v>
      </c>
      <c r="F57" s="3">
        <v>200</v>
      </c>
      <c r="G57" s="5">
        <v>0</v>
      </c>
      <c r="H57" s="5"/>
      <c r="I57" s="5">
        <f t="shared" si="0"/>
        <v>0</v>
      </c>
      <c r="J57" s="5"/>
      <c r="K57" s="5">
        <f t="shared" si="1"/>
        <v>0</v>
      </c>
      <c r="L57" s="9"/>
      <c r="M57" s="5">
        <f t="shared" si="2"/>
        <v>0</v>
      </c>
      <c r="N57" s="9"/>
      <c r="O57" s="5">
        <f t="shared" si="3"/>
        <v>0</v>
      </c>
      <c r="P57" s="9"/>
      <c r="Q57" s="5">
        <f t="shared" si="4"/>
        <v>0</v>
      </c>
      <c r="R57" s="9"/>
      <c r="S57" s="5">
        <f t="shared" si="5"/>
        <v>0</v>
      </c>
    </row>
    <row r="58" spans="1:19" ht="72.75" customHeight="1">
      <c r="A58" s="4" t="s">
        <v>254</v>
      </c>
      <c r="B58" s="11" t="s">
        <v>5</v>
      </c>
      <c r="C58" s="3" t="s">
        <v>19</v>
      </c>
      <c r="D58" s="3">
        <v>13</v>
      </c>
      <c r="E58" s="12" t="s">
        <v>255</v>
      </c>
      <c r="F58" s="3"/>
      <c r="G58" s="5">
        <v>975</v>
      </c>
      <c r="H58" s="5">
        <f>H59</f>
        <v>0</v>
      </c>
      <c r="I58" s="5">
        <f t="shared" si="0"/>
        <v>975</v>
      </c>
      <c r="J58" s="5">
        <f>J59</f>
        <v>67.388890000000004</v>
      </c>
      <c r="K58" s="5">
        <f t="shared" si="1"/>
        <v>1042.3888899999999</v>
      </c>
      <c r="L58" s="9">
        <f>L59</f>
        <v>0</v>
      </c>
      <c r="M58" s="5">
        <f t="shared" si="2"/>
        <v>1042.3888899999999</v>
      </c>
      <c r="N58" s="9">
        <f>N59</f>
        <v>0</v>
      </c>
      <c r="O58" s="5">
        <f t="shared" si="3"/>
        <v>1042.3888899999999</v>
      </c>
      <c r="P58" s="9">
        <f>P59</f>
        <v>0</v>
      </c>
      <c r="Q58" s="5">
        <f t="shared" si="4"/>
        <v>1042.3888899999999</v>
      </c>
      <c r="R58" s="9">
        <f>R59</f>
        <v>50</v>
      </c>
      <c r="S58" s="5">
        <f t="shared" si="5"/>
        <v>1092.3888899999999</v>
      </c>
    </row>
    <row r="59" spans="1:19" ht="47.25" customHeight="1">
      <c r="A59" s="4" t="s">
        <v>33</v>
      </c>
      <c r="B59" s="11" t="s">
        <v>5</v>
      </c>
      <c r="C59" s="3" t="s">
        <v>19</v>
      </c>
      <c r="D59" s="3">
        <v>13</v>
      </c>
      <c r="E59" s="12" t="s">
        <v>255</v>
      </c>
      <c r="F59" s="3">
        <v>800</v>
      </c>
      <c r="G59" s="5">
        <v>975</v>
      </c>
      <c r="H59" s="5"/>
      <c r="I59" s="5">
        <f t="shared" si="0"/>
        <v>975</v>
      </c>
      <c r="J59" s="5">
        <f>50+17.38889</f>
        <v>67.388890000000004</v>
      </c>
      <c r="K59" s="5">
        <f t="shared" si="1"/>
        <v>1042.3888899999999</v>
      </c>
      <c r="L59" s="9"/>
      <c r="M59" s="5">
        <f t="shared" si="2"/>
        <v>1042.3888899999999</v>
      </c>
      <c r="N59" s="9"/>
      <c r="O59" s="5">
        <f t="shared" si="3"/>
        <v>1042.3888899999999</v>
      </c>
      <c r="P59" s="9"/>
      <c r="Q59" s="5">
        <f t="shared" si="4"/>
        <v>1042.3888899999999</v>
      </c>
      <c r="R59" s="9">
        <v>50</v>
      </c>
      <c r="S59" s="5">
        <f t="shared" si="5"/>
        <v>1092.3888899999999</v>
      </c>
    </row>
    <row r="60" spans="1:19" ht="34.5" customHeight="1">
      <c r="A60" s="2" t="s">
        <v>328</v>
      </c>
      <c r="B60" s="11" t="s">
        <v>5</v>
      </c>
      <c r="C60" s="3" t="s">
        <v>19</v>
      </c>
      <c r="D60" s="3">
        <v>13</v>
      </c>
      <c r="E60" s="1" t="s">
        <v>329</v>
      </c>
      <c r="F60" s="3"/>
      <c r="G60" s="5">
        <v>0</v>
      </c>
      <c r="H60" s="5">
        <f>H61</f>
        <v>462.21699999999998</v>
      </c>
      <c r="I60" s="5">
        <f t="shared" si="0"/>
        <v>462.21699999999998</v>
      </c>
      <c r="J60" s="5">
        <f>J61</f>
        <v>0</v>
      </c>
      <c r="K60" s="5">
        <f t="shared" si="1"/>
        <v>462.21699999999998</v>
      </c>
      <c r="L60" s="9">
        <f>L61</f>
        <v>0</v>
      </c>
      <c r="M60" s="5">
        <f t="shared" si="2"/>
        <v>462.21699999999998</v>
      </c>
      <c r="N60" s="9">
        <f>N61</f>
        <v>0</v>
      </c>
      <c r="O60" s="5">
        <f t="shared" si="3"/>
        <v>462.21699999999998</v>
      </c>
      <c r="P60" s="9">
        <f>P61</f>
        <v>0</v>
      </c>
      <c r="Q60" s="5">
        <f t="shared" si="4"/>
        <v>462.21699999999998</v>
      </c>
      <c r="R60" s="9">
        <f>R61</f>
        <v>0</v>
      </c>
      <c r="S60" s="5">
        <f t="shared" si="5"/>
        <v>462.21699999999998</v>
      </c>
    </row>
    <row r="61" spans="1:19" ht="47.25" customHeight="1">
      <c r="A61" s="2" t="s">
        <v>32</v>
      </c>
      <c r="B61" s="11" t="s">
        <v>5</v>
      </c>
      <c r="C61" s="3" t="s">
        <v>19</v>
      </c>
      <c r="D61" s="3">
        <v>13</v>
      </c>
      <c r="E61" s="1" t="s">
        <v>329</v>
      </c>
      <c r="F61" s="3">
        <v>200</v>
      </c>
      <c r="G61" s="5">
        <v>0</v>
      </c>
      <c r="H61" s="5">
        <v>462.21699999999998</v>
      </c>
      <c r="I61" s="5">
        <f t="shared" si="0"/>
        <v>462.21699999999998</v>
      </c>
      <c r="J61" s="5"/>
      <c r="K61" s="5">
        <f t="shared" si="1"/>
        <v>462.21699999999998</v>
      </c>
      <c r="L61" s="9"/>
      <c r="M61" s="5">
        <f t="shared" si="2"/>
        <v>462.21699999999998</v>
      </c>
      <c r="N61" s="9"/>
      <c r="O61" s="5">
        <f t="shared" si="3"/>
        <v>462.21699999999998</v>
      </c>
      <c r="P61" s="9"/>
      <c r="Q61" s="5">
        <f t="shared" si="4"/>
        <v>462.21699999999998</v>
      </c>
      <c r="R61" s="9"/>
      <c r="S61" s="5">
        <f t="shared" si="5"/>
        <v>462.21699999999998</v>
      </c>
    </row>
    <row r="62" spans="1:19" ht="53.25" customHeight="1">
      <c r="A62" s="2" t="s">
        <v>191</v>
      </c>
      <c r="B62" s="3" t="s">
        <v>5</v>
      </c>
      <c r="C62" s="3" t="s">
        <v>20</v>
      </c>
      <c r="D62" s="3" t="s">
        <v>27</v>
      </c>
      <c r="E62" s="1" t="s">
        <v>50</v>
      </c>
      <c r="F62" s="3"/>
      <c r="G62" s="5">
        <v>1848.90068</v>
      </c>
      <c r="H62" s="5">
        <f>H63+H64+H65</f>
        <v>0</v>
      </c>
      <c r="I62" s="5">
        <f t="shared" si="0"/>
        <v>1848.90068</v>
      </c>
      <c r="J62" s="5">
        <f>J63+J64+J65</f>
        <v>0</v>
      </c>
      <c r="K62" s="5">
        <f t="shared" si="1"/>
        <v>1848.90068</v>
      </c>
      <c r="L62" s="9">
        <f>L63+L64+L65</f>
        <v>0</v>
      </c>
      <c r="M62" s="5">
        <f t="shared" si="2"/>
        <v>1848.90068</v>
      </c>
      <c r="N62" s="9">
        <f>N63+N64+N65</f>
        <v>0</v>
      </c>
      <c r="O62" s="5">
        <f t="shared" si="3"/>
        <v>1848.90068</v>
      </c>
      <c r="P62" s="9">
        <f>P63+P64+P65</f>
        <v>0</v>
      </c>
      <c r="Q62" s="5">
        <f t="shared" si="4"/>
        <v>1848.90068</v>
      </c>
      <c r="R62" s="9">
        <f>R63+R64+R65</f>
        <v>62.05</v>
      </c>
      <c r="S62" s="5">
        <f t="shared" si="5"/>
        <v>1910.9506799999999</v>
      </c>
    </row>
    <row r="63" spans="1:19" ht="90.75" customHeight="1">
      <c r="A63" s="2" t="s">
        <v>101</v>
      </c>
      <c r="B63" s="3" t="s">
        <v>5</v>
      </c>
      <c r="C63" s="3" t="s">
        <v>20</v>
      </c>
      <c r="D63" s="3" t="s">
        <v>27</v>
      </c>
      <c r="E63" s="1" t="s">
        <v>50</v>
      </c>
      <c r="F63" s="3">
        <v>100</v>
      </c>
      <c r="G63" s="5">
        <v>1357.48568</v>
      </c>
      <c r="H63" s="5"/>
      <c r="I63" s="5">
        <f t="shared" si="0"/>
        <v>1357.48568</v>
      </c>
      <c r="J63" s="5"/>
      <c r="K63" s="5">
        <f t="shared" si="1"/>
        <v>1357.48568</v>
      </c>
      <c r="L63" s="9"/>
      <c r="M63" s="5">
        <f t="shared" si="2"/>
        <v>1357.48568</v>
      </c>
      <c r="N63" s="9"/>
      <c r="O63" s="5">
        <f t="shared" si="3"/>
        <v>1357.48568</v>
      </c>
      <c r="P63" s="9"/>
      <c r="Q63" s="5">
        <f t="shared" si="4"/>
        <v>1357.48568</v>
      </c>
      <c r="R63" s="9">
        <v>52.33</v>
      </c>
      <c r="S63" s="5">
        <f t="shared" si="5"/>
        <v>1409.8156799999999</v>
      </c>
    </row>
    <row r="64" spans="1:19" ht="49.5" customHeight="1">
      <c r="A64" s="2" t="s">
        <v>32</v>
      </c>
      <c r="B64" s="3" t="s">
        <v>5</v>
      </c>
      <c r="C64" s="3" t="s">
        <v>20</v>
      </c>
      <c r="D64" s="3" t="s">
        <v>27</v>
      </c>
      <c r="E64" s="1" t="s">
        <v>50</v>
      </c>
      <c r="F64" s="3">
        <v>200</v>
      </c>
      <c r="G64" s="5">
        <v>491.31500000000005</v>
      </c>
      <c r="H64" s="5"/>
      <c r="I64" s="5">
        <f t="shared" si="0"/>
        <v>491.31500000000005</v>
      </c>
      <c r="J64" s="5"/>
      <c r="K64" s="5">
        <f t="shared" si="1"/>
        <v>491.31500000000005</v>
      </c>
      <c r="L64" s="9"/>
      <c r="M64" s="5">
        <f t="shared" si="2"/>
        <v>491.31500000000005</v>
      </c>
      <c r="N64" s="9"/>
      <c r="O64" s="5">
        <f t="shared" si="3"/>
        <v>491.31500000000005</v>
      </c>
      <c r="P64" s="9"/>
      <c r="Q64" s="5">
        <f t="shared" si="4"/>
        <v>491.31500000000005</v>
      </c>
      <c r="R64" s="9">
        <v>9.7200000000000006</v>
      </c>
      <c r="S64" s="5">
        <f t="shared" si="5"/>
        <v>501.03500000000008</v>
      </c>
    </row>
    <row r="65" spans="1:19" ht="38.25" customHeight="1">
      <c r="A65" s="2" t="s">
        <v>33</v>
      </c>
      <c r="B65" s="3" t="s">
        <v>5</v>
      </c>
      <c r="C65" s="3" t="s">
        <v>20</v>
      </c>
      <c r="D65" s="3" t="s">
        <v>27</v>
      </c>
      <c r="E65" s="1" t="s">
        <v>50</v>
      </c>
      <c r="F65" s="3">
        <v>800</v>
      </c>
      <c r="G65" s="5">
        <v>0.10000000000000009</v>
      </c>
      <c r="H65" s="5"/>
      <c r="I65" s="5">
        <f t="shared" si="0"/>
        <v>0.10000000000000009</v>
      </c>
      <c r="J65" s="5"/>
      <c r="K65" s="5">
        <f t="shared" si="1"/>
        <v>0.10000000000000009</v>
      </c>
      <c r="L65" s="9"/>
      <c r="M65" s="5">
        <f t="shared" si="2"/>
        <v>0.10000000000000009</v>
      </c>
      <c r="N65" s="9"/>
      <c r="O65" s="5">
        <f t="shared" si="3"/>
        <v>0.10000000000000009</v>
      </c>
      <c r="P65" s="9"/>
      <c r="Q65" s="5">
        <f t="shared" si="4"/>
        <v>0.10000000000000009</v>
      </c>
      <c r="R65" s="9"/>
      <c r="S65" s="5">
        <f t="shared" si="5"/>
        <v>0.10000000000000009</v>
      </c>
    </row>
    <row r="66" spans="1:19" ht="49.5" customHeight="1">
      <c r="A66" s="10" t="s">
        <v>203</v>
      </c>
      <c r="B66" s="3" t="s">
        <v>5</v>
      </c>
      <c r="C66" s="3" t="s">
        <v>20</v>
      </c>
      <c r="D66" s="3" t="s">
        <v>27</v>
      </c>
      <c r="E66" s="1" t="s">
        <v>355</v>
      </c>
      <c r="F66" s="3"/>
      <c r="G66" s="5">
        <v>0</v>
      </c>
      <c r="H66" s="5">
        <f>H67</f>
        <v>0</v>
      </c>
      <c r="I66" s="5">
        <f t="shared" si="0"/>
        <v>0</v>
      </c>
      <c r="J66" s="5">
        <f>J67</f>
        <v>0</v>
      </c>
      <c r="K66" s="5">
        <f t="shared" si="1"/>
        <v>0</v>
      </c>
      <c r="L66" s="9">
        <f>L67</f>
        <v>0</v>
      </c>
      <c r="M66" s="5">
        <f t="shared" si="2"/>
        <v>0</v>
      </c>
      <c r="N66" s="9">
        <f>N67</f>
        <v>0</v>
      </c>
      <c r="O66" s="5">
        <f t="shared" si="3"/>
        <v>0</v>
      </c>
      <c r="P66" s="9">
        <f>P67</f>
        <v>0</v>
      </c>
      <c r="Q66" s="5">
        <f t="shared" si="4"/>
        <v>0</v>
      </c>
      <c r="R66" s="9">
        <f>R67</f>
        <v>84</v>
      </c>
      <c r="S66" s="5">
        <f t="shared" si="5"/>
        <v>84</v>
      </c>
    </row>
    <row r="67" spans="1:19" ht="52.5" customHeight="1">
      <c r="A67" s="2" t="s">
        <v>32</v>
      </c>
      <c r="B67" s="3" t="s">
        <v>5</v>
      </c>
      <c r="C67" s="3" t="s">
        <v>20</v>
      </c>
      <c r="D67" s="3" t="s">
        <v>27</v>
      </c>
      <c r="E67" s="1" t="s">
        <v>355</v>
      </c>
      <c r="F67" s="3">
        <v>200</v>
      </c>
      <c r="G67" s="5">
        <v>0</v>
      </c>
      <c r="H67" s="5"/>
      <c r="I67" s="5">
        <f t="shared" si="0"/>
        <v>0</v>
      </c>
      <c r="J67" s="5"/>
      <c r="K67" s="5">
        <f t="shared" si="1"/>
        <v>0</v>
      </c>
      <c r="L67" s="9"/>
      <c r="M67" s="5">
        <f t="shared" si="2"/>
        <v>0</v>
      </c>
      <c r="N67" s="9"/>
      <c r="O67" s="5">
        <f t="shared" si="3"/>
        <v>0</v>
      </c>
      <c r="P67" s="9"/>
      <c r="Q67" s="5">
        <f t="shared" si="4"/>
        <v>0</v>
      </c>
      <c r="R67" s="9">
        <v>84</v>
      </c>
      <c r="S67" s="5">
        <f t="shared" si="5"/>
        <v>84</v>
      </c>
    </row>
    <row r="68" spans="1:19" ht="129" customHeight="1">
      <c r="A68" s="2" t="s">
        <v>189</v>
      </c>
      <c r="B68" s="3" t="s">
        <v>5</v>
      </c>
      <c r="C68" s="3" t="s">
        <v>21</v>
      </c>
      <c r="D68" s="3" t="s">
        <v>22</v>
      </c>
      <c r="E68" s="12" t="s">
        <v>51</v>
      </c>
      <c r="F68" s="3"/>
      <c r="G68" s="5">
        <v>92.10999000000001</v>
      </c>
      <c r="H68" s="5">
        <f>H69</f>
        <v>0</v>
      </c>
      <c r="I68" s="5">
        <f t="shared" si="0"/>
        <v>92.10999000000001</v>
      </c>
      <c r="J68" s="5">
        <f>J69</f>
        <v>0</v>
      </c>
      <c r="K68" s="5">
        <f t="shared" si="1"/>
        <v>92.10999000000001</v>
      </c>
      <c r="L68" s="9">
        <f>L69</f>
        <v>0</v>
      </c>
      <c r="M68" s="5">
        <f t="shared" si="2"/>
        <v>92.10999000000001</v>
      </c>
      <c r="N68" s="9">
        <f>N69</f>
        <v>0</v>
      </c>
      <c r="O68" s="5">
        <f t="shared" si="3"/>
        <v>92.10999000000001</v>
      </c>
      <c r="P68" s="9">
        <f>P69</f>
        <v>0</v>
      </c>
      <c r="Q68" s="5">
        <f t="shared" si="4"/>
        <v>92.10999000000001</v>
      </c>
      <c r="R68" s="9">
        <f>R69</f>
        <v>0</v>
      </c>
      <c r="S68" s="5">
        <f t="shared" si="5"/>
        <v>92.10999000000001</v>
      </c>
    </row>
    <row r="69" spans="1:19" ht="48" customHeight="1">
      <c r="A69" s="2" t="s">
        <v>32</v>
      </c>
      <c r="B69" s="3" t="s">
        <v>5</v>
      </c>
      <c r="C69" s="3" t="s">
        <v>21</v>
      </c>
      <c r="D69" s="3" t="s">
        <v>22</v>
      </c>
      <c r="E69" s="12" t="s">
        <v>51</v>
      </c>
      <c r="F69" s="3">
        <v>200</v>
      </c>
      <c r="G69" s="5">
        <v>92.10999000000001</v>
      </c>
      <c r="H69" s="5"/>
      <c r="I69" s="5">
        <f t="shared" si="0"/>
        <v>92.10999000000001</v>
      </c>
      <c r="J69" s="5"/>
      <c r="K69" s="5">
        <f t="shared" si="1"/>
        <v>92.10999000000001</v>
      </c>
      <c r="L69" s="9"/>
      <c r="M69" s="5">
        <f t="shared" si="2"/>
        <v>92.10999000000001</v>
      </c>
      <c r="N69" s="9"/>
      <c r="O69" s="5">
        <f t="shared" si="3"/>
        <v>92.10999000000001</v>
      </c>
      <c r="P69" s="9"/>
      <c r="Q69" s="5">
        <f t="shared" si="4"/>
        <v>92.10999000000001</v>
      </c>
      <c r="R69" s="9"/>
      <c r="S69" s="5">
        <f t="shared" si="5"/>
        <v>92.10999000000001</v>
      </c>
    </row>
    <row r="70" spans="1:19" ht="88.5" customHeight="1">
      <c r="A70" s="2" t="s">
        <v>217</v>
      </c>
      <c r="B70" s="3" t="s">
        <v>5</v>
      </c>
      <c r="C70" s="3" t="s">
        <v>21</v>
      </c>
      <c r="D70" s="3" t="s">
        <v>22</v>
      </c>
      <c r="E70" s="12" t="s">
        <v>218</v>
      </c>
      <c r="F70" s="3"/>
      <c r="G70" s="5">
        <v>0</v>
      </c>
      <c r="H70" s="5">
        <f>H71</f>
        <v>0</v>
      </c>
      <c r="I70" s="5">
        <f t="shared" si="0"/>
        <v>0</v>
      </c>
      <c r="J70" s="5">
        <f>J71</f>
        <v>50</v>
      </c>
      <c r="K70" s="5">
        <f t="shared" si="1"/>
        <v>50</v>
      </c>
      <c r="L70" s="9">
        <f>L71</f>
        <v>0</v>
      </c>
      <c r="M70" s="5">
        <f t="shared" si="2"/>
        <v>50</v>
      </c>
      <c r="N70" s="9">
        <f>N71</f>
        <v>0</v>
      </c>
      <c r="O70" s="5">
        <f t="shared" si="3"/>
        <v>50</v>
      </c>
      <c r="P70" s="9">
        <f>P71</f>
        <v>0</v>
      </c>
      <c r="Q70" s="5">
        <f t="shared" si="4"/>
        <v>50</v>
      </c>
      <c r="R70" s="9">
        <f>R71</f>
        <v>0</v>
      </c>
      <c r="S70" s="5">
        <f t="shared" si="5"/>
        <v>50</v>
      </c>
    </row>
    <row r="71" spans="1:19" ht="48" customHeight="1">
      <c r="A71" s="2" t="s">
        <v>32</v>
      </c>
      <c r="B71" s="3" t="s">
        <v>5</v>
      </c>
      <c r="C71" s="3" t="s">
        <v>21</v>
      </c>
      <c r="D71" s="3" t="s">
        <v>22</v>
      </c>
      <c r="E71" s="12" t="s">
        <v>218</v>
      </c>
      <c r="F71" s="3">
        <v>200</v>
      </c>
      <c r="G71" s="5">
        <v>0</v>
      </c>
      <c r="H71" s="5"/>
      <c r="I71" s="5">
        <f t="shared" si="0"/>
        <v>0</v>
      </c>
      <c r="J71" s="5">
        <v>50</v>
      </c>
      <c r="K71" s="5">
        <f t="shared" si="1"/>
        <v>50</v>
      </c>
      <c r="L71" s="9"/>
      <c r="M71" s="5">
        <f t="shared" si="2"/>
        <v>50</v>
      </c>
      <c r="N71" s="9"/>
      <c r="O71" s="5">
        <f t="shared" si="3"/>
        <v>50</v>
      </c>
      <c r="P71" s="9"/>
      <c r="Q71" s="5">
        <f t="shared" si="4"/>
        <v>50</v>
      </c>
      <c r="R71" s="9"/>
      <c r="S71" s="5">
        <f t="shared" si="5"/>
        <v>50</v>
      </c>
    </row>
    <row r="72" spans="1:19" ht="42" hidden="1" customHeight="1">
      <c r="A72" s="10" t="s">
        <v>201</v>
      </c>
      <c r="B72" s="3" t="s">
        <v>5</v>
      </c>
      <c r="C72" s="3" t="s">
        <v>21</v>
      </c>
      <c r="D72" s="3" t="s">
        <v>24</v>
      </c>
      <c r="E72" s="1" t="s">
        <v>202</v>
      </c>
      <c r="F72" s="3"/>
      <c r="G72" s="5">
        <v>0</v>
      </c>
      <c r="H72" s="5">
        <f>H73+H74</f>
        <v>0</v>
      </c>
      <c r="I72" s="5">
        <f t="shared" si="0"/>
        <v>0</v>
      </c>
      <c r="J72" s="5">
        <f>J73+J74</f>
        <v>0</v>
      </c>
      <c r="K72" s="5">
        <f t="shared" si="1"/>
        <v>0</v>
      </c>
      <c r="L72" s="9">
        <f>L73+L74</f>
        <v>0</v>
      </c>
      <c r="M72" s="5">
        <f t="shared" si="2"/>
        <v>0</v>
      </c>
      <c r="N72" s="9">
        <f>N73+N74</f>
        <v>0</v>
      </c>
      <c r="O72" s="5">
        <f t="shared" si="3"/>
        <v>0</v>
      </c>
      <c r="P72" s="9">
        <f>P73+P74</f>
        <v>0</v>
      </c>
      <c r="Q72" s="5">
        <f t="shared" si="4"/>
        <v>0</v>
      </c>
      <c r="R72" s="9">
        <f>R73+R74</f>
        <v>0</v>
      </c>
      <c r="S72" s="5">
        <f t="shared" si="5"/>
        <v>0</v>
      </c>
    </row>
    <row r="73" spans="1:19" ht="45" hidden="1" customHeight="1">
      <c r="A73" s="2" t="s">
        <v>32</v>
      </c>
      <c r="B73" s="3" t="s">
        <v>5</v>
      </c>
      <c r="C73" s="3" t="s">
        <v>21</v>
      </c>
      <c r="D73" s="3" t="s">
        <v>24</v>
      </c>
      <c r="E73" s="1" t="s">
        <v>202</v>
      </c>
      <c r="F73" s="3">
        <v>200</v>
      </c>
      <c r="G73" s="5">
        <v>0</v>
      </c>
      <c r="H73" s="5"/>
      <c r="I73" s="5">
        <f t="shared" si="0"/>
        <v>0</v>
      </c>
      <c r="J73" s="5"/>
      <c r="K73" s="5">
        <f t="shared" si="1"/>
        <v>0</v>
      </c>
      <c r="L73" s="9"/>
      <c r="M73" s="5">
        <f t="shared" si="2"/>
        <v>0</v>
      </c>
      <c r="N73" s="9"/>
      <c r="O73" s="5">
        <f t="shared" si="3"/>
        <v>0</v>
      </c>
      <c r="P73" s="9"/>
      <c r="Q73" s="5">
        <f t="shared" si="4"/>
        <v>0</v>
      </c>
      <c r="R73" s="9"/>
      <c r="S73" s="5">
        <f t="shared" si="5"/>
        <v>0</v>
      </c>
    </row>
    <row r="74" spans="1:19" ht="45" hidden="1" customHeight="1">
      <c r="A74" s="10" t="s">
        <v>33</v>
      </c>
      <c r="B74" s="3" t="s">
        <v>5</v>
      </c>
      <c r="C74" s="3" t="s">
        <v>21</v>
      </c>
      <c r="D74" s="3" t="s">
        <v>24</v>
      </c>
      <c r="E74" s="1" t="s">
        <v>202</v>
      </c>
      <c r="F74" s="3">
        <v>800</v>
      </c>
      <c r="G74" s="5">
        <v>0</v>
      </c>
      <c r="H74" s="5"/>
      <c r="I74" s="5">
        <f t="shared" si="0"/>
        <v>0</v>
      </c>
      <c r="J74" s="5"/>
      <c r="K74" s="5">
        <f t="shared" si="1"/>
        <v>0</v>
      </c>
      <c r="L74" s="9"/>
      <c r="M74" s="5">
        <f t="shared" si="2"/>
        <v>0</v>
      </c>
      <c r="N74" s="9"/>
      <c r="O74" s="5">
        <f t="shared" si="3"/>
        <v>0</v>
      </c>
      <c r="P74" s="9"/>
      <c r="Q74" s="5">
        <f t="shared" si="4"/>
        <v>0</v>
      </c>
      <c r="R74" s="9"/>
      <c r="S74" s="5">
        <f t="shared" si="5"/>
        <v>0</v>
      </c>
    </row>
    <row r="75" spans="1:19" ht="44.25" customHeight="1">
      <c r="A75" s="10" t="s">
        <v>52</v>
      </c>
      <c r="B75" s="3" t="s">
        <v>5</v>
      </c>
      <c r="C75" s="3" t="s">
        <v>21</v>
      </c>
      <c r="D75" s="3" t="s">
        <v>27</v>
      </c>
      <c r="E75" s="1" t="s">
        <v>221</v>
      </c>
      <c r="F75" s="3"/>
      <c r="G75" s="5">
        <v>260.70299999999946</v>
      </c>
      <c r="H75" s="5">
        <f>H76</f>
        <v>932.29700000000003</v>
      </c>
      <c r="I75" s="5">
        <f t="shared" si="0"/>
        <v>1192.9999999999995</v>
      </c>
      <c r="J75" s="5">
        <f>J76</f>
        <v>600</v>
      </c>
      <c r="K75" s="5">
        <f t="shared" si="1"/>
        <v>1792.9999999999995</v>
      </c>
      <c r="L75" s="9">
        <f>L76</f>
        <v>0</v>
      </c>
      <c r="M75" s="5">
        <f t="shared" si="2"/>
        <v>1792.9999999999995</v>
      </c>
      <c r="N75" s="9">
        <f>N76</f>
        <v>-298</v>
      </c>
      <c r="O75" s="5">
        <f t="shared" si="3"/>
        <v>1494.9999999999995</v>
      </c>
      <c r="P75" s="9">
        <f>P76</f>
        <v>0</v>
      </c>
      <c r="Q75" s="5">
        <f t="shared" si="4"/>
        <v>1494.9999999999995</v>
      </c>
      <c r="R75" s="9">
        <f>R76</f>
        <v>0</v>
      </c>
      <c r="S75" s="5">
        <f t="shared" si="5"/>
        <v>1494.9999999999995</v>
      </c>
    </row>
    <row r="76" spans="1:19" ht="46.5" customHeight="1">
      <c r="A76" s="2" t="s">
        <v>32</v>
      </c>
      <c r="B76" s="3" t="s">
        <v>5</v>
      </c>
      <c r="C76" s="3" t="s">
        <v>21</v>
      </c>
      <c r="D76" s="3" t="s">
        <v>27</v>
      </c>
      <c r="E76" s="1" t="s">
        <v>221</v>
      </c>
      <c r="F76" s="3">
        <v>200</v>
      </c>
      <c r="G76" s="5">
        <v>260.70299999999946</v>
      </c>
      <c r="H76" s="5">
        <v>932.29700000000003</v>
      </c>
      <c r="I76" s="5">
        <f t="shared" si="0"/>
        <v>1192.9999999999995</v>
      </c>
      <c r="J76" s="5">
        <v>600</v>
      </c>
      <c r="K76" s="5">
        <f t="shared" si="1"/>
        <v>1792.9999999999995</v>
      </c>
      <c r="L76" s="9"/>
      <c r="M76" s="5">
        <f t="shared" si="2"/>
        <v>1792.9999999999995</v>
      </c>
      <c r="N76" s="9">
        <v>-298</v>
      </c>
      <c r="O76" s="5">
        <f t="shared" si="3"/>
        <v>1494.9999999999995</v>
      </c>
      <c r="P76" s="9"/>
      <c r="Q76" s="5">
        <f t="shared" si="4"/>
        <v>1494.9999999999995</v>
      </c>
      <c r="R76" s="9"/>
      <c r="S76" s="5">
        <f t="shared" si="5"/>
        <v>1494.9999999999995</v>
      </c>
    </row>
    <row r="77" spans="1:19" ht="46.5" customHeight="1">
      <c r="A77" s="10" t="s">
        <v>52</v>
      </c>
      <c r="B77" s="3" t="s">
        <v>5</v>
      </c>
      <c r="C77" s="3" t="s">
        <v>21</v>
      </c>
      <c r="D77" s="3" t="s">
        <v>27</v>
      </c>
      <c r="E77" s="1" t="s">
        <v>53</v>
      </c>
      <c r="F77" s="3"/>
      <c r="G77" s="5">
        <v>11023</v>
      </c>
      <c r="H77" s="5">
        <f>H78</f>
        <v>0</v>
      </c>
      <c r="I77" s="5">
        <f t="shared" si="0"/>
        <v>11023</v>
      </c>
      <c r="J77" s="5">
        <f>J78</f>
        <v>0</v>
      </c>
      <c r="K77" s="5">
        <f t="shared" si="1"/>
        <v>11023</v>
      </c>
      <c r="L77" s="9">
        <f>L78</f>
        <v>0</v>
      </c>
      <c r="M77" s="5">
        <f t="shared" si="2"/>
        <v>11023</v>
      </c>
      <c r="N77" s="9">
        <f>N78</f>
        <v>3520.2793999999999</v>
      </c>
      <c r="O77" s="5">
        <f t="shared" si="3"/>
        <v>14543.279399999999</v>
      </c>
      <c r="P77" s="9">
        <f>P78</f>
        <v>0</v>
      </c>
      <c r="Q77" s="5">
        <f t="shared" si="4"/>
        <v>14543.279399999999</v>
      </c>
      <c r="R77" s="9">
        <f>R78</f>
        <v>2182.5540000000001</v>
      </c>
      <c r="S77" s="5">
        <f t="shared" si="5"/>
        <v>16725.8334</v>
      </c>
    </row>
    <row r="78" spans="1:19" ht="42.75" customHeight="1">
      <c r="A78" s="10" t="s">
        <v>33</v>
      </c>
      <c r="B78" s="3" t="s">
        <v>5</v>
      </c>
      <c r="C78" s="3" t="s">
        <v>21</v>
      </c>
      <c r="D78" s="3" t="s">
        <v>27</v>
      </c>
      <c r="E78" s="1" t="s">
        <v>53</v>
      </c>
      <c r="F78" s="3">
        <v>800</v>
      </c>
      <c r="G78" s="5">
        <v>11023</v>
      </c>
      <c r="H78" s="5"/>
      <c r="I78" s="5">
        <f t="shared" si="0"/>
        <v>11023</v>
      </c>
      <c r="J78" s="5"/>
      <c r="K78" s="5">
        <f t="shared" si="1"/>
        <v>11023</v>
      </c>
      <c r="L78" s="9"/>
      <c r="M78" s="5">
        <f t="shared" si="2"/>
        <v>11023</v>
      </c>
      <c r="N78" s="9">
        <f>210+500.4+2502+307.8794</f>
        <v>3520.2793999999999</v>
      </c>
      <c r="O78" s="5">
        <f t="shared" si="3"/>
        <v>14543.279399999999</v>
      </c>
      <c r="P78" s="9"/>
      <c r="Q78" s="5">
        <f t="shared" si="4"/>
        <v>14543.279399999999</v>
      </c>
      <c r="R78" s="9">
        <f>1898.364+284.19</f>
        <v>2182.5540000000001</v>
      </c>
      <c r="S78" s="5">
        <f t="shared" si="5"/>
        <v>16725.8334</v>
      </c>
    </row>
    <row r="79" spans="1:19" ht="41.25" hidden="1" customHeight="1">
      <c r="A79" s="10" t="s">
        <v>252</v>
      </c>
      <c r="B79" s="3" t="s">
        <v>5</v>
      </c>
      <c r="C79" s="3" t="s">
        <v>21</v>
      </c>
      <c r="D79" s="3" t="s">
        <v>27</v>
      </c>
      <c r="E79" s="1" t="s">
        <v>253</v>
      </c>
      <c r="F79" s="3"/>
      <c r="G79" s="5">
        <v>0</v>
      </c>
      <c r="H79" s="5">
        <f>H80</f>
        <v>0</v>
      </c>
      <c r="I79" s="5">
        <f t="shared" si="0"/>
        <v>0</v>
      </c>
      <c r="J79" s="5">
        <f>J80</f>
        <v>0</v>
      </c>
      <c r="K79" s="5">
        <f t="shared" si="1"/>
        <v>0</v>
      </c>
      <c r="L79" s="9">
        <f>L80</f>
        <v>0</v>
      </c>
      <c r="M79" s="5">
        <f t="shared" si="2"/>
        <v>0</v>
      </c>
      <c r="N79" s="9">
        <f>N80</f>
        <v>0</v>
      </c>
      <c r="O79" s="5">
        <f t="shared" si="3"/>
        <v>0</v>
      </c>
      <c r="P79" s="9">
        <f>P80</f>
        <v>0</v>
      </c>
      <c r="Q79" s="5">
        <f t="shared" si="4"/>
        <v>0</v>
      </c>
      <c r="R79" s="9">
        <f>R80</f>
        <v>0</v>
      </c>
      <c r="S79" s="5">
        <f t="shared" si="5"/>
        <v>0</v>
      </c>
    </row>
    <row r="80" spans="1:19" ht="43.5" hidden="1" customHeight="1">
      <c r="A80" s="2" t="s">
        <v>32</v>
      </c>
      <c r="B80" s="3" t="s">
        <v>5</v>
      </c>
      <c r="C80" s="3" t="s">
        <v>21</v>
      </c>
      <c r="D80" s="3" t="s">
        <v>27</v>
      </c>
      <c r="E80" s="1" t="s">
        <v>253</v>
      </c>
      <c r="F80" s="3">
        <v>200</v>
      </c>
      <c r="G80" s="5">
        <v>0</v>
      </c>
      <c r="H80" s="5"/>
      <c r="I80" s="5">
        <f t="shared" si="0"/>
        <v>0</v>
      </c>
      <c r="J80" s="5"/>
      <c r="K80" s="5">
        <f t="shared" si="1"/>
        <v>0</v>
      </c>
      <c r="L80" s="9"/>
      <c r="M80" s="5">
        <f t="shared" si="2"/>
        <v>0</v>
      </c>
      <c r="N80" s="9"/>
      <c r="O80" s="5">
        <f t="shared" si="3"/>
        <v>0</v>
      </c>
      <c r="P80" s="9"/>
      <c r="Q80" s="5">
        <f t="shared" si="4"/>
        <v>0</v>
      </c>
      <c r="R80" s="9"/>
      <c r="S80" s="5">
        <f t="shared" si="5"/>
        <v>0</v>
      </c>
    </row>
    <row r="81" spans="1:19" ht="94.5" customHeight="1">
      <c r="A81" s="4" t="s">
        <v>298</v>
      </c>
      <c r="B81" s="3" t="s">
        <v>5</v>
      </c>
      <c r="C81" s="3" t="s">
        <v>21</v>
      </c>
      <c r="D81" s="3" t="s">
        <v>27</v>
      </c>
      <c r="E81" s="1" t="s">
        <v>232</v>
      </c>
      <c r="F81" s="3"/>
      <c r="G81" s="5">
        <v>10863.922</v>
      </c>
      <c r="H81" s="5">
        <f>H82</f>
        <v>0</v>
      </c>
      <c r="I81" s="5">
        <f t="shared" si="0"/>
        <v>10863.922</v>
      </c>
      <c r="J81" s="5">
        <f>J82</f>
        <v>0</v>
      </c>
      <c r="K81" s="5">
        <f t="shared" ref="K81:K154" si="6">I81+J81</f>
        <v>10863.922</v>
      </c>
      <c r="L81" s="9">
        <f>L82</f>
        <v>0</v>
      </c>
      <c r="M81" s="5">
        <f t="shared" ref="M81:M154" si="7">K81+L81</f>
        <v>10863.922</v>
      </c>
      <c r="N81" s="9">
        <f>N82</f>
        <v>0</v>
      </c>
      <c r="O81" s="5">
        <f t="shared" ref="O81:O152" si="8">M81+N81</f>
        <v>10863.922</v>
      </c>
      <c r="P81" s="9">
        <f>P82</f>
        <v>0</v>
      </c>
      <c r="Q81" s="5">
        <f t="shared" ref="Q81:Q148" si="9">O81+P81</f>
        <v>10863.922</v>
      </c>
      <c r="R81" s="9">
        <f>R82</f>
        <v>0</v>
      </c>
      <c r="S81" s="5">
        <f t="shared" ref="S81:S148" si="10">Q81+R81</f>
        <v>10863.922</v>
      </c>
    </row>
    <row r="82" spans="1:19" ht="51.75" customHeight="1">
      <c r="A82" s="2" t="s">
        <v>32</v>
      </c>
      <c r="B82" s="3" t="s">
        <v>5</v>
      </c>
      <c r="C82" s="3" t="s">
        <v>21</v>
      </c>
      <c r="D82" s="3" t="s">
        <v>27</v>
      </c>
      <c r="E82" s="1" t="s">
        <v>232</v>
      </c>
      <c r="F82" s="3">
        <v>200</v>
      </c>
      <c r="G82" s="5">
        <v>10863.922</v>
      </c>
      <c r="H82" s="5"/>
      <c r="I82" s="5">
        <f t="shared" si="0"/>
        <v>10863.922</v>
      </c>
      <c r="J82" s="5"/>
      <c r="K82" s="5">
        <f t="shared" si="6"/>
        <v>10863.922</v>
      </c>
      <c r="L82" s="9"/>
      <c r="M82" s="5">
        <f t="shared" si="7"/>
        <v>10863.922</v>
      </c>
      <c r="N82" s="9"/>
      <c r="O82" s="5">
        <f t="shared" si="8"/>
        <v>10863.922</v>
      </c>
      <c r="P82" s="9"/>
      <c r="Q82" s="5">
        <f t="shared" si="9"/>
        <v>10863.922</v>
      </c>
      <c r="R82" s="9"/>
      <c r="S82" s="5">
        <f t="shared" si="10"/>
        <v>10863.922</v>
      </c>
    </row>
    <row r="83" spans="1:19" ht="51.75" customHeight="1">
      <c r="A83" s="2" t="s">
        <v>305</v>
      </c>
      <c r="B83" s="3" t="s">
        <v>5</v>
      </c>
      <c r="C83" s="3" t="s">
        <v>21</v>
      </c>
      <c r="D83" s="3" t="s">
        <v>27</v>
      </c>
      <c r="E83" s="1" t="s">
        <v>306</v>
      </c>
      <c r="F83" s="3"/>
      <c r="G83" s="5">
        <v>0</v>
      </c>
      <c r="H83" s="5">
        <f>H84</f>
        <v>0</v>
      </c>
      <c r="I83" s="5">
        <f t="shared" ref="I83:I156" si="11">G83+H83</f>
        <v>0</v>
      </c>
      <c r="J83" s="5">
        <f>J84</f>
        <v>0</v>
      </c>
      <c r="K83" s="5">
        <f t="shared" si="6"/>
        <v>0</v>
      </c>
      <c r="L83" s="9">
        <f>L84</f>
        <v>0</v>
      </c>
      <c r="M83" s="5">
        <f t="shared" si="7"/>
        <v>0</v>
      </c>
      <c r="N83" s="9">
        <f>N84</f>
        <v>0</v>
      </c>
      <c r="O83" s="5">
        <f t="shared" si="8"/>
        <v>0</v>
      </c>
      <c r="P83" s="9">
        <f>P84</f>
        <v>84999.430680000005</v>
      </c>
      <c r="Q83" s="5">
        <f t="shared" si="9"/>
        <v>84999.430680000005</v>
      </c>
      <c r="R83" s="9">
        <f>R84</f>
        <v>0</v>
      </c>
      <c r="S83" s="5">
        <f t="shared" si="10"/>
        <v>84999.430680000005</v>
      </c>
    </row>
    <row r="84" spans="1:19" ht="51.75" customHeight="1">
      <c r="A84" s="2" t="s">
        <v>32</v>
      </c>
      <c r="B84" s="3" t="s">
        <v>5</v>
      </c>
      <c r="C84" s="3" t="s">
        <v>21</v>
      </c>
      <c r="D84" s="3" t="s">
        <v>27</v>
      </c>
      <c r="E84" s="1" t="s">
        <v>306</v>
      </c>
      <c r="F84" s="3">
        <v>200</v>
      </c>
      <c r="G84" s="5">
        <v>0</v>
      </c>
      <c r="H84" s="5"/>
      <c r="I84" s="5">
        <f t="shared" si="11"/>
        <v>0</v>
      </c>
      <c r="J84" s="5"/>
      <c r="K84" s="5">
        <f t="shared" si="6"/>
        <v>0</v>
      </c>
      <c r="L84" s="9"/>
      <c r="M84" s="5">
        <f t="shared" si="7"/>
        <v>0</v>
      </c>
      <c r="N84" s="9"/>
      <c r="O84" s="5">
        <f t="shared" si="8"/>
        <v>0</v>
      </c>
      <c r="P84" s="9">
        <v>84999.430680000005</v>
      </c>
      <c r="Q84" s="5">
        <f t="shared" si="9"/>
        <v>84999.430680000005</v>
      </c>
      <c r="R84" s="9"/>
      <c r="S84" s="5">
        <f t="shared" si="10"/>
        <v>84999.430680000005</v>
      </c>
    </row>
    <row r="85" spans="1:19" ht="32.25" customHeight="1">
      <c r="A85" s="2" t="s">
        <v>349</v>
      </c>
      <c r="B85" s="3" t="s">
        <v>5</v>
      </c>
      <c r="C85" s="3" t="s">
        <v>21</v>
      </c>
      <c r="D85" s="3" t="s">
        <v>27</v>
      </c>
      <c r="E85" s="12" t="s">
        <v>350</v>
      </c>
      <c r="F85" s="3"/>
      <c r="G85" s="5"/>
      <c r="H85" s="5"/>
      <c r="I85" s="5"/>
      <c r="J85" s="5"/>
      <c r="K85" s="5"/>
      <c r="L85" s="9"/>
      <c r="M85" s="5">
        <f t="shared" si="7"/>
        <v>0</v>
      </c>
      <c r="N85" s="9">
        <f>N86</f>
        <v>195</v>
      </c>
      <c r="O85" s="5">
        <f t="shared" si="8"/>
        <v>195</v>
      </c>
      <c r="P85" s="9">
        <f>P86</f>
        <v>0</v>
      </c>
      <c r="Q85" s="5">
        <f t="shared" si="9"/>
        <v>195</v>
      </c>
      <c r="R85" s="9">
        <f>R86</f>
        <v>0</v>
      </c>
      <c r="S85" s="5">
        <f t="shared" si="10"/>
        <v>195</v>
      </c>
    </row>
    <row r="86" spans="1:19" ht="51.75" customHeight="1">
      <c r="A86" s="2" t="s">
        <v>32</v>
      </c>
      <c r="B86" s="3" t="s">
        <v>5</v>
      </c>
      <c r="C86" s="3" t="s">
        <v>21</v>
      </c>
      <c r="D86" s="3" t="s">
        <v>27</v>
      </c>
      <c r="E86" s="12" t="s">
        <v>350</v>
      </c>
      <c r="F86" s="3">
        <v>200</v>
      </c>
      <c r="G86" s="5"/>
      <c r="H86" s="5"/>
      <c r="I86" s="5"/>
      <c r="J86" s="5"/>
      <c r="K86" s="5"/>
      <c r="L86" s="9"/>
      <c r="M86" s="5">
        <f t="shared" si="7"/>
        <v>0</v>
      </c>
      <c r="N86" s="9">
        <v>195</v>
      </c>
      <c r="O86" s="5">
        <f t="shared" si="8"/>
        <v>195</v>
      </c>
      <c r="P86" s="9"/>
      <c r="Q86" s="5">
        <f t="shared" si="9"/>
        <v>195</v>
      </c>
      <c r="R86" s="9"/>
      <c r="S86" s="5">
        <f t="shared" si="10"/>
        <v>195</v>
      </c>
    </row>
    <row r="87" spans="1:19" ht="38.25" customHeight="1">
      <c r="A87" s="10" t="s">
        <v>54</v>
      </c>
      <c r="B87" s="3" t="s">
        <v>5</v>
      </c>
      <c r="C87" s="3" t="s">
        <v>21</v>
      </c>
      <c r="D87" s="3">
        <v>10</v>
      </c>
      <c r="E87" s="1" t="s">
        <v>55</v>
      </c>
      <c r="F87" s="3"/>
      <c r="G87" s="5">
        <v>900.75299999999993</v>
      </c>
      <c r="H87" s="5">
        <f>H88+H89</f>
        <v>0</v>
      </c>
      <c r="I87" s="5">
        <f t="shared" si="11"/>
        <v>900.75299999999993</v>
      </c>
      <c r="J87" s="5">
        <f>J88+J89</f>
        <v>0</v>
      </c>
      <c r="K87" s="5">
        <f t="shared" si="6"/>
        <v>900.75299999999993</v>
      </c>
      <c r="L87" s="9">
        <f>L88+L89</f>
        <v>0</v>
      </c>
      <c r="M87" s="5">
        <f t="shared" si="7"/>
        <v>900.75299999999993</v>
      </c>
      <c r="N87" s="9">
        <f>N88+N89</f>
        <v>0</v>
      </c>
      <c r="O87" s="5">
        <f t="shared" si="8"/>
        <v>900.75299999999993</v>
      </c>
      <c r="P87" s="9">
        <f>P88+P89</f>
        <v>0</v>
      </c>
      <c r="Q87" s="5">
        <f t="shared" si="9"/>
        <v>900.75299999999993</v>
      </c>
      <c r="R87" s="9">
        <f>R88+R89</f>
        <v>0</v>
      </c>
      <c r="S87" s="5">
        <f t="shared" si="10"/>
        <v>900.75299999999993</v>
      </c>
    </row>
    <row r="88" spans="1:19" ht="84" hidden="1" customHeight="1">
      <c r="A88" s="2" t="s">
        <v>101</v>
      </c>
      <c r="B88" s="3" t="s">
        <v>5</v>
      </c>
      <c r="C88" s="3" t="s">
        <v>21</v>
      </c>
      <c r="D88" s="3">
        <v>10</v>
      </c>
      <c r="E88" s="1" t="s">
        <v>55</v>
      </c>
      <c r="F88" s="3">
        <v>100</v>
      </c>
      <c r="G88" s="5">
        <v>0</v>
      </c>
      <c r="H88" s="5"/>
      <c r="I88" s="5">
        <f t="shared" si="11"/>
        <v>0</v>
      </c>
      <c r="J88" s="5"/>
      <c r="K88" s="5">
        <f t="shared" si="6"/>
        <v>0</v>
      </c>
      <c r="L88" s="9"/>
      <c r="M88" s="5">
        <f t="shared" si="7"/>
        <v>0</v>
      </c>
      <c r="N88" s="9"/>
      <c r="O88" s="5">
        <f t="shared" si="8"/>
        <v>0</v>
      </c>
      <c r="P88" s="9"/>
      <c r="Q88" s="5">
        <f t="shared" si="9"/>
        <v>0</v>
      </c>
      <c r="R88" s="9"/>
      <c r="S88" s="5">
        <f t="shared" si="10"/>
        <v>0</v>
      </c>
    </row>
    <row r="89" spans="1:19" ht="46.5" customHeight="1">
      <c r="A89" s="2" t="s">
        <v>32</v>
      </c>
      <c r="B89" s="3" t="s">
        <v>5</v>
      </c>
      <c r="C89" s="3" t="s">
        <v>21</v>
      </c>
      <c r="D89" s="3">
        <v>10</v>
      </c>
      <c r="E89" s="1" t="s">
        <v>55</v>
      </c>
      <c r="F89" s="3">
        <v>200</v>
      </c>
      <c r="G89" s="5">
        <v>900.75299999999993</v>
      </c>
      <c r="H89" s="5"/>
      <c r="I89" s="5">
        <f t="shared" si="11"/>
        <v>900.75299999999993</v>
      </c>
      <c r="J89" s="5"/>
      <c r="K89" s="5">
        <f t="shared" si="6"/>
        <v>900.75299999999993</v>
      </c>
      <c r="L89" s="9"/>
      <c r="M89" s="5">
        <f t="shared" si="7"/>
        <v>900.75299999999993</v>
      </c>
      <c r="N89" s="9"/>
      <c r="O89" s="5">
        <f t="shared" si="8"/>
        <v>900.75299999999993</v>
      </c>
      <c r="P89" s="9"/>
      <c r="Q89" s="5">
        <f t="shared" si="9"/>
        <v>900.75299999999993</v>
      </c>
      <c r="R89" s="9"/>
      <c r="S89" s="5">
        <f t="shared" si="10"/>
        <v>900.75299999999993</v>
      </c>
    </row>
    <row r="90" spans="1:19" ht="66.75" hidden="1" customHeight="1">
      <c r="A90" s="10" t="s">
        <v>56</v>
      </c>
      <c r="B90" s="3" t="s">
        <v>5</v>
      </c>
      <c r="C90" s="3" t="s">
        <v>21</v>
      </c>
      <c r="D90" s="3">
        <v>12</v>
      </c>
      <c r="E90" s="1" t="s">
        <v>57</v>
      </c>
      <c r="F90" s="3"/>
      <c r="G90" s="5">
        <v>0</v>
      </c>
      <c r="H90" s="5">
        <f>H91</f>
        <v>0</v>
      </c>
      <c r="I90" s="5">
        <f t="shared" si="11"/>
        <v>0</v>
      </c>
      <c r="J90" s="5">
        <f>J91</f>
        <v>0</v>
      </c>
      <c r="K90" s="5">
        <f t="shared" si="6"/>
        <v>0</v>
      </c>
      <c r="L90" s="9">
        <f>L91</f>
        <v>0</v>
      </c>
      <c r="M90" s="5">
        <f t="shared" si="7"/>
        <v>0</v>
      </c>
      <c r="N90" s="9">
        <f>N91</f>
        <v>0</v>
      </c>
      <c r="O90" s="5">
        <f t="shared" si="8"/>
        <v>0</v>
      </c>
      <c r="P90" s="9">
        <f>P91</f>
        <v>0</v>
      </c>
      <c r="Q90" s="5">
        <f t="shared" si="9"/>
        <v>0</v>
      </c>
      <c r="R90" s="9">
        <f>R91</f>
        <v>0</v>
      </c>
      <c r="S90" s="5">
        <f t="shared" si="10"/>
        <v>0</v>
      </c>
    </row>
    <row r="91" spans="1:19" ht="47.25" hidden="1" customHeight="1">
      <c r="A91" s="2" t="s">
        <v>33</v>
      </c>
      <c r="B91" s="3" t="s">
        <v>5</v>
      </c>
      <c r="C91" s="3" t="s">
        <v>21</v>
      </c>
      <c r="D91" s="3">
        <v>12</v>
      </c>
      <c r="E91" s="1" t="s">
        <v>57</v>
      </c>
      <c r="F91" s="3">
        <v>800</v>
      </c>
      <c r="G91" s="5">
        <v>0</v>
      </c>
      <c r="H91" s="5"/>
      <c r="I91" s="5">
        <f t="shared" si="11"/>
        <v>0</v>
      </c>
      <c r="J91" s="5"/>
      <c r="K91" s="5">
        <f t="shared" si="6"/>
        <v>0</v>
      </c>
      <c r="L91" s="9"/>
      <c r="M91" s="5">
        <f t="shared" si="7"/>
        <v>0</v>
      </c>
      <c r="N91" s="9"/>
      <c r="O91" s="5">
        <f t="shared" si="8"/>
        <v>0</v>
      </c>
      <c r="P91" s="9"/>
      <c r="Q91" s="5">
        <f t="shared" si="9"/>
        <v>0</v>
      </c>
      <c r="R91" s="9"/>
      <c r="S91" s="5">
        <f t="shared" si="10"/>
        <v>0</v>
      </c>
    </row>
    <row r="92" spans="1:19" ht="48" customHeight="1">
      <c r="A92" s="4" t="s">
        <v>316</v>
      </c>
      <c r="B92" s="3" t="s">
        <v>5</v>
      </c>
      <c r="C92" s="3" t="s">
        <v>21</v>
      </c>
      <c r="D92" s="3">
        <v>12</v>
      </c>
      <c r="E92" s="1" t="s">
        <v>317</v>
      </c>
      <c r="F92" s="3"/>
      <c r="G92" s="5">
        <v>556.92772000000002</v>
      </c>
      <c r="H92" s="5">
        <f>H93</f>
        <v>0</v>
      </c>
      <c r="I92" s="5">
        <f t="shared" si="11"/>
        <v>556.92772000000002</v>
      </c>
      <c r="J92" s="5">
        <f>J93</f>
        <v>0</v>
      </c>
      <c r="K92" s="5">
        <f t="shared" si="6"/>
        <v>556.92772000000002</v>
      </c>
      <c r="L92" s="9">
        <f>L93</f>
        <v>0</v>
      </c>
      <c r="M92" s="5">
        <f t="shared" si="7"/>
        <v>556.92772000000002</v>
      </c>
      <c r="N92" s="9">
        <f>N93</f>
        <v>0</v>
      </c>
      <c r="O92" s="5">
        <f t="shared" si="8"/>
        <v>556.92772000000002</v>
      </c>
      <c r="P92" s="9">
        <f>P93</f>
        <v>0</v>
      </c>
      <c r="Q92" s="5">
        <f t="shared" si="9"/>
        <v>556.92772000000002</v>
      </c>
      <c r="R92" s="9">
        <f>R93</f>
        <v>0</v>
      </c>
      <c r="S92" s="5">
        <f t="shared" si="10"/>
        <v>556.92772000000002</v>
      </c>
    </row>
    <row r="93" spans="1:19" ht="35.25" customHeight="1">
      <c r="A93" s="4" t="s">
        <v>33</v>
      </c>
      <c r="B93" s="3" t="s">
        <v>5</v>
      </c>
      <c r="C93" s="3" t="s">
        <v>21</v>
      </c>
      <c r="D93" s="3">
        <v>12</v>
      </c>
      <c r="E93" s="1" t="s">
        <v>317</v>
      </c>
      <c r="F93" s="3">
        <v>800</v>
      </c>
      <c r="G93" s="5">
        <v>556.92772000000002</v>
      </c>
      <c r="H93" s="5"/>
      <c r="I93" s="5">
        <f t="shared" si="11"/>
        <v>556.92772000000002</v>
      </c>
      <c r="J93" s="5"/>
      <c r="K93" s="5">
        <f t="shared" si="6"/>
        <v>556.92772000000002</v>
      </c>
      <c r="L93" s="9"/>
      <c r="M93" s="5">
        <f t="shared" si="7"/>
        <v>556.92772000000002</v>
      </c>
      <c r="N93" s="9"/>
      <c r="O93" s="5">
        <f t="shared" si="8"/>
        <v>556.92772000000002</v>
      </c>
      <c r="P93" s="9"/>
      <c r="Q93" s="5">
        <f t="shared" si="9"/>
        <v>556.92772000000002</v>
      </c>
      <c r="R93" s="9"/>
      <c r="S93" s="5">
        <f t="shared" si="10"/>
        <v>556.92772000000002</v>
      </c>
    </row>
    <row r="94" spans="1:19" ht="49.5" hidden="1" customHeight="1">
      <c r="A94" s="2" t="s">
        <v>219</v>
      </c>
      <c r="B94" s="3" t="s">
        <v>5</v>
      </c>
      <c r="C94" s="3" t="s">
        <v>21</v>
      </c>
      <c r="D94" s="3">
        <v>12</v>
      </c>
      <c r="E94" s="12" t="s">
        <v>220</v>
      </c>
      <c r="F94" s="3"/>
      <c r="G94" s="5">
        <v>0</v>
      </c>
      <c r="H94" s="5">
        <f>H95</f>
        <v>0</v>
      </c>
      <c r="I94" s="5">
        <f t="shared" si="11"/>
        <v>0</v>
      </c>
      <c r="J94" s="5">
        <f>J95</f>
        <v>0</v>
      </c>
      <c r="K94" s="5">
        <f t="shared" si="6"/>
        <v>0</v>
      </c>
      <c r="L94" s="9">
        <f>L95</f>
        <v>0</v>
      </c>
      <c r="M94" s="5">
        <f t="shared" si="7"/>
        <v>0</v>
      </c>
      <c r="N94" s="9">
        <f>N95</f>
        <v>0</v>
      </c>
      <c r="O94" s="5">
        <f t="shared" si="8"/>
        <v>0</v>
      </c>
      <c r="P94" s="9">
        <f>P95</f>
        <v>0</v>
      </c>
      <c r="Q94" s="5">
        <f t="shared" si="9"/>
        <v>0</v>
      </c>
      <c r="R94" s="9">
        <f>R95</f>
        <v>0</v>
      </c>
      <c r="S94" s="5">
        <f t="shared" si="10"/>
        <v>0</v>
      </c>
    </row>
    <row r="95" spans="1:19" ht="49.5" hidden="1" customHeight="1">
      <c r="A95" s="2" t="s">
        <v>32</v>
      </c>
      <c r="B95" s="3" t="s">
        <v>5</v>
      </c>
      <c r="C95" s="3" t="s">
        <v>21</v>
      </c>
      <c r="D95" s="3">
        <v>12</v>
      </c>
      <c r="E95" s="12" t="s">
        <v>220</v>
      </c>
      <c r="F95" s="3">
        <v>200</v>
      </c>
      <c r="G95" s="5">
        <v>0</v>
      </c>
      <c r="H95" s="5"/>
      <c r="I95" s="5">
        <f t="shared" si="11"/>
        <v>0</v>
      </c>
      <c r="J95" s="5"/>
      <c r="K95" s="5">
        <f t="shared" si="6"/>
        <v>0</v>
      </c>
      <c r="L95" s="9"/>
      <c r="M95" s="5">
        <f t="shared" si="7"/>
        <v>0</v>
      </c>
      <c r="N95" s="9"/>
      <c r="O95" s="5">
        <f t="shared" si="8"/>
        <v>0</v>
      </c>
      <c r="P95" s="9"/>
      <c r="Q95" s="5">
        <f t="shared" si="9"/>
        <v>0</v>
      </c>
      <c r="R95" s="9"/>
      <c r="S95" s="5">
        <f t="shared" si="10"/>
        <v>0</v>
      </c>
    </row>
    <row r="96" spans="1:19" ht="49.5" customHeight="1">
      <c r="A96" s="4" t="s">
        <v>285</v>
      </c>
      <c r="B96" s="3" t="s">
        <v>5</v>
      </c>
      <c r="C96" s="3" t="s">
        <v>21</v>
      </c>
      <c r="D96" s="3">
        <v>12</v>
      </c>
      <c r="E96" s="1" t="s">
        <v>286</v>
      </c>
      <c r="F96" s="3"/>
      <c r="G96" s="5">
        <v>0</v>
      </c>
      <c r="H96" s="5">
        <f>H97</f>
        <v>0</v>
      </c>
      <c r="I96" s="5">
        <f t="shared" si="11"/>
        <v>0</v>
      </c>
      <c r="J96" s="5">
        <f>J97</f>
        <v>0</v>
      </c>
      <c r="K96" s="5">
        <f t="shared" si="6"/>
        <v>0</v>
      </c>
      <c r="L96" s="9">
        <f>L97</f>
        <v>0</v>
      </c>
      <c r="M96" s="5">
        <f t="shared" si="7"/>
        <v>0</v>
      </c>
      <c r="N96" s="9">
        <f>N97</f>
        <v>0</v>
      </c>
      <c r="O96" s="5">
        <f t="shared" si="8"/>
        <v>0</v>
      </c>
      <c r="P96" s="9">
        <f>P97</f>
        <v>0</v>
      </c>
      <c r="Q96" s="5">
        <f t="shared" si="9"/>
        <v>0</v>
      </c>
      <c r="R96" s="9">
        <f>R97</f>
        <v>0</v>
      </c>
      <c r="S96" s="5">
        <f t="shared" si="10"/>
        <v>0</v>
      </c>
    </row>
    <row r="97" spans="1:19" ht="49.5" customHeight="1">
      <c r="A97" s="2" t="s">
        <v>32</v>
      </c>
      <c r="B97" s="3" t="s">
        <v>5</v>
      </c>
      <c r="C97" s="3" t="s">
        <v>21</v>
      </c>
      <c r="D97" s="3">
        <v>12</v>
      </c>
      <c r="E97" s="1" t="s">
        <v>286</v>
      </c>
      <c r="F97" s="3">
        <v>200</v>
      </c>
      <c r="G97" s="5">
        <v>0</v>
      </c>
      <c r="H97" s="5"/>
      <c r="I97" s="5">
        <f t="shared" si="11"/>
        <v>0</v>
      </c>
      <c r="J97" s="5"/>
      <c r="K97" s="5">
        <f t="shared" si="6"/>
        <v>0</v>
      </c>
      <c r="L97" s="9"/>
      <c r="M97" s="5">
        <f t="shared" si="7"/>
        <v>0</v>
      </c>
      <c r="N97" s="9"/>
      <c r="O97" s="5">
        <f t="shared" si="8"/>
        <v>0</v>
      </c>
      <c r="P97" s="9"/>
      <c r="Q97" s="5">
        <f t="shared" si="9"/>
        <v>0</v>
      </c>
      <c r="R97" s="9"/>
      <c r="S97" s="5">
        <f t="shared" si="10"/>
        <v>0</v>
      </c>
    </row>
    <row r="98" spans="1:19" ht="49.5" hidden="1" customHeight="1">
      <c r="A98" s="4" t="s">
        <v>235</v>
      </c>
      <c r="B98" s="3" t="s">
        <v>5</v>
      </c>
      <c r="C98" s="3" t="s">
        <v>22</v>
      </c>
      <c r="D98" s="3" t="s">
        <v>19</v>
      </c>
      <c r="E98" s="1" t="s">
        <v>236</v>
      </c>
      <c r="F98" s="3"/>
      <c r="G98" s="5">
        <v>0</v>
      </c>
      <c r="H98" s="5">
        <f>H99</f>
        <v>0</v>
      </c>
      <c r="I98" s="5">
        <f t="shared" si="11"/>
        <v>0</v>
      </c>
      <c r="J98" s="5">
        <f>J99</f>
        <v>0</v>
      </c>
      <c r="K98" s="5">
        <f t="shared" si="6"/>
        <v>0</v>
      </c>
      <c r="L98" s="9">
        <f>L99</f>
        <v>0</v>
      </c>
      <c r="M98" s="5">
        <f t="shared" si="7"/>
        <v>0</v>
      </c>
      <c r="N98" s="9">
        <f>N99</f>
        <v>0</v>
      </c>
      <c r="O98" s="5">
        <f t="shared" si="8"/>
        <v>0</v>
      </c>
      <c r="P98" s="9">
        <f>P99</f>
        <v>0</v>
      </c>
      <c r="Q98" s="5">
        <f t="shared" si="9"/>
        <v>0</v>
      </c>
      <c r="R98" s="9">
        <f>R99</f>
        <v>0</v>
      </c>
      <c r="S98" s="5">
        <f t="shared" si="10"/>
        <v>0</v>
      </c>
    </row>
    <row r="99" spans="1:19" ht="49.5" hidden="1" customHeight="1">
      <c r="A99" s="4" t="s">
        <v>32</v>
      </c>
      <c r="B99" s="3" t="s">
        <v>5</v>
      </c>
      <c r="C99" s="3" t="s">
        <v>22</v>
      </c>
      <c r="D99" s="3" t="s">
        <v>19</v>
      </c>
      <c r="E99" s="1" t="s">
        <v>236</v>
      </c>
      <c r="F99" s="3">
        <v>200</v>
      </c>
      <c r="G99" s="5">
        <v>0</v>
      </c>
      <c r="H99" s="5"/>
      <c r="I99" s="5">
        <f t="shared" si="11"/>
        <v>0</v>
      </c>
      <c r="J99" s="5"/>
      <c r="K99" s="5">
        <f t="shared" si="6"/>
        <v>0</v>
      </c>
      <c r="L99" s="9"/>
      <c r="M99" s="5">
        <f t="shared" si="7"/>
        <v>0</v>
      </c>
      <c r="N99" s="9"/>
      <c r="O99" s="5">
        <f t="shared" si="8"/>
        <v>0</v>
      </c>
      <c r="P99" s="9"/>
      <c r="Q99" s="5">
        <f t="shared" si="9"/>
        <v>0</v>
      </c>
      <c r="R99" s="9"/>
      <c r="S99" s="5">
        <f t="shared" si="10"/>
        <v>0</v>
      </c>
    </row>
    <row r="100" spans="1:19" ht="49.5" customHeight="1">
      <c r="A100" s="4" t="s">
        <v>237</v>
      </c>
      <c r="B100" s="3" t="s">
        <v>5</v>
      </c>
      <c r="C100" s="3" t="s">
        <v>22</v>
      </c>
      <c r="D100" s="3" t="s">
        <v>19</v>
      </c>
      <c r="E100" s="1" t="s">
        <v>238</v>
      </c>
      <c r="F100" s="3"/>
      <c r="G100" s="5">
        <v>203.01685000000001</v>
      </c>
      <c r="H100" s="5">
        <f>H101</f>
        <v>0</v>
      </c>
      <c r="I100" s="5">
        <f t="shared" si="11"/>
        <v>203.01685000000001</v>
      </c>
      <c r="J100" s="5">
        <f>J101</f>
        <v>0</v>
      </c>
      <c r="K100" s="5">
        <f t="shared" si="6"/>
        <v>203.01685000000001</v>
      </c>
      <c r="L100" s="9">
        <f>L101</f>
        <v>0</v>
      </c>
      <c r="M100" s="5">
        <f t="shared" si="7"/>
        <v>203.01685000000001</v>
      </c>
      <c r="N100" s="9">
        <f>N101</f>
        <v>0</v>
      </c>
      <c r="O100" s="5">
        <f t="shared" si="8"/>
        <v>203.01685000000001</v>
      </c>
      <c r="P100" s="9">
        <f>P101</f>
        <v>0</v>
      </c>
      <c r="Q100" s="5">
        <f t="shared" si="9"/>
        <v>203.01685000000001</v>
      </c>
      <c r="R100" s="9">
        <f>R101</f>
        <v>0</v>
      </c>
      <c r="S100" s="5">
        <f t="shared" si="10"/>
        <v>203.01685000000001</v>
      </c>
    </row>
    <row r="101" spans="1:19" ht="49.5" customHeight="1">
      <c r="A101" s="4" t="s">
        <v>32</v>
      </c>
      <c r="B101" s="3" t="s">
        <v>5</v>
      </c>
      <c r="C101" s="3" t="s">
        <v>22</v>
      </c>
      <c r="D101" s="3" t="s">
        <v>19</v>
      </c>
      <c r="E101" s="1" t="s">
        <v>238</v>
      </c>
      <c r="F101" s="3">
        <v>200</v>
      </c>
      <c r="G101" s="5">
        <v>203.01685000000001</v>
      </c>
      <c r="H101" s="5"/>
      <c r="I101" s="5">
        <f t="shared" si="11"/>
        <v>203.01685000000001</v>
      </c>
      <c r="J101" s="5"/>
      <c r="K101" s="5">
        <f t="shared" si="6"/>
        <v>203.01685000000001</v>
      </c>
      <c r="L101" s="9"/>
      <c r="M101" s="5">
        <f t="shared" si="7"/>
        <v>203.01685000000001</v>
      </c>
      <c r="N101" s="9"/>
      <c r="O101" s="5">
        <f t="shared" si="8"/>
        <v>203.01685000000001</v>
      </c>
      <c r="P101" s="9"/>
      <c r="Q101" s="5">
        <f t="shared" si="9"/>
        <v>203.01685000000001</v>
      </c>
      <c r="R101" s="9"/>
      <c r="S101" s="5">
        <f t="shared" si="10"/>
        <v>203.01685000000001</v>
      </c>
    </row>
    <row r="102" spans="1:19" ht="49.5" hidden="1" customHeight="1">
      <c r="A102" s="4" t="s">
        <v>239</v>
      </c>
      <c r="B102" s="3" t="s">
        <v>5</v>
      </c>
      <c r="C102" s="3" t="s">
        <v>22</v>
      </c>
      <c r="D102" s="3" t="s">
        <v>19</v>
      </c>
      <c r="E102" s="1" t="s">
        <v>240</v>
      </c>
      <c r="F102" s="3"/>
      <c r="G102" s="5">
        <v>0</v>
      </c>
      <c r="H102" s="5">
        <f>H103</f>
        <v>0</v>
      </c>
      <c r="I102" s="5">
        <f t="shared" si="11"/>
        <v>0</v>
      </c>
      <c r="J102" s="5">
        <f>J103</f>
        <v>0</v>
      </c>
      <c r="K102" s="5">
        <f t="shared" si="6"/>
        <v>0</v>
      </c>
      <c r="L102" s="9">
        <f>L103</f>
        <v>0</v>
      </c>
      <c r="M102" s="5">
        <f t="shared" si="7"/>
        <v>0</v>
      </c>
      <c r="N102" s="9">
        <f>N103</f>
        <v>0</v>
      </c>
      <c r="O102" s="5">
        <f t="shared" si="8"/>
        <v>0</v>
      </c>
      <c r="P102" s="9">
        <f>P103</f>
        <v>0</v>
      </c>
      <c r="Q102" s="5">
        <f t="shared" si="9"/>
        <v>0</v>
      </c>
      <c r="R102" s="9">
        <f>R103</f>
        <v>0</v>
      </c>
      <c r="S102" s="5">
        <f t="shared" si="10"/>
        <v>0</v>
      </c>
    </row>
    <row r="103" spans="1:19" ht="49.5" hidden="1" customHeight="1">
      <c r="A103" s="4" t="s">
        <v>32</v>
      </c>
      <c r="B103" s="3" t="s">
        <v>5</v>
      </c>
      <c r="C103" s="3" t="s">
        <v>22</v>
      </c>
      <c r="D103" s="3" t="s">
        <v>19</v>
      </c>
      <c r="E103" s="1" t="s">
        <v>240</v>
      </c>
      <c r="F103" s="3">
        <v>200</v>
      </c>
      <c r="G103" s="5">
        <v>0</v>
      </c>
      <c r="H103" s="5"/>
      <c r="I103" s="5">
        <f t="shared" si="11"/>
        <v>0</v>
      </c>
      <c r="J103" s="5"/>
      <c r="K103" s="5">
        <f t="shared" si="6"/>
        <v>0</v>
      </c>
      <c r="L103" s="9"/>
      <c r="M103" s="5">
        <f t="shared" si="7"/>
        <v>0</v>
      </c>
      <c r="N103" s="9"/>
      <c r="O103" s="5">
        <f t="shared" si="8"/>
        <v>0</v>
      </c>
      <c r="P103" s="9"/>
      <c r="Q103" s="5">
        <f t="shared" si="9"/>
        <v>0</v>
      </c>
      <c r="R103" s="9"/>
      <c r="S103" s="5">
        <f t="shared" si="10"/>
        <v>0</v>
      </c>
    </row>
    <row r="104" spans="1:19" ht="30" customHeight="1">
      <c r="A104" s="4" t="s">
        <v>278</v>
      </c>
      <c r="B104" s="3" t="s">
        <v>5</v>
      </c>
      <c r="C104" s="3" t="s">
        <v>22</v>
      </c>
      <c r="D104" s="3" t="s">
        <v>25</v>
      </c>
      <c r="E104" s="1" t="s">
        <v>279</v>
      </c>
      <c r="F104" s="3"/>
      <c r="G104" s="5">
        <v>0</v>
      </c>
      <c r="H104" s="5">
        <f>H105</f>
        <v>0</v>
      </c>
      <c r="I104" s="5">
        <f t="shared" si="11"/>
        <v>0</v>
      </c>
      <c r="J104" s="5">
        <f>J105</f>
        <v>0</v>
      </c>
      <c r="K104" s="5">
        <f t="shared" si="6"/>
        <v>0</v>
      </c>
      <c r="L104" s="9">
        <f>L105</f>
        <v>0</v>
      </c>
      <c r="M104" s="5">
        <f t="shared" si="7"/>
        <v>0</v>
      </c>
      <c r="N104" s="9">
        <f>N105</f>
        <v>100</v>
      </c>
      <c r="O104" s="5">
        <f t="shared" si="8"/>
        <v>100</v>
      </c>
      <c r="P104" s="9">
        <f>P105</f>
        <v>0</v>
      </c>
      <c r="Q104" s="5">
        <f t="shared" si="9"/>
        <v>100</v>
      </c>
      <c r="R104" s="9">
        <f>R105</f>
        <v>109.5733</v>
      </c>
      <c r="S104" s="5">
        <f t="shared" si="10"/>
        <v>209.57330000000002</v>
      </c>
    </row>
    <row r="105" spans="1:19" ht="49.5" customHeight="1">
      <c r="A105" s="2" t="s">
        <v>188</v>
      </c>
      <c r="B105" s="3" t="s">
        <v>5</v>
      </c>
      <c r="C105" s="3" t="s">
        <v>22</v>
      </c>
      <c r="D105" s="3" t="s">
        <v>25</v>
      </c>
      <c r="E105" s="1" t="s">
        <v>279</v>
      </c>
      <c r="F105" s="3">
        <v>400</v>
      </c>
      <c r="G105" s="5">
        <v>0</v>
      </c>
      <c r="H105" s="5"/>
      <c r="I105" s="5">
        <f t="shared" si="11"/>
        <v>0</v>
      </c>
      <c r="J105" s="5"/>
      <c r="K105" s="5">
        <f t="shared" si="6"/>
        <v>0</v>
      </c>
      <c r="L105" s="9"/>
      <c r="M105" s="5">
        <f t="shared" si="7"/>
        <v>0</v>
      </c>
      <c r="N105" s="9">
        <v>100</v>
      </c>
      <c r="O105" s="5">
        <f t="shared" si="8"/>
        <v>100</v>
      </c>
      <c r="P105" s="9"/>
      <c r="Q105" s="5">
        <f t="shared" si="9"/>
        <v>100</v>
      </c>
      <c r="R105" s="9">
        <v>109.5733</v>
      </c>
      <c r="S105" s="5">
        <f t="shared" si="10"/>
        <v>209.57330000000002</v>
      </c>
    </row>
    <row r="106" spans="1:19" ht="114.75" customHeight="1">
      <c r="A106" s="2" t="s">
        <v>314</v>
      </c>
      <c r="B106" s="3" t="s">
        <v>5</v>
      </c>
      <c r="C106" s="3" t="s">
        <v>22</v>
      </c>
      <c r="D106" s="3" t="s">
        <v>25</v>
      </c>
      <c r="E106" s="12" t="s">
        <v>315</v>
      </c>
      <c r="F106" s="3"/>
      <c r="G106" s="5">
        <v>2300.4982600000003</v>
      </c>
      <c r="H106" s="5">
        <f>H107</f>
        <v>0</v>
      </c>
      <c r="I106" s="5">
        <f t="shared" si="11"/>
        <v>2300.4982600000003</v>
      </c>
      <c r="J106" s="5">
        <f>J107</f>
        <v>-809.20693000000006</v>
      </c>
      <c r="K106" s="5">
        <f t="shared" si="6"/>
        <v>1491.2913300000002</v>
      </c>
      <c r="L106" s="9">
        <f>L107</f>
        <v>0</v>
      </c>
      <c r="M106" s="5">
        <f t="shared" si="7"/>
        <v>1491.2913300000002</v>
      </c>
      <c r="N106" s="9">
        <f>N107</f>
        <v>0</v>
      </c>
      <c r="O106" s="5">
        <f t="shared" si="8"/>
        <v>1491.2913300000002</v>
      </c>
      <c r="P106" s="9">
        <f>P107</f>
        <v>0</v>
      </c>
      <c r="Q106" s="5">
        <f t="shared" si="9"/>
        <v>1491.2913300000002</v>
      </c>
      <c r="R106" s="9">
        <f>R107</f>
        <v>0</v>
      </c>
      <c r="S106" s="5">
        <f t="shared" si="10"/>
        <v>1491.2913300000002</v>
      </c>
    </row>
    <row r="107" spans="1:19" ht="49.5" customHeight="1">
      <c r="A107" s="13" t="s">
        <v>58</v>
      </c>
      <c r="B107" s="3" t="s">
        <v>5</v>
      </c>
      <c r="C107" s="3" t="s">
        <v>22</v>
      </c>
      <c r="D107" s="3" t="s">
        <v>25</v>
      </c>
      <c r="E107" s="12" t="s">
        <v>315</v>
      </c>
      <c r="F107" s="3">
        <v>800</v>
      </c>
      <c r="G107" s="5">
        <v>2300.4982600000003</v>
      </c>
      <c r="H107" s="5"/>
      <c r="I107" s="5">
        <f t="shared" si="11"/>
        <v>2300.4982600000003</v>
      </c>
      <c r="J107" s="5">
        <v>-809.20693000000006</v>
      </c>
      <c r="K107" s="5">
        <f t="shared" si="6"/>
        <v>1491.2913300000002</v>
      </c>
      <c r="L107" s="9"/>
      <c r="M107" s="5">
        <f t="shared" si="7"/>
        <v>1491.2913300000002</v>
      </c>
      <c r="N107" s="9"/>
      <c r="O107" s="5">
        <f t="shared" si="8"/>
        <v>1491.2913300000002</v>
      </c>
      <c r="P107" s="9"/>
      <c r="Q107" s="5">
        <f t="shared" si="9"/>
        <v>1491.2913300000002</v>
      </c>
      <c r="R107" s="9"/>
      <c r="S107" s="5">
        <f t="shared" si="10"/>
        <v>1491.2913300000002</v>
      </c>
    </row>
    <row r="108" spans="1:19" ht="73.5" hidden="1" customHeight="1">
      <c r="A108" s="2" t="s">
        <v>308</v>
      </c>
      <c r="B108" s="3" t="s">
        <v>5</v>
      </c>
      <c r="C108" s="3" t="s">
        <v>22</v>
      </c>
      <c r="D108" s="3" t="s">
        <v>25</v>
      </c>
      <c r="E108" s="1" t="s">
        <v>309</v>
      </c>
      <c r="F108" s="3"/>
      <c r="G108" s="5">
        <v>2057.1590000000001</v>
      </c>
      <c r="H108" s="5">
        <f>H109</f>
        <v>0</v>
      </c>
      <c r="I108" s="5">
        <f t="shared" si="11"/>
        <v>2057.1590000000001</v>
      </c>
      <c r="J108" s="5">
        <f>J109</f>
        <v>0</v>
      </c>
      <c r="K108" s="5">
        <f t="shared" si="6"/>
        <v>2057.1590000000001</v>
      </c>
      <c r="L108" s="9">
        <f>L109</f>
        <v>-225</v>
      </c>
      <c r="M108" s="5">
        <f t="shared" si="7"/>
        <v>1832.1590000000001</v>
      </c>
      <c r="N108" s="9">
        <f>N109</f>
        <v>-1832.1590000000001</v>
      </c>
      <c r="O108" s="5">
        <f t="shared" si="8"/>
        <v>0</v>
      </c>
      <c r="P108" s="9">
        <f>P109</f>
        <v>0</v>
      </c>
      <c r="Q108" s="5">
        <f t="shared" si="9"/>
        <v>0</v>
      </c>
      <c r="R108" s="9">
        <f>R109</f>
        <v>0</v>
      </c>
      <c r="S108" s="5">
        <f t="shared" si="10"/>
        <v>0</v>
      </c>
    </row>
    <row r="109" spans="1:19" ht="49.5" hidden="1" customHeight="1">
      <c r="A109" s="2" t="s">
        <v>188</v>
      </c>
      <c r="B109" s="3" t="s">
        <v>5</v>
      </c>
      <c r="C109" s="3" t="s">
        <v>22</v>
      </c>
      <c r="D109" s="3" t="s">
        <v>25</v>
      </c>
      <c r="E109" s="1" t="s">
        <v>309</v>
      </c>
      <c r="F109" s="3">
        <v>400</v>
      </c>
      <c r="G109" s="5">
        <v>2057.1590000000001</v>
      </c>
      <c r="H109" s="5"/>
      <c r="I109" s="5">
        <f t="shared" si="11"/>
        <v>2057.1590000000001</v>
      </c>
      <c r="J109" s="5"/>
      <c r="K109" s="5">
        <f t="shared" si="6"/>
        <v>2057.1590000000001</v>
      </c>
      <c r="L109" s="9">
        <v>-225</v>
      </c>
      <c r="M109" s="5">
        <f t="shared" si="7"/>
        <v>1832.1590000000001</v>
      </c>
      <c r="N109" s="9">
        <v>-1832.1590000000001</v>
      </c>
      <c r="O109" s="5">
        <f t="shared" si="8"/>
        <v>0</v>
      </c>
      <c r="P109" s="9"/>
      <c r="Q109" s="5">
        <f t="shared" si="9"/>
        <v>0</v>
      </c>
      <c r="R109" s="9"/>
      <c r="S109" s="5">
        <f t="shared" si="10"/>
        <v>0</v>
      </c>
    </row>
    <row r="110" spans="1:19" ht="49.5" customHeight="1">
      <c r="A110" s="2" t="s">
        <v>344</v>
      </c>
      <c r="B110" s="3" t="s">
        <v>5</v>
      </c>
      <c r="C110" s="3" t="s">
        <v>22</v>
      </c>
      <c r="D110" s="3" t="s">
        <v>25</v>
      </c>
      <c r="E110" s="1" t="s">
        <v>345</v>
      </c>
      <c r="F110" s="3"/>
      <c r="G110" s="5"/>
      <c r="H110" s="5"/>
      <c r="I110" s="5"/>
      <c r="J110" s="5"/>
      <c r="K110" s="5">
        <f t="shared" si="6"/>
        <v>0</v>
      </c>
      <c r="L110" s="9">
        <f>L111</f>
        <v>225</v>
      </c>
      <c r="M110" s="5">
        <f t="shared" si="7"/>
        <v>225</v>
      </c>
      <c r="N110" s="9">
        <f>N111</f>
        <v>0</v>
      </c>
      <c r="O110" s="5">
        <f t="shared" si="8"/>
        <v>225</v>
      </c>
      <c r="P110" s="9">
        <f>P111</f>
        <v>0</v>
      </c>
      <c r="Q110" s="5">
        <f t="shared" si="9"/>
        <v>225</v>
      </c>
      <c r="R110" s="9">
        <f>R111</f>
        <v>-105</v>
      </c>
      <c r="S110" s="5">
        <f t="shared" si="10"/>
        <v>120</v>
      </c>
    </row>
    <row r="111" spans="1:19" ht="49.5" customHeight="1">
      <c r="A111" s="2" t="s">
        <v>32</v>
      </c>
      <c r="B111" s="3" t="s">
        <v>5</v>
      </c>
      <c r="C111" s="3" t="s">
        <v>22</v>
      </c>
      <c r="D111" s="3" t="s">
        <v>25</v>
      </c>
      <c r="E111" s="1" t="s">
        <v>345</v>
      </c>
      <c r="F111" s="3">
        <v>200</v>
      </c>
      <c r="G111" s="5"/>
      <c r="H111" s="5"/>
      <c r="I111" s="5"/>
      <c r="J111" s="5"/>
      <c r="K111" s="5">
        <f t="shared" si="6"/>
        <v>0</v>
      </c>
      <c r="L111" s="9">
        <v>225</v>
      </c>
      <c r="M111" s="5">
        <f t="shared" si="7"/>
        <v>225</v>
      </c>
      <c r="N111" s="9"/>
      <c r="O111" s="5">
        <f t="shared" si="8"/>
        <v>225</v>
      </c>
      <c r="P111" s="9"/>
      <c r="Q111" s="5">
        <f t="shared" si="9"/>
        <v>225</v>
      </c>
      <c r="R111" s="9">
        <v>-105</v>
      </c>
      <c r="S111" s="5">
        <f t="shared" si="10"/>
        <v>120</v>
      </c>
    </row>
    <row r="112" spans="1:19" ht="31.5" customHeight="1">
      <c r="A112" s="2" t="s">
        <v>359</v>
      </c>
      <c r="B112" s="3" t="s">
        <v>5</v>
      </c>
      <c r="C112" s="3" t="s">
        <v>22</v>
      </c>
      <c r="D112" s="3" t="s">
        <v>25</v>
      </c>
      <c r="E112" s="1" t="s">
        <v>360</v>
      </c>
      <c r="F112" s="3"/>
      <c r="G112" s="5"/>
      <c r="H112" s="5"/>
      <c r="I112" s="5"/>
      <c r="J112" s="5"/>
      <c r="K112" s="5"/>
      <c r="L112" s="9"/>
      <c r="M112" s="5"/>
      <c r="N112" s="9"/>
      <c r="O112" s="5"/>
      <c r="P112" s="9"/>
      <c r="Q112" s="5">
        <f t="shared" si="9"/>
        <v>0</v>
      </c>
      <c r="R112" s="9">
        <f>R113</f>
        <v>315.79000000000002</v>
      </c>
      <c r="S112" s="5">
        <f t="shared" si="10"/>
        <v>315.79000000000002</v>
      </c>
    </row>
    <row r="113" spans="1:19" ht="49.5" customHeight="1">
      <c r="A113" s="2" t="s">
        <v>32</v>
      </c>
      <c r="B113" s="3" t="s">
        <v>5</v>
      </c>
      <c r="C113" s="3" t="s">
        <v>22</v>
      </c>
      <c r="D113" s="3" t="s">
        <v>25</v>
      </c>
      <c r="E113" s="1" t="s">
        <v>360</v>
      </c>
      <c r="F113" s="3">
        <v>200</v>
      </c>
      <c r="G113" s="5"/>
      <c r="H113" s="5"/>
      <c r="I113" s="5"/>
      <c r="J113" s="5"/>
      <c r="K113" s="5"/>
      <c r="L113" s="9"/>
      <c r="M113" s="5"/>
      <c r="N113" s="9"/>
      <c r="O113" s="5"/>
      <c r="P113" s="9"/>
      <c r="Q113" s="5">
        <f t="shared" si="9"/>
        <v>0</v>
      </c>
      <c r="R113" s="9">
        <v>315.79000000000002</v>
      </c>
      <c r="S113" s="5">
        <f t="shared" si="10"/>
        <v>315.79000000000002</v>
      </c>
    </row>
    <row r="114" spans="1:19" ht="41.25" customHeight="1">
      <c r="A114" s="2" t="s">
        <v>245</v>
      </c>
      <c r="B114" s="3" t="s">
        <v>5</v>
      </c>
      <c r="C114" s="3" t="s">
        <v>22</v>
      </c>
      <c r="D114" s="3" t="s">
        <v>25</v>
      </c>
      <c r="E114" s="1" t="s">
        <v>246</v>
      </c>
      <c r="F114" s="3"/>
      <c r="G114" s="5">
        <v>100</v>
      </c>
      <c r="H114" s="5">
        <f>H115</f>
        <v>0</v>
      </c>
      <c r="I114" s="5">
        <f t="shared" si="11"/>
        <v>100</v>
      </c>
      <c r="J114" s="5">
        <f>J115</f>
        <v>0</v>
      </c>
      <c r="K114" s="5">
        <f t="shared" si="6"/>
        <v>100</v>
      </c>
      <c r="L114" s="9">
        <f>L115</f>
        <v>0</v>
      </c>
      <c r="M114" s="5">
        <f t="shared" si="7"/>
        <v>100</v>
      </c>
      <c r="N114" s="9">
        <f>N115</f>
        <v>0</v>
      </c>
      <c r="O114" s="5">
        <f t="shared" si="8"/>
        <v>100</v>
      </c>
      <c r="P114" s="9">
        <f>P115</f>
        <v>0</v>
      </c>
      <c r="Q114" s="5">
        <f t="shared" si="9"/>
        <v>100</v>
      </c>
      <c r="R114" s="9">
        <f>R115</f>
        <v>-10</v>
      </c>
      <c r="S114" s="5">
        <f t="shared" si="10"/>
        <v>90</v>
      </c>
    </row>
    <row r="115" spans="1:19" ht="49.5" customHeight="1">
      <c r="A115" s="2" t="s">
        <v>32</v>
      </c>
      <c r="B115" s="3" t="s">
        <v>5</v>
      </c>
      <c r="C115" s="3" t="s">
        <v>22</v>
      </c>
      <c r="D115" s="3" t="s">
        <v>25</v>
      </c>
      <c r="E115" s="1" t="s">
        <v>246</v>
      </c>
      <c r="F115" s="3">
        <v>200</v>
      </c>
      <c r="G115" s="5">
        <v>100</v>
      </c>
      <c r="H115" s="5"/>
      <c r="I115" s="5">
        <f t="shared" si="11"/>
        <v>100</v>
      </c>
      <c r="J115" s="5"/>
      <c r="K115" s="5">
        <f t="shared" si="6"/>
        <v>100</v>
      </c>
      <c r="L115" s="9"/>
      <c r="M115" s="5">
        <f t="shared" si="7"/>
        <v>100</v>
      </c>
      <c r="N115" s="9"/>
      <c r="O115" s="5">
        <f t="shared" si="8"/>
        <v>100</v>
      </c>
      <c r="P115" s="9"/>
      <c r="Q115" s="5">
        <f t="shared" si="9"/>
        <v>100</v>
      </c>
      <c r="R115" s="9">
        <v>-10</v>
      </c>
      <c r="S115" s="5">
        <f t="shared" si="10"/>
        <v>90</v>
      </c>
    </row>
    <row r="116" spans="1:19" ht="37.5" customHeight="1">
      <c r="A116" s="2" t="s">
        <v>362</v>
      </c>
      <c r="B116" s="3" t="s">
        <v>5</v>
      </c>
      <c r="C116" s="3" t="s">
        <v>22</v>
      </c>
      <c r="D116" s="3" t="s">
        <v>20</v>
      </c>
      <c r="E116" s="1" t="s">
        <v>358</v>
      </c>
      <c r="F116" s="3"/>
      <c r="G116" s="5"/>
      <c r="H116" s="5"/>
      <c r="I116" s="5"/>
      <c r="J116" s="5"/>
      <c r="K116" s="5"/>
      <c r="L116" s="9"/>
      <c r="M116" s="5"/>
      <c r="N116" s="9"/>
      <c r="O116" s="5"/>
      <c r="P116" s="9"/>
      <c r="Q116" s="5">
        <f t="shared" si="9"/>
        <v>0</v>
      </c>
      <c r="R116" s="9">
        <f>R117</f>
        <v>210.52593999999999</v>
      </c>
      <c r="S116" s="5">
        <f t="shared" si="10"/>
        <v>210.52593999999999</v>
      </c>
    </row>
    <row r="117" spans="1:19" ht="49.5" customHeight="1">
      <c r="A117" s="2" t="s">
        <v>32</v>
      </c>
      <c r="B117" s="3" t="s">
        <v>5</v>
      </c>
      <c r="C117" s="3" t="s">
        <v>22</v>
      </c>
      <c r="D117" s="3" t="s">
        <v>20</v>
      </c>
      <c r="E117" s="1" t="s">
        <v>358</v>
      </c>
      <c r="F117" s="3">
        <v>200</v>
      </c>
      <c r="G117" s="5"/>
      <c r="H117" s="5"/>
      <c r="I117" s="5"/>
      <c r="J117" s="5"/>
      <c r="K117" s="5"/>
      <c r="L117" s="9"/>
      <c r="M117" s="5"/>
      <c r="N117" s="9"/>
      <c r="O117" s="5"/>
      <c r="P117" s="9"/>
      <c r="Q117" s="5">
        <f t="shared" si="9"/>
        <v>0</v>
      </c>
      <c r="R117" s="9">
        <f>200+10.52594</f>
        <v>210.52593999999999</v>
      </c>
      <c r="S117" s="5">
        <f t="shared" si="10"/>
        <v>210.52593999999999</v>
      </c>
    </row>
    <row r="118" spans="1:19" ht="60.75" customHeight="1">
      <c r="A118" s="10" t="s">
        <v>186</v>
      </c>
      <c r="B118" s="3" t="s">
        <v>5</v>
      </c>
      <c r="C118" s="3" t="s">
        <v>22</v>
      </c>
      <c r="D118" s="3" t="s">
        <v>20</v>
      </c>
      <c r="E118" s="12" t="s">
        <v>187</v>
      </c>
      <c r="F118" s="3"/>
      <c r="G118" s="5">
        <v>23380.164663000003</v>
      </c>
      <c r="H118" s="5">
        <f>H119</f>
        <v>0</v>
      </c>
      <c r="I118" s="5">
        <f t="shared" si="11"/>
        <v>23380.164663000003</v>
      </c>
      <c r="J118" s="5">
        <f>J119</f>
        <v>0</v>
      </c>
      <c r="K118" s="5">
        <f t="shared" si="6"/>
        <v>23380.164663000003</v>
      </c>
      <c r="L118" s="9">
        <f>L119</f>
        <v>0</v>
      </c>
      <c r="M118" s="5">
        <f t="shared" si="7"/>
        <v>23380.164663000003</v>
      </c>
      <c r="N118" s="9">
        <f>N119</f>
        <v>0</v>
      </c>
      <c r="O118" s="5">
        <f t="shared" si="8"/>
        <v>23380.164663000003</v>
      </c>
      <c r="P118" s="9">
        <f>P119</f>
        <v>0</v>
      </c>
      <c r="Q118" s="5">
        <f t="shared" si="9"/>
        <v>23380.164663000003</v>
      </c>
      <c r="R118" s="9">
        <f>R119</f>
        <v>0</v>
      </c>
      <c r="S118" s="5">
        <f t="shared" si="10"/>
        <v>23380.164663000003</v>
      </c>
    </row>
    <row r="119" spans="1:19" ht="45" customHeight="1">
      <c r="A119" s="13" t="s">
        <v>58</v>
      </c>
      <c r="B119" s="3" t="s">
        <v>5</v>
      </c>
      <c r="C119" s="3" t="s">
        <v>22</v>
      </c>
      <c r="D119" s="3" t="s">
        <v>20</v>
      </c>
      <c r="E119" s="12" t="s">
        <v>187</v>
      </c>
      <c r="F119" s="3">
        <v>800</v>
      </c>
      <c r="G119" s="5">
        <v>23380.164663000003</v>
      </c>
      <c r="H119" s="5"/>
      <c r="I119" s="5">
        <f t="shared" si="11"/>
        <v>23380.164663000003</v>
      </c>
      <c r="J119" s="5"/>
      <c r="K119" s="5">
        <f t="shared" si="6"/>
        <v>23380.164663000003</v>
      </c>
      <c r="L119" s="9"/>
      <c r="M119" s="5">
        <f t="shared" si="7"/>
        <v>23380.164663000003</v>
      </c>
      <c r="N119" s="9"/>
      <c r="O119" s="5">
        <f t="shared" si="8"/>
        <v>23380.164663000003</v>
      </c>
      <c r="P119" s="9"/>
      <c r="Q119" s="5">
        <f t="shared" si="9"/>
        <v>23380.164663000003</v>
      </c>
      <c r="R119" s="9"/>
      <c r="S119" s="5">
        <f t="shared" si="10"/>
        <v>23380.164663000003</v>
      </c>
    </row>
    <row r="120" spans="1:19" ht="45" customHeight="1">
      <c r="A120" s="2" t="s">
        <v>269</v>
      </c>
      <c r="B120" s="3" t="s">
        <v>5</v>
      </c>
      <c r="C120" s="3" t="s">
        <v>22</v>
      </c>
      <c r="D120" s="3" t="s">
        <v>20</v>
      </c>
      <c r="E120" s="12" t="s">
        <v>293</v>
      </c>
      <c r="F120" s="3"/>
      <c r="G120" s="5">
        <v>72.367000000000004</v>
      </c>
      <c r="H120" s="5">
        <f>H121</f>
        <v>1375</v>
      </c>
      <c r="I120" s="5">
        <f t="shared" si="11"/>
        <v>1447.367</v>
      </c>
      <c r="J120" s="5">
        <f>J121</f>
        <v>2E-3</v>
      </c>
      <c r="K120" s="5">
        <f t="shared" si="6"/>
        <v>1447.3689999999999</v>
      </c>
      <c r="L120" s="9">
        <f>L121</f>
        <v>10.52594</v>
      </c>
      <c r="M120" s="5">
        <f t="shared" si="7"/>
        <v>1457.8949399999999</v>
      </c>
      <c r="N120" s="9">
        <f>N121</f>
        <v>0</v>
      </c>
      <c r="O120" s="5">
        <f t="shared" si="8"/>
        <v>1457.8949399999999</v>
      </c>
      <c r="P120" s="9">
        <f>P121</f>
        <v>0</v>
      </c>
      <c r="Q120" s="5">
        <f t="shared" si="9"/>
        <v>1457.8949399999999</v>
      </c>
      <c r="R120" s="9">
        <f>R121</f>
        <v>-10.52594</v>
      </c>
      <c r="S120" s="5">
        <f t="shared" si="10"/>
        <v>1447.3689999999999</v>
      </c>
    </row>
    <row r="121" spans="1:19" ht="45" customHeight="1">
      <c r="A121" s="2" t="s">
        <v>32</v>
      </c>
      <c r="B121" s="3" t="s">
        <v>5</v>
      </c>
      <c r="C121" s="3" t="s">
        <v>22</v>
      </c>
      <c r="D121" s="3" t="s">
        <v>20</v>
      </c>
      <c r="E121" s="12" t="s">
        <v>293</v>
      </c>
      <c r="F121" s="3">
        <v>200</v>
      </c>
      <c r="G121" s="5">
        <v>72.367000000000004</v>
      </c>
      <c r="H121" s="5">
        <v>1375</v>
      </c>
      <c r="I121" s="5">
        <f t="shared" si="11"/>
        <v>1447.367</v>
      </c>
      <c r="J121" s="5">
        <v>2E-3</v>
      </c>
      <c r="K121" s="5">
        <f t="shared" si="6"/>
        <v>1447.3689999999999</v>
      </c>
      <c r="L121" s="9">
        <v>10.52594</v>
      </c>
      <c r="M121" s="5">
        <f t="shared" si="7"/>
        <v>1457.8949399999999</v>
      </c>
      <c r="N121" s="9"/>
      <c r="O121" s="5">
        <f t="shared" si="8"/>
        <v>1457.8949399999999</v>
      </c>
      <c r="P121" s="9"/>
      <c r="Q121" s="5">
        <f t="shared" si="9"/>
        <v>1457.8949399999999</v>
      </c>
      <c r="R121" s="9">
        <v>-10.52594</v>
      </c>
      <c r="S121" s="5">
        <f t="shared" si="10"/>
        <v>1447.3689999999999</v>
      </c>
    </row>
    <row r="122" spans="1:19" ht="27.75" hidden="1" customHeight="1">
      <c r="A122" s="2" t="s">
        <v>287</v>
      </c>
      <c r="B122" s="3" t="s">
        <v>5</v>
      </c>
      <c r="C122" s="3" t="s">
        <v>22</v>
      </c>
      <c r="D122" s="3" t="s">
        <v>20</v>
      </c>
      <c r="E122" s="12" t="s">
        <v>288</v>
      </c>
      <c r="F122" s="3"/>
      <c r="G122" s="5">
        <v>0</v>
      </c>
      <c r="H122" s="5">
        <f>H123</f>
        <v>0</v>
      </c>
      <c r="I122" s="5">
        <f t="shared" si="11"/>
        <v>0</v>
      </c>
      <c r="J122" s="5">
        <f>J123</f>
        <v>0</v>
      </c>
      <c r="K122" s="5">
        <f t="shared" si="6"/>
        <v>0</v>
      </c>
      <c r="L122" s="9">
        <f>L123</f>
        <v>0</v>
      </c>
      <c r="M122" s="5">
        <f t="shared" si="7"/>
        <v>0</v>
      </c>
      <c r="N122" s="9">
        <f>N123</f>
        <v>0</v>
      </c>
      <c r="O122" s="5">
        <f t="shared" si="8"/>
        <v>0</v>
      </c>
      <c r="P122" s="9">
        <f>P123</f>
        <v>0</v>
      </c>
      <c r="Q122" s="5">
        <f t="shared" si="9"/>
        <v>0</v>
      </c>
      <c r="R122" s="9">
        <f>R123</f>
        <v>0</v>
      </c>
      <c r="S122" s="5">
        <f t="shared" si="10"/>
        <v>0</v>
      </c>
    </row>
    <row r="123" spans="1:19" ht="45" hidden="1" customHeight="1">
      <c r="A123" s="2" t="s">
        <v>32</v>
      </c>
      <c r="B123" s="3" t="s">
        <v>5</v>
      </c>
      <c r="C123" s="3" t="s">
        <v>22</v>
      </c>
      <c r="D123" s="3" t="s">
        <v>20</v>
      </c>
      <c r="E123" s="12" t="s">
        <v>288</v>
      </c>
      <c r="F123" s="3">
        <v>200</v>
      </c>
      <c r="G123" s="5">
        <v>0</v>
      </c>
      <c r="H123" s="5"/>
      <c r="I123" s="5">
        <f t="shared" si="11"/>
        <v>0</v>
      </c>
      <c r="J123" s="5"/>
      <c r="K123" s="5">
        <f t="shared" si="6"/>
        <v>0</v>
      </c>
      <c r="L123" s="9"/>
      <c r="M123" s="5">
        <f t="shared" si="7"/>
        <v>0</v>
      </c>
      <c r="N123" s="9"/>
      <c r="O123" s="5">
        <f t="shared" si="8"/>
        <v>0</v>
      </c>
      <c r="P123" s="9"/>
      <c r="Q123" s="5">
        <f t="shared" si="9"/>
        <v>0</v>
      </c>
      <c r="R123" s="9"/>
      <c r="S123" s="5">
        <f t="shared" si="10"/>
        <v>0</v>
      </c>
    </row>
    <row r="124" spans="1:19" ht="39.75" customHeight="1">
      <c r="A124" s="10" t="s">
        <v>184</v>
      </c>
      <c r="B124" s="3" t="s">
        <v>5</v>
      </c>
      <c r="C124" s="3" t="s">
        <v>22</v>
      </c>
      <c r="D124" s="3" t="s">
        <v>20</v>
      </c>
      <c r="E124" s="1" t="s">
        <v>185</v>
      </c>
      <c r="F124" s="3"/>
      <c r="G124" s="5">
        <v>50</v>
      </c>
      <c r="H124" s="5">
        <f>H125</f>
        <v>0</v>
      </c>
      <c r="I124" s="5">
        <f t="shared" si="11"/>
        <v>50</v>
      </c>
      <c r="J124" s="5">
        <f>J125</f>
        <v>0</v>
      </c>
      <c r="K124" s="5">
        <f t="shared" si="6"/>
        <v>50</v>
      </c>
      <c r="L124" s="9">
        <f>L125</f>
        <v>0</v>
      </c>
      <c r="M124" s="5">
        <f t="shared" si="7"/>
        <v>50</v>
      </c>
      <c r="N124" s="9">
        <f>N125</f>
        <v>50</v>
      </c>
      <c r="O124" s="5">
        <f t="shared" si="8"/>
        <v>100</v>
      </c>
      <c r="P124" s="9">
        <f>P125</f>
        <v>0</v>
      </c>
      <c r="Q124" s="5">
        <f t="shared" si="9"/>
        <v>100</v>
      </c>
      <c r="R124" s="9">
        <f>R125</f>
        <v>0</v>
      </c>
      <c r="S124" s="5">
        <f t="shared" si="10"/>
        <v>100</v>
      </c>
    </row>
    <row r="125" spans="1:19" ht="54" customHeight="1">
      <c r="A125" s="2" t="s">
        <v>32</v>
      </c>
      <c r="B125" s="3" t="s">
        <v>5</v>
      </c>
      <c r="C125" s="3" t="s">
        <v>22</v>
      </c>
      <c r="D125" s="3" t="s">
        <v>20</v>
      </c>
      <c r="E125" s="1" t="s">
        <v>185</v>
      </c>
      <c r="F125" s="3">
        <v>200</v>
      </c>
      <c r="G125" s="5">
        <v>50</v>
      </c>
      <c r="H125" s="5"/>
      <c r="I125" s="5">
        <f t="shared" si="11"/>
        <v>50</v>
      </c>
      <c r="J125" s="5"/>
      <c r="K125" s="5">
        <f t="shared" si="6"/>
        <v>50</v>
      </c>
      <c r="L125" s="9"/>
      <c r="M125" s="5">
        <f t="shared" si="7"/>
        <v>50</v>
      </c>
      <c r="N125" s="9">
        <v>50</v>
      </c>
      <c r="O125" s="5">
        <f t="shared" si="8"/>
        <v>100</v>
      </c>
      <c r="P125" s="9"/>
      <c r="Q125" s="5">
        <f t="shared" si="9"/>
        <v>100</v>
      </c>
      <c r="R125" s="9"/>
      <c r="S125" s="5">
        <f t="shared" si="10"/>
        <v>100</v>
      </c>
    </row>
    <row r="126" spans="1:19" ht="41.25" customHeight="1">
      <c r="A126" s="10" t="s">
        <v>209</v>
      </c>
      <c r="B126" s="3" t="s">
        <v>5</v>
      </c>
      <c r="C126" s="3" t="s">
        <v>22</v>
      </c>
      <c r="D126" s="3" t="s">
        <v>20</v>
      </c>
      <c r="E126" s="1" t="s">
        <v>210</v>
      </c>
      <c r="F126" s="3"/>
      <c r="G126" s="5">
        <v>2845.2121099999995</v>
      </c>
      <c r="H126" s="5">
        <f>H127</f>
        <v>0</v>
      </c>
      <c r="I126" s="5">
        <f t="shared" si="11"/>
        <v>2845.2121099999995</v>
      </c>
      <c r="J126" s="5">
        <f>J127</f>
        <v>0</v>
      </c>
      <c r="K126" s="5">
        <f t="shared" si="6"/>
        <v>2845.2121099999995</v>
      </c>
      <c r="L126" s="9">
        <f>L127</f>
        <v>0</v>
      </c>
      <c r="M126" s="5">
        <f t="shared" si="7"/>
        <v>2845.2121099999995</v>
      </c>
      <c r="N126" s="9">
        <f>N127</f>
        <v>0</v>
      </c>
      <c r="O126" s="5">
        <f t="shared" si="8"/>
        <v>2845.2121099999995</v>
      </c>
      <c r="P126" s="9">
        <f>P127</f>
        <v>0</v>
      </c>
      <c r="Q126" s="5">
        <f t="shared" si="9"/>
        <v>2845.2121099999995</v>
      </c>
      <c r="R126" s="9">
        <f>R127</f>
        <v>250</v>
      </c>
      <c r="S126" s="5">
        <f t="shared" si="10"/>
        <v>3095.2121099999995</v>
      </c>
    </row>
    <row r="127" spans="1:19" ht="52.5" customHeight="1">
      <c r="A127" s="2" t="s">
        <v>32</v>
      </c>
      <c r="B127" s="3" t="s">
        <v>5</v>
      </c>
      <c r="C127" s="3" t="s">
        <v>22</v>
      </c>
      <c r="D127" s="3" t="s">
        <v>20</v>
      </c>
      <c r="E127" s="1" t="s">
        <v>210</v>
      </c>
      <c r="F127" s="3">
        <v>200</v>
      </c>
      <c r="G127" s="5">
        <v>2845.2121099999995</v>
      </c>
      <c r="H127" s="5"/>
      <c r="I127" s="5">
        <f t="shared" si="11"/>
        <v>2845.2121099999995</v>
      </c>
      <c r="J127" s="5"/>
      <c r="K127" s="5">
        <f t="shared" si="6"/>
        <v>2845.2121099999995</v>
      </c>
      <c r="L127" s="9"/>
      <c r="M127" s="5">
        <f t="shared" si="7"/>
        <v>2845.2121099999995</v>
      </c>
      <c r="N127" s="9"/>
      <c r="O127" s="5">
        <f t="shared" si="8"/>
        <v>2845.2121099999995</v>
      </c>
      <c r="P127" s="9"/>
      <c r="Q127" s="5">
        <f t="shared" si="9"/>
        <v>2845.2121099999995</v>
      </c>
      <c r="R127" s="9">
        <v>250</v>
      </c>
      <c r="S127" s="5">
        <f t="shared" si="10"/>
        <v>3095.2121099999995</v>
      </c>
    </row>
    <row r="128" spans="1:19" ht="59.25" hidden="1" customHeight="1">
      <c r="A128" s="2" t="s">
        <v>215</v>
      </c>
      <c r="B128" s="3" t="s">
        <v>5</v>
      </c>
      <c r="C128" s="3" t="s">
        <v>22</v>
      </c>
      <c r="D128" s="3" t="s">
        <v>20</v>
      </c>
      <c r="E128" s="1" t="s">
        <v>216</v>
      </c>
      <c r="F128" s="3"/>
      <c r="G128" s="5">
        <v>0</v>
      </c>
      <c r="H128" s="5">
        <f>H129</f>
        <v>0</v>
      </c>
      <c r="I128" s="5">
        <f t="shared" si="11"/>
        <v>0</v>
      </c>
      <c r="J128" s="5">
        <f>J129</f>
        <v>0</v>
      </c>
      <c r="K128" s="5">
        <f t="shared" si="6"/>
        <v>0</v>
      </c>
      <c r="L128" s="9">
        <f>L129</f>
        <v>0</v>
      </c>
      <c r="M128" s="5">
        <f t="shared" si="7"/>
        <v>0</v>
      </c>
      <c r="N128" s="9">
        <f>N129</f>
        <v>0</v>
      </c>
      <c r="O128" s="5">
        <f t="shared" si="8"/>
        <v>0</v>
      </c>
      <c r="P128" s="9">
        <f>P129</f>
        <v>0</v>
      </c>
      <c r="Q128" s="5">
        <f t="shared" si="9"/>
        <v>0</v>
      </c>
      <c r="R128" s="9">
        <f>R129</f>
        <v>0</v>
      </c>
      <c r="S128" s="5">
        <f t="shared" si="10"/>
        <v>0</v>
      </c>
    </row>
    <row r="129" spans="1:19" ht="52.5" hidden="1" customHeight="1">
      <c r="A129" s="2" t="s">
        <v>32</v>
      </c>
      <c r="B129" s="3" t="s">
        <v>5</v>
      </c>
      <c r="C129" s="3" t="s">
        <v>22</v>
      </c>
      <c r="D129" s="3" t="s">
        <v>20</v>
      </c>
      <c r="E129" s="1" t="s">
        <v>216</v>
      </c>
      <c r="F129" s="3">
        <v>200</v>
      </c>
      <c r="G129" s="5">
        <v>0</v>
      </c>
      <c r="H129" s="5"/>
      <c r="I129" s="5">
        <f t="shared" si="11"/>
        <v>0</v>
      </c>
      <c r="J129" s="5"/>
      <c r="K129" s="5">
        <f t="shared" si="6"/>
        <v>0</v>
      </c>
      <c r="L129" s="9"/>
      <c r="M129" s="5">
        <f t="shared" si="7"/>
        <v>0</v>
      </c>
      <c r="N129" s="9"/>
      <c r="O129" s="5">
        <f t="shared" si="8"/>
        <v>0</v>
      </c>
      <c r="P129" s="9"/>
      <c r="Q129" s="5">
        <f t="shared" si="9"/>
        <v>0</v>
      </c>
      <c r="R129" s="9"/>
      <c r="S129" s="5">
        <f t="shared" si="10"/>
        <v>0</v>
      </c>
    </row>
    <row r="130" spans="1:19" ht="52.5" hidden="1" customHeight="1">
      <c r="A130" s="4" t="s">
        <v>241</v>
      </c>
      <c r="B130" s="3" t="s">
        <v>5</v>
      </c>
      <c r="C130" s="3" t="s">
        <v>22</v>
      </c>
      <c r="D130" s="3" t="s">
        <v>20</v>
      </c>
      <c r="E130" s="1" t="s">
        <v>242</v>
      </c>
      <c r="F130" s="3"/>
      <c r="G130" s="5">
        <v>0</v>
      </c>
      <c r="H130" s="5">
        <f>H131</f>
        <v>0</v>
      </c>
      <c r="I130" s="5">
        <f t="shared" si="11"/>
        <v>0</v>
      </c>
      <c r="J130" s="5">
        <f>J131</f>
        <v>0</v>
      </c>
      <c r="K130" s="5">
        <f t="shared" si="6"/>
        <v>0</v>
      </c>
      <c r="L130" s="9">
        <f>L131</f>
        <v>0</v>
      </c>
      <c r="M130" s="5">
        <f t="shared" si="7"/>
        <v>0</v>
      </c>
      <c r="N130" s="9">
        <f>N131</f>
        <v>0</v>
      </c>
      <c r="O130" s="5">
        <f t="shared" si="8"/>
        <v>0</v>
      </c>
      <c r="P130" s="9">
        <f>P131</f>
        <v>0</v>
      </c>
      <c r="Q130" s="5">
        <f t="shared" si="9"/>
        <v>0</v>
      </c>
      <c r="R130" s="9">
        <f>R131</f>
        <v>0</v>
      </c>
      <c r="S130" s="5">
        <f t="shared" si="10"/>
        <v>0</v>
      </c>
    </row>
    <row r="131" spans="1:19" ht="52.5" hidden="1" customHeight="1">
      <c r="A131" s="4" t="s">
        <v>32</v>
      </c>
      <c r="B131" s="3" t="s">
        <v>5</v>
      </c>
      <c r="C131" s="3" t="s">
        <v>22</v>
      </c>
      <c r="D131" s="3" t="s">
        <v>20</v>
      </c>
      <c r="E131" s="1" t="s">
        <v>242</v>
      </c>
      <c r="F131" s="3">
        <v>200</v>
      </c>
      <c r="G131" s="5">
        <v>0</v>
      </c>
      <c r="H131" s="5"/>
      <c r="I131" s="5">
        <f t="shared" si="11"/>
        <v>0</v>
      </c>
      <c r="J131" s="5"/>
      <c r="K131" s="5">
        <f t="shared" si="6"/>
        <v>0</v>
      </c>
      <c r="L131" s="9"/>
      <c r="M131" s="5">
        <f t="shared" si="7"/>
        <v>0</v>
      </c>
      <c r="N131" s="9"/>
      <c r="O131" s="5">
        <f t="shared" si="8"/>
        <v>0</v>
      </c>
      <c r="P131" s="9"/>
      <c r="Q131" s="5">
        <f t="shared" si="9"/>
        <v>0</v>
      </c>
      <c r="R131" s="9"/>
      <c r="S131" s="5">
        <f t="shared" si="10"/>
        <v>0</v>
      </c>
    </row>
    <row r="132" spans="1:19" ht="52.5" customHeight="1">
      <c r="A132" s="4" t="s">
        <v>243</v>
      </c>
      <c r="B132" s="3" t="s">
        <v>5</v>
      </c>
      <c r="C132" s="3" t="s">
        <v>22</v>
      </c>
      <c r="D132" s="3" t="s">
        <v>20</v>
      </c>
      <c r="E132" s="1" t="s">
        <v>244</v>
      </c>
      <c r="F132" s="3"/>
      <c r="G132" s="5">
        <v>6003.1578900000004</v>
      </c>
      <c r="H132" s="5">
        <f>H133+H134</f>
        <v>0</v>
      </c>
      <c r="I132" s="5">
        <f t="shared" si="11"/>
        <v>6003.1578900000004</v>
      </c>
      <c r="J132" s="5">
        <f>J133+J134</f>
        <v>0</v>
      </c>
      <c r="K132" s="5">
        <f t="shared" si="6"/>
        <v>6003.1578900000004</v>
      </c>
      <c r="L132" s="9">
        <f>L133+L134</f>
        <v>0</v>
      </c>
      <c r="M132" s="5">
        <f t="shared" si="7"/>
        <v>6003.1578900000004</v>
      </c>
      <c r="N132" s="9">
        <f>N133+N134</f>
        <v>0</v>
      </c>
      <c r="O132" s="5">
        <f t="shared" si="8"/>
        <v>6003.1578900000004</v>
      </c>
      <c r="P132" s="9">
        <f>P133+P134</f>
        <v>0</v>
      </c>
      <c r="Q132" s="5">
        <f t="shared" si="9"/>
        <v>6003.1578900000004</v>
      </c>
      <c r="R132" s="9">
        <f>R133+R134</f>
        <v>0</v>
      </c>
      <c r="S132" s="5">
        <f t="shared" si="10"/>
        <v>6003.1578900000004</v>
      </c>
    </row>
    <row r="133" spans="1:19" ht="52.5" customHeight="1">
      <c r="A133" s="4" t="s">
        <v>32</v>
      </c>
      <c r="B133" s="3" t="s">
        <v>5</v>
      </c>
      <c r="C133" s="3" t="s">
        <v>22</v>
      </c>
      <c r="D133" s="3" t="s">
        <v>20</v>
      </c>
      <c r="E133" s="1" t="s">
        <v>244</v>
      </c>
      <c r="F133" s="3">
        <v>200</v>
      </c>
      <c r="G133" s="5">
        <v>6003.1578900000004</v>
      </c>
      <c r="H133" s="5">
        <v>0</v>
      </c>
      <c r="I133" s="5">
        <f t="shared" si="11"/>
        <v>6003.1578900000004</v>
      </c>
      <c r="J133" s="5">
        <v>0</v>
      </c>
      <c r="K133" s="5">
        <f t="shared" si="6"/>
        <v>6003.1578900000004</v>
      </c>
      <c r="L133" s="9">
        <v>0</v>
      </c>
      <c r="M133" s="5">
        <f t="shared" si="7"/>
        <v>6003.1578900000004</v>
      </c>
      <c r="N133" s="9">
        <v>0</v>
      </c>
      <c r="O133" s="5">
        <f t="shared" si="8"/>
        <v>6003.1578900000004</v>
      </c>
      <c r="P133" s="9">
        <v>0</v>
      </c>
      <c r="Q133" s="5">
        <f t="shared" si="9"/>
        <v>6003.1578900000004</v>
      </c>
      <c r="R133" s="9">
        <v>0</v>
      </c>
      <c r="S133" s="5">
        <f t="shared" si="10"/>
        <v>6003.1578900000004</v>
      </c>
    </row>
    <row r="134" spans="1:19" ht="52.5" customHeight="1">
      <c r="A134" s="2" t="s">
        <v>188</v>
      </c>
      <c r="B134" s="3" t="s">
        <v>5</v>
      </c>
      <c r="C134" s="3" t="s">
        <v>22</v>
      </c>
      <c r="D134" s="3" t="s">
        <v>20</v>
      </c>
      <c r="E134" s="1" t="s">
        <v>244</v>
      </c>
      <c r="F134" s="3">
        <v>400</v>
      </c>
      <c r="G134" s="5">
        <v>0</v>
      </c>
      <c r="H134" s="5">
        <f>3.15789+6000-6003.15789</f>
        <v>0</v>
      </c>
      <c r="I134" s="5">
        <f t="shared" si="11"/>
        <v>0</v>
      </c>
      <c r="J134" s="5">
        <f>3.15789+6000-6003.15789</f>
        <v>0</v>
      </c>
      <c r="K134" s="5">
        <f t="shared" si="6"/>
        <v>0</v>
      </c>
      <c r="L134" s="9">
        <f>3.15789+6000-6003.15789</f>
        <v>0</v>
      </c>
      <c r="M134" s="5">
        <f t="shared" si="7"/>
        <v>0</v>
      </c>
      <c r="N134" s="9">
        <f>3.15789+6000-6003.15789</f>
        <v>0</v>
      </c>
      <c r="O134" s="5">
        <f t="shared" si="8"/>
        <v>0</v>
      </c>
      <c r="P134" s="9">
        <f>3.15789+6000-6003.15789</f>
        <v>0</v>
      </c>
      <c r="Q134" s="5">
        <f t="shared" si="9"/>
        <v>0</v>
      </c>
      <c r="R134" s="9">
        <f>3.15789+6000-6003.15789</f>
        <v>0</v>
      </c>
      <c r="S134" s="5">
        <f t="shared" si="10"/>
        <v>0</v>
      </c>
    </row>
    <row r="135" spans="1:19" ht="73.5" hidden="1" customHeight="1">
      <c r="A135" s="4" t="s">
        <v>256</v>
      </c>
      <c r="B135" s="3" t="s">
        <v>5</v>
      </c>
      <c r="C135" s="3" t="s">
        <v>22</v>
      </c>
      <c r="D135" s="3" t="s">
        <v>20</v>
      </c>
      <c r="E135" s="1" t="s">
        <v>257</v>
      </c>
      <c r="F135" s="3"/>
      <c r="G135" s="5">
        <v>0</v>
      </c>
      <c r="H135" s="5">
        <f>H136</f>
        <v>0</v>
      </c>
      <c r="I135" s="5">
        <f t="shared" si="11"/>
        <v>0</v>
      </c>
      <c r="J135" s="5">
        <f>J136</f>
        <v>0</v>
      </c>
      <c r="K135" s="5">
        <f t="shared" si="6"/>
        <v>0</v>
      </c>
      <c r="L135" s="9">
        <f>L136</f>
        <v>0</v>
      </c>
      <c r="M135" s="5">
        <f t="shared" si="7"/>
        <v>0</v>
      </c>
      <c r="N135" s="9">
        <f>N136</f>
        <v>0</v>
      </c>
      <c r="O135" s="5">
        <f t="shared" si="8"/>
        <v>0</v>
      </c>
      <c r="P135" s="9">
        <f>P136</f>
        <v>0</v>
      </c>
      <c r="Q135" s="5">
        <f t="shared" si="9"/>
        <v>0</v>
      </c>
      <c r="R135" s="9">
        <f>R136</f>
        <v>0</v>
      </c>
      <c r="S135" s="5">
        <f t="shared" si="10"/>
        <v>0</v>
      </c>
    </row>
    <row r="136" spans="1:19" ht="52.5" hidden="1" customHeight="1">
      <c r="A136" s="2" t="s">
        <v>188</v>
      </c>
      <c r="B136" s="3" t="s">
        <v>5</v>
      </c>
      <c r="C136" s="3" t="s">
        <v>22</v>
      </c>
      <c r="D136" s="3" t="s">
        <v>20</v>
      </c>
      <c r="E136" s="1" t="s">
        <v>257</v>
      </c>
      <c r="F136" s="3">
        <v>400</v>
      </c>
      <c r="G136" s="5">
        <v>0</v>
      </c>
      <c r="H136" s="5"/>
      <c r="I136" s="5">
        <f t="shared" si="11"/>
        <v>0</v>
      </c>
      <c r="J136" s="5"/>
      <c r="K136" s="5">
        <f t="shared" si="6"/>
        <v>0</v>
      </c>
      <c r="L136" s="9"/>
      <c r="M136" s="5">
        <f t="shared" si="7"/>
        <v>0</v>
      </c>
      <c r="N136" s="9"/>
      <c r="O136" s="5">
        <f t="shared" si="8"/>
        <v>0</v>
      </c>
      <c r="P136" s="9"/>
      <c r="Q136" s="5">
        <f t="shared" si="9"/>
        <v>0</v>
      </c>
      <c r="R136" s="9"/>
      <c r="S136" s="5">
        <f t="shared" si="10"/>
        <v>0</v>
      </c>
    </row>
    <row r="137" spans="1:19" ht="46.5" customHeight="1">
      <c r="A137" s="2" t="s">
        <v>354</v>
      </c>
      <c r="B137" s="3" t="s">
        <v>5</v>
      </c>
      <c r="C137" s="3" t="s">
        <v>22</v>
      </c>
      <c r="D137" s="3" t="s">
        <v>20</v>
      </c>
      <c r="E137" s="1" t="s">
        <v>347</v>
      </c>
      <c r="F137" s="3"/>
      <c r="G137" s="5">
        <v>0</v>
      </c>
      <c r="H137" s="5">
        <f>H138</f>
        <v>0</v>
      </c>
      <c r="I137" s="5">
        <f t="shared" si="11"/>
        <v>0</v>
      </c>
      <c r="J137" s="5">
        <f>J138</f>
        <v>0</v>
      </c>
      <c r="K137" s="5">
        <f t="shared" si="6"/>
        <v>0</v>
      </c>
      <c r="L137" s="9">
        <f>L138</f>
        <v>0</v>
      </c>
      <c r="M137" s="5">
        <f t="shared" si="7"/>
        <v>0</v>
      </c>
      <c r="N137" s="9">
        <f>N138</f>
        <v>2530</v>
      </c>
      <c r="O137" s="5">
        <f t="shared" si="8"/>
        <v>2530</v>
      </c>
      <c r="P137" s="9">
        <f>P138</f>
        <v>0</v>
      </c>
      <c r="Q137" s="5">
        <f t="shared" si="9"/>
        <v>2530</v>
      </c>
      <c r="R137" s="9">
        <f>R138</f>
        <v>0</v>
      </c>
      <c r="S137" s="5">
        <f t="shared" si="10"/>
        <v>2530</v>
      </c>
    </row>
    <row r="138" spans="1:19" ht="52.5" customHeight="1">
      <c r="A138" s="4" t="s">
        <v>32</v>
      </c>
      <c r="B138" s="3" t="s">
        <v>5</v>
      </c>
      <c r="C138" s="3" t="s">
        <v>22</v>
      </c>
      <c r="D138" s="3" t="s">
        <v>20</v>
      </c>
      <c r="E138" s="1" t="s">
        <v>347</v>
      </c>
      <c r="F138" s="3">
        <v>200</v>
      </c>
      <c r="G138" s="5">
        <v>0</v>
      </c>
      <c r="H138" s="5"/>
      <c r="I138" s="5">
        <f t="shared" si="11"/>
        <v>0</v>
      </c>
      <c r="J138" s="5"/>
      <c r="K138" s="5">
        <f t="shared" si="6"/>
        <v>0</v>
      </c>
      <c r="L138" s="9"/>
      <c r="M138" s="5">
        <f t="shared" si="7"/>
        <v>0</v>
      </c>
      <c r="N138" s="9">
        <f>632.5+1897.5</f>
        <v>2530</v>
      </c>
      <c r="O138" s="5">
        <f t="shared" si="8"/>
        <v>2530</v>
      </c>
      <c r="P138" s="9"/>
      <c r="Q138" s="5">
        <f t="shared" si="9"/>
        <v>2530</v>
      </c>
      <c r="R138" s="9"/>
      <c r="S138" s="5">
        <f t="shared" si="10"/>
        <v>2530</v>
      </c>
    </row>
    <row r="139" spans="1:19" ht="36" customHeight="1">
      <c r="A139" s="14" t="s">
        <v>348</v>
      </c>
      <c r="B139" s="3" t="s">
        <v>5</v>
      </c>
      <c r="C139" s="3" t="s">
        <v>22</v>
      </c>
      <c r="D139" s="3" t="s">
        <v>20</v>
      </c>
      <c r="E139" s="1" t="s">
        <v>352</v>
      </c>
      <c r="F139" s="3"/>
      <c r="G139" s="5"/>
      <c r="H139" s="5"/>
      <c r="I139" s="5"/>
      <c r="J139" s="5"/>
      <c r="K139" s="5"/>
      <c r="L139" s="9"/>
      <c r="M139" s="5">
        <f t="shared" si="7"/>
        <v>0</v>
      </c>
      <c r="N139" s="9">
        <f>N140</f>
        <v>50</v>
      </c>
      <c r="O139" s="5">
        <f t="shared" si="8"/>
        <v>50</v>
      </c>
      <c r="P139" s="9">
        <f>P140</f>
        <v>0</v>
      </c>
      <c r="Q139" s="5">
        <f t="shared" si="9"/>
        <v>50</v>
      </c>
      <c r="R139" s="9">
        <f>R140</f>
        <v>0</v>
      </c>
      <c r="S139" s="5">
        <f t="shared" si="10"/>
        <v>50</v>
      </c>
    </row>
    <row r="140" spans="1:19" ht="52.5" customHeight="1">
      <c r="A140" s="4" t="s">
        <v>32</v>
      </c>
      <c r="B140" s="3" t="s">
        <v>5</v>
      </c>
      <c r="C140" s="3" t="s">
        <v>22</v>
      </c>
      <c r="D140" s="3" t="s">
        <v>20</v>
      </c>
      <c r="E140" s="1" t="s">
        <v>352</v>
      </c>
      <c r="F140" s="3">
        <v>200</v>
      </c>
      <c r="G140" s="5"/>
      <c r="H140" s="5"/>
      <c r="I140" s="5"/>
      <c r="J140" s="5"/>
      <c r="K140" s="5"/>
      <c r="L140" s="9"/>
      <c r="M140" s="5">
        <f t="shared" si="7"/>
        <v>0</v>
      </c>
      <c r="N140" s="9">
        <v>50</v>
      </c>
      <c r="O140" s="5">
        <f t="shared" si="8"/>
        <v>50</v>
      </c>
      <c r="P140" s="9"/>
      <c r="Q140" s="5">
        <f t="shared" si="9"/>
        <v>50</v>
      </c>
      <c r="R140" s="9"/>
      <c r="S140" s="5">
        <f t="shared" si="10"/>
        <v>50</v>
      </c>
    </row>
    <row r="141" spans="1:19" ht="62.25" customHeight="1">
      <c r="A141" s="10" t="s">
        <v>196</v>
      </c>
      <c r="B141" s="3" t="s">
        <v>5</v>
      </c>
      <c r="C141" s="3" t="s">
        <v>22</v>
      </c>
      <c r="D141" s="3" t="s">
        <v>22</v>
      </c>
      <c r="E141" s="1" t="s">
        <v>183</v>
      </c>
      <c r="F141" s="3"/>
      <c r="G141" s="5">
        <v>2203.3386500000001</v>
      </c>
      <c r="H141" s="5">
        <f>H142+H143+H144+H145</f>
        <v>0</v>
      </c>
      <c r="I141" s="5">
        <f t="shared" si="11"/>
        <v>2203.3386500000001</v>
      </c>
      <c r="J141" s="5">
        <f>J142+J143+J144+J145</f>
        <v>0</v>
      </c>
      <c r="K141" s="5">
        <f t="shared" si="6"/>
        <v>2203.3386500000001</v>
      </c>
      <c r="L141" s="9">
        <f>L142+L143+L144+L145</f>
        <v>0</v>
      </c>
      <c r="M141" s="5">
        <f t="shared" si="7"/>
        <v>2203.3386500000001</v>
      </c>
      <c r="N141" s="9">
        <f>N142+N143+N144+N145</f>
        <v>0</v>
      </c>
      <c r="O141" s="5">
        <f t="shared" si="8"/>
        <v>2203.3386500000001</v>
      </c>
      <c r="P141" s="9">
        <f>P142+P143+P144+P145</f>
        <v>0</v>
      </c>
      <c r="Q141" s="5">
        <f t="shared" si="9"/>
        <v>2203.3386500000001</v>
      </c>
      <c r="R141" s="9">
        <f>R142+R143+R144+R145</f>
        <v>0</v>
      </c>
      <c r="S141" s="5">
        <f t="shared" si="10"/>
        <v>2203.3386500000001</v>
      </c>
    </row>
    <row r="142" spans="1:19" ht="91.5" customHeight="1">
      <c r="A142" s="2" t="s">
        <v>101</v>
      </c>
      <c r="B142" s="3" t="s">
        <v>5</v>
      </c>
      <c r="C142" s="3" t="s">
        <v>22</v>
      </c>
      <c r="D142" s="3" t="s">
        <v>22</v>
      </c>
      <c r="E142" s="1" t="s">
        <v>183</v>
      </c>
      <c r="F142" s="3">
        <v>100</v>
      </c>
      <c r="G142" s="5">
        <v>1884.6200699999999</v>
      </c>
      <c r="H142" s="5"/>
      <c r="I142" s="5">
        <f t="shared" si="11"/>
        <v>1884.6200699999999</v>
      </c>
      <c r="J142" s="5"/>
      <c r="K142" s="5">
        <f t="shared" si="6"/>
        <v>1884.6200699999999</v>
      </c>
      <c r="L142" s="9"/>
      <c r="M142" s="5">
        <f t="shared" si="7"/>
        <v>1884.6200699999999</v>
      </c>
      <c r="N142" s="9"/>
      <c r="O142" s="5">
        <f t="shared" si="8"/>
        <v>1884.6200699999999</v>
      </c>
      <c r="P142" s="9"/>
      <c r="Q142" s="5">
        <f t="shared" si="9"/>
        <v>1884.6200699999999</v>
      </c>
      <c r="R142" s="9"/>
      <c r="S142" s="5">
        <f t="shared" si="10"/>
        <v>1884.6200699999999</v>
      </c>
    </row>
    <row r="143" spans="1:19" ht="51.75" customHeight="1">
      <c r="A143" s="2" t="s">
        <v>32</v>
      </c>
      <c r="B143" s="3" t="s">
        <v>5</v>
      </c>
      <c r="C143" s="3" t="s">
        <v>22</v>
      </c>
      <c r="D143" s="3" t="s">
        <v>22</v>
      </c>
      <c r="E143" s="1" t="s">
        <v>183</v>
      </c>
      <c r="F143" s="3">
        <v>200</v>
      </c>
      <c r="G143" s="5">
        <v>318.71858000000003</v>
      </c>
      <c r="H143" s="5"/>
      <c r="I143" s="5">
        <f t="shared" si="11"/>
        <v>318.71858000000003</v>
      </c>
      <c r="J143" s="5"/>
      <c r="K143" s="5">
        <f t="shared" si="6"/>
        <v>318.71858000000003</v>
      </c>
      <c r="L143" s="9"/>
      <c r="M143" s="5">
        <f t="shared" si="7"/>
        <v>318.71858000000003</v>
      </c>
      <c r="N143" s="9"/>
      <c r="O143" s="5">
        <f t="shared" si="8"/>
        <v>318.71858000000003</v>
      </c>
      <c r="P143" s="9"/>
      <c r="Q143" s="5">
        <f t="shared" si="9"/>
        <v>318.71858000000003</v>
      </c>
      <c r="R143" s="9"/>
      <c r="S143" s="5">
        <f t="shared" si="10"/>
        <v>318.71858000000003</v>
      </c>
    </row>
    <row r="144" spans="1:19" ht="48.75" hidden="1" customHeight="1">
      <c r="A144" s="2" t="s">
        <v>166</v>
      </c>
      <c r="B144" s="3" t="s">
        <v>5</v>
      </c>
      <c r="C144" s="3" t="s">
        <v>22</v>
      </c>
      <c r="D144" s="3" t="s">
        <v>22</v>
      </c>
      <c r="E144" s="1" t="s">
        <v>183</v>
      </c>
      <c r="F144" s="3">
        <v>300</v>
      </c>
      <c r="G144" s="5">
        <v>0</v>
      </c>
      <c r="H144" s="5"/>
      <c r="I144" s="5">
        <f t="shared" si="11"/>
        <v>0</v>
      </c>
      <c r="J144" s="5"/>
      <c r="K144" s="5">
        <f t="shared" si="6"/>
        <v>0</v>
      </c>
      <c r="L144" s="9"/>
      <c r="M144" s="5">
        <f t="shared" si="7"/>
        <v>0</v>
      </c>
      <c r="N144" s="9"/>
      <c r="O144" s="5">
        <f t="shared" si="8"/>
        <v>0</v>
      </c>
      <c r="P144" s="9"/>
      <c r="Q144" s="5">
        <f t="shared" si="9"/>
        <v>0</v>
      </c>
      <c r="R144" s="9"/>
      <c r="S144" s="5">
        <f t="shared" si="10"/>
        <v>0</v>
      </c>
    </row>
    <row r="145" spans="1:19" ht="48" hidden="1" customHeight="1">
      <c r="A145" s="2" t="s">
        <v>33</v>
      </c>
      <c r="B145" s="3" t="s">
        <v>5</v>
      </c>
      <c r="C145" s="3" t="s">
        <v>22</v>
      </c>
      <c r="D145" s="3" t="s">
        <v>22</v>
      </c>
      <c r="E145" s="1" t="s">
        <v>183</v>
      </c>
      <c r="F145" s="3">
        <v>800</v>
      </c>
      <c r="G145" s="5">
        <v>0</v>
      </c>
      <c r="H145" s="5"/>
      <c r="I145" s="5">
        <f t="shared" si="11"/>
        <v>0</v>
      </c>
      <c r="J145" s="5"/>
      <c r="K145" s="5">
        <f t="shared" si="6"/>
        <v>0</v>
      </c>
      <c r="L145" s="9"/>
      <c r="M145" s="5">
        <f t="shared" si="7"/>
        <v>0</v>
      </c>
      <c r="N145" s="9"/>
      <c r="O145" s="5">
        <f t="shared" si="8"/>
        <v>0</v>
      </c>
      <c r="P145" s="9"/>
      <c r="Q145" s="5">
        <f t="shared" si="9"/>
        <v>0</v>
      </c>
      <c r="R145" s="9"/>
      <c r="S145" s="5">
        <f t="shared" si="10"/>
        <v>0</v>
      </c>
    </row>
    <row r="146" spans="1:19" ht="88.5" hidden="1" customHeight="1">
      <c r="A146" s="2" t="s">
        <v>178</v>
      </c>
      <c r="B146" s="3" t="s">
        <v>5</v>
      </c>
      <c r="C146" s="3" t="s">
        <v>23</v>
      </c>
      <c r="D146" s="3" t="s">
        <v>22</v>
      </c>
      <c r="E146" s="1" t="s">
        <v>179</v>
      </c>
      <c r="F146" s="3"/>
      <c r="G146" s="5">
        <v>156.1</v>
      </c>
      <c r="H146" s="5">
        <f>H147</f>
        <v>-9.9</v>
      </c>
      <c r="I146" s="5">
        <f t="shared" si="11"/>
        <v>146.19999999999999</v>
      </c>
      <c r="J146" s="5">
        <f>J147</f>
        <v>-146.19999999999999</v>
      </c>
      <c r="K146" s="5">
        <f t="shared" si="6"/>
        <v>0</v>
      </c>
      <c r="L146" s="9">
        <f>L147</f>
        <v>0</v>
      </c>
      <c r="M146" s="5">
        <f t="shared" si="7"/>
        <v>0</v>
      </c>
      <c r="N146" s="9">
        <f>N147</f>
        <v>0</v>
      </c>
      <c r="O146" s="5">
        <f t="shared" si="8"/>
        <v>0</v>
      </c>
      <c r="P146" s="9">
        <f>P147</f>
        <v>0</v>
      </c>
      <c r="Q146" s="5">
        <f t="shared" si="9"/>
        <v>0</v>
      </c>
      <c r="R146" s="9">
        <f>R147</f>
        <v>0</v>
      </c>
      <c r="S146" s="5">
        <f t="shared" si="10"/>
        <v>0</v>
      </c>
    </row>
    <row r="147" spans="1:19" ht="51.75" hidden="1" customHeight="1">
      <c r="A147" s="2" t="s">
        <v>32</v>
      </c>
      <c r="B147" s="3" t="s">
        <v>5</v>
      </c>
      <c r="C147" s="3" t="s">
        <v>23</v>
      </c>
      <c r="D147" s="3" t="s">
        <v>22</v>
      </c>
      <c r="E147" s="1" t="s">
        <v>179</v>
      </c>
      <c r="F147" s="3">
        <v>200</v>
      </c>
      <c r="G147" s="5">
        <v>156.1</v>
      </c>
      <c r="H147" s="5">
        <v>-9.9</v>
      </c>
      <c r="I147" s="5">
        <f t="shared" si="11"/>
        <v>146.19999999999999</v>
      </c>
      <c r="J147" s="5">
        <v>-146.19999999999999</v>
      </c>
      <c r="K147" s="5">
        <f t="shared" si="6"/>
        <v>0</v>
      </c>
      <c r="L147" s="9"/>
      <c r="M147" s="5">
        <f t="shared" si="7"/>
        <v>0</v>
      </c>
      <c r="N147" s="9"/>
      <c r="O147" s="5">
        <f t="shared" si="8"/>
        <v>0</v>
      </c>
      <c r="P147" s="9"/>
      <c r="Q147" s="5">
        <f t="shared" si="9"/>
        <v>0</v>
      </c>
      <c r="R147" s="9"/>
      <c r="S147" s="5">
        <f t="shared" si="10"/>
        <v>0</v>
      </c>
    </row>
    <row r="148" spans="1:19" ht="82.5" customHeight="1">
      <c r="A148" s="2" t="s">
        <v>178</v>
      </c>
      <c r="B148" s="3" t="s">
        <v>5</v>
      </c>
      <c r="C148" s="3" t="s">
        <v>23</v>
      </c>
      <c r="D148" s="3" t="s">
        <v>22</v>
      </c>
      <c r="E148" s="1" t="s">
        <v>341</v>
      </c>
      <c r="F148" s="3"/>
      <c r="G148" s="5">
        <v>0</v>
      </c>
      <c r="H148" s="5">
        <f>H149</f>
        <v>0</v>
      </c>
      <c r="I148" s="5">
        <f t="shared" si="11"/>
        <v>0</v>
      </c>
      <c r="J148" s="5">
        <f>J149</f>
        <v>131.30000000000001</v>
      </c>
      <c r="K148" s="5">
        <f t="shared" si="6"/>
        <v>131.30000000000001</v>
      </c>
      <c r="L148" s="9">
        <f>L149</f>
        <v>-9.9</v>
      </c>
      <c r="M148" s="5">
        <f t="shared" si="7"/>
        <v>121.4</v>
      </c>
      <c r="N148" s="9">
        <f>N149</f>
        <v>0</v>
      </c>
      <c r="O148" s="5">
        <f t="shared" si="8"/>
        <v>121.4</v>
      </c>
      <c r="P148" s="9">
        <f>P149</f>
        <v>0</v>
      </c>
      <c r="Q148" s="5">
        <f t="shared" si="9"/>
        <v>121.4</v>
      </c>
      <c r="R148" s="9">
        <f>R149</f>
        <v>-2.4300000000000002</v>
      </c>
      <c r="S148" s="5">
        <f t="shared" si="10"/>
        <v>118.97</v>
      </c>
    </row>
    <row r="149" spans="1:19" ht="51.75" customHeight="1">
      <c r="A149" s="2" t="s">
        <v>32</v>
      </c>
      <c r="B149" s="3" t="s">
        <v>5</v>
      </c>
      <c r="C149" s="3" t="s">
        <v>23</v>
      </c>
      <c r="D149" s="3" t="s">
        <v>22</v>
      </c>
      <c r="E149" s="1" t="s">
        <v>341</v>
      </c>
      <c r="F149" s="3">
        <v>200</v>
      </c>
      <c r="G149" s="5">
        <v>0</v>
      </c>
      <c r="H149" s="5"/>
      <c r="I149" s="5">
        <f t="shared" si="11"/>
        <v>0</v>
      </c>
      <c r="J149" s="5">
        <f>146.2-2.23-1.6-11.07</f>
        <v>131.30000000000001</v>
      </c>
      <c r="K149" s="5">
        <f t="shared" si="6"/>
        <v>131.30000000000001</v>
      </c>
      <c r="L149" s="9">
        <v>-9.9</v>
      </c>
      <c r="M149" s="5">
        <f t="shared" si="7"/>
        <v>121.4</v>
      </c>
      <c r="N149" s="9"/>
      <c r="O149" s="5">
        <f t="shared" si="8"/>
        <v>121.4</v>
      </c>
      <c r="P149" s="9"/>
      <c r="Q149" s="5">
        <f t="shared" ref="Q149:Q212" si="12">O149+P149</f>
        <v>121.4</v>
      </c>
      <c r="R149" s="9">
        <v>-2.4300000000000002</v>
      </c>
      <c r="S149" s="5">
        <f t="shared" ref="S149:S212" si="13">Q149+R149</f>
        <v>118.97</v>
      </c>
    </row>
    <row r="150" spans="1:19" ht="51.75" customHeight="1">
      <c r="A150" s="10" t="s">
        <v>96</v>
      </c>
      <c r="B150" s="3" t="s">
        <v>5</v>
      </c>
      <c r="C150" s="3" t="s">
        <v>24</v>
      </c>
      <c r="D150" s="3" t="s">
        <v>19</v>
      </c>
      <c r="E150" s="1" t="s">
        <v>226</v>
      </c>
      <c r="F150" s="3"/>
      <c r="G150" s="5">
        <v>230.81</v>
      </c>
      <c r="H150" s="5">
        <f>H151</f>
        <v>0</v>
      </c>
      <c r="I150" s="5">
        <f t="shared" si="11"/>
        <v>230.81</v>
      </c>
      <c r="J150" s="5">
        <f>J151</f>
        <v>0</v>
      </c>
      <c r="K150" s="5">
        <f t="shared" si="6"/>
        <v>230.81</v>
      </c>
      <c r="L150" s="9">
        <f>L151</f>
        <v>0</v>
      </c>
      <c r="M150" s="5">
        <f t="shared" si="7"/>
        <v>230.81</v>
      </c>
      <c r="N150" s="9">
        <f>N151</f>
        <v>0</v>
      </c>
      <c r="O150" s="5">
        <f t="shared" si="8"/>
        <v>230.81</v>
      </c>
      <c r="P150" s="9">
        <f>P151</f>
        <v>0</v>
      </c>
      <c r="Q150" s="5">
        <f t="shared" si="12"/>
        <v>230.81</v>
      </c>
      <c r="R150" s="9">
        <f>R151</f>
        <v>0</v>
      </c>
      <c r="S150" s="5">
        <f t="shared" si="13"/>
        <v>230.81</v>
      </c>
    </row>
    <row r="151" spans="1:19" ht="51.75" customHeight="1">
      <c r="A151" s="2" t="s">
        <v>32</v>
      </c>
      <c r="B151" s="3" t="s">
        <v>5</v>
      </c>
      <c r="C151" s="3" t="s">
        <v>24</v>
      </c>
      <c r="D151" s="3" t="s">
        <v>19</v>
      </c>
      <c r="E151" s="1" t="s">
        <v>226</v>
      </c>
      <c r="F151" s="3">
        <v>200</v>
      </c>
      <c r="G151" s="5">
        <v>230.81</v>
      </c>
      <c r="H151" s="5"/>
      <c r="I151" s="5">
        <f t="shared" si="11"/>
        <v>230.81</v>
      </c>
      <c r="J151" s="5"/>
      <c r="K151" s="5">
        <f t="shared" si="6"/>
        <v>230.81</v>
      </c>
      <c r="L151" s="9"/>
      <c r="M151" s="5">
        <f t="shared" si="7"/>
        <v>230.81</v>
      </c>
      <c r="N151" s="9"/>
      <c r="O151" s="5">
        <f t="shared" si="8"/>
        <v>230.81</v>
      </c>
      <c r="P151" s="9"/>
      <c r="Q151" s="5">
        <f t="shared" si="12"/>
        <v>230.81</v>
      </c>
      <c r="R151" s="9"/>
      <c r="S151" s="5">
        <f t="shared" si="13"/>
        <v>230.81</v>
      </c>
    </row>
    <row r="152" spans="1:19" ht="69.75" customHeight="1">
      <c r="A152" s="2" t="s">
        <v>177</v>
      </c>
      <c r="B152" s="3" t="s">
        <v>5</v>
      </c>
      <c r="C152" s="3">
        <v>10</v>
      </c>
      <c r="D152" s="3" t="s">
        <v>19</v>
      </c>
      <c r="E152" s="1" t="s">
        <v>200</v>
      </c>
      <c r="F152" s="3"/>
      <c r="G152" s="5">
        <v>859.12608</v>
      </c>
      <c r="H152" s="5">
        <f>H153+H154</f>
        <v>0</v>
      </c>
      <c r="I152" s="5">
        <f t="shared" si="11"/>
        <v>859.12608</v>
      </c>
      <c r="J152" s="5">
        <f>J153+J154</f>
        <v>0</v>
      </c>
      <c r="K152" s="5">
        <f t="shared" si="6"/>
        <v>859.12608</v>
      </c>
      <c r="L152" s="9">
        <f>L153+L154</f>
        <v>0</v>
      </c>
      <c r="M152" s="5">
        <f t="shared" si="7"/>
        <v>859.12608</v>
      </c>
      <c r="N152" s="9">
        <f>N153+N154</f>
        <v>0</v>
      </c>
      <c r="O152" s="5">
        <f t="shared" si="8"/>
        <v>859.12608</v>
      </c>
      <c r="P152" s="9">
        <f>P153+P154</f>
        <v>0</v>
      </c>
      <c r="Q152" s="5">
        <f t="shared" si="12"/>
        <v>859.12608</v>
      </c>
      <c r="R152" s="9">
        <f>R153+R154</f>
        <v>0</v>
      </c>
      <c r="S152" s="5">
        <f t="shared" si="13"/>
        <v>859.12608</v>
      </c>
    </row>
    <row r="153" spans="1:19" ht="48.75" hidden="1" customHeight="1">
      <c r="A153" s="2" t="s">
        <v>32</v>
      </c>
      <c r="B153" s="3" t="s">
        <v>5</v>
      </c>
      <c r="C153" s="3">
        <v>10</v>
      </c>
      <c r="D153" s="3" t="s">
        <v>19</v>
      </c>
      <c r="E153" s="1" t="s">
        <v>200</v>
      </c>
      <c r="F153" s="3">
        <v>200</v>
      </c>
      <c r="G153" s="5">
        <v>0</v>
      </c>
      <c r="H153" s="5"/>
      <c r="I153" s="5">
        <f t="shared" si="11"/>
        <v>0</v>
      </c>
      <c r="J153" s="5"/>
      <c r="K153" s="5">
        <f t="shared" si="6"/>
        <v>0</v>
      </c>
      <c r="L153" s="9"/>
      <c r="M153" s="5">
        <f t="shared" si="7"/>
        <v>0</v>
      </c>
      <c r="N153" s="9"/>
      <c r="O153" s="5">
        <f t="shared" ref="O153:O216" si="14">M153+N153</f>
        <v>0</v>
      </c>
      <c r="P153" s="9"/>
      <c r="Q153" s="5">
        <f t="shared" si="12"/>
        <v>0</v>
      </c>
      <c r="R153" s="9"/>
      <c r="S153" s="5">
        <f t="shared" si="13"/>
        <v>0</v>
      </c>
    </row>
    <row r="154" spans="1:19" ht="37.5" customHeight="1">
      <c r="A154" s="2" t="s">
        <v>166</v>
      </c>
      <c r="B154" s="3" t="s">
        <v>5</v>
      </c>
      <c r="C154" s="3">
        <v>10</v>
      </c>
      <c r="D154" s="3" t="s">
        <v>19</v>
      </c>
      <c r="E154" s="1" t="s">
        <v>200</v>
      </c>
      <c r="F154" s="3">
        <v>300</v>
      </c>
      <c r="G154" s="5">
        <v>859.12608</v>
      </c>
      <c r="H154" s="5"/>
      <c r="I154" s="5">
        <f t="shared" si="11"/>
        <v>859.12608</v>
      </c>
      <c r="J154" s="5"/>
      <c r="K154" s="5">
        <f t="shared" si="6"/>
        <v>859.12608</v>
      </c>
      <c r="L154" s="9"/>
      <c r="M154" s="5">
        <f t="shared" si="7"/>
        <v>859.12608</v>
      </c>
      <c r="N154" s="9"/>
      <c r="O154" s="5">
        <f t="shared" si="14"/>
        <v>859.12608</v>
      </c>
      <c r="P154" s="9"/>
      <c r="Q154" s="5">
        <f t="shared" si="12"/>
        <v>859.12608</v>
      </c>
      <c r="R154" s="9"/>
      <c r="S154" s="5">
        <f t="shared" si="13"/>
        <v>859.12608</v>
      </c>
    </row>
    <row r="155" spans="1:19" ht="51.75" customHeight="1">
      <c r="A155" s="2" t="s">
        <v>175</v>
      </c>
      <c r="B155" s="3" t="s">
        <v>5</v>
      </c>
      <c r="C155" s="3">
        <v>10</v>
      </c>
      <c r="D155" s="3" t="s">
        <v>20</v>
      </c>
      <c r="E155" s="1" t="s">
        <v>176</v>
      </c>
      <c r="F155" s="3"/>
      <c r="G155" s="5">
        <v>80.072999999999993</v>
      </c>
      <c r="H155" s="5">
        <f>H156</f>
        <v>0</v>
      </c>
      <c r="I155" s="5">
        <f t="shared" si="11"/>
        <v>80.072999999999993</v>
      </c>
      <c r="J155" s="5">
        <f>J156</f>
        <v>0</v>
      </c>
      <c r="K155" s="5">
        <f t="shared" ref="K155:K220" si="15">I155+J155</f>
        <v>80.072999999999993</v>
      </c>
      <c r="L155" s="9">
        <f>L156</f>
        <v>0</v>
      </c>
      <c r="M155" s="5">
        <f t="shared" ref="M155:M218" si="16">K155+L155</f>
        <v>80.072999999999993</v>
      </c>
      <c r="N155" s="9">
        <f>N156</f>
        <v>0</v>
      </c>
      <c r="O155" s="5">
        <f t="shared" si="14"/>
        <v>80.072999999999993</v>
      </c>
      <c r="P155" s="9">
        <f>P156</f>
        <v>0</v>
      </c>
      <c r="Q155" s="5">
        <f t="shared" si="12"/>
        <v>80.072999999999993</v>
      </c>
      <c r="R155" s="9">
        <f>R156</f>
        <v>0</v>
      </c>
      <c r="S155" s="5">
        <f t="shared" si="13"/>
        <v>80.072999999999993</v>
      </c>
    </row>
    <row r="156" spans="1:19" ht="49.5" customHeight="1">
      <c r="A156" s="2" t="s">
        <v>32</v>
      </c>
      <c r="B156" s="3" t="s">
        <v>5</v>
      </c>
      <c r="C156" s="3">
        <v>10</v>
      </c>
      <c r="D156" s="3" t="s">
        <v>20</v>
      </c>
      <c r="E156" s="1" t="s">
        <v>176</v>
      </c>
      <c r="F156" s="3">
        <v>200</v>
      </c>
      <c r="G156" s="5">
        <v>80.072999999999993</v>
      </c>
      <c r="H156" s="5"/>
      <c r="I156" s="5">
        <f t="shared" si="11"/>
        <v>80.072999999999993</v>
      </c>
      <c r="J156" s="5"/>
      <c r="K156" s="5">
        <f t="shared" si="15"/>
        <v>80.072999999999993</v>
      </c>
      <c r="L156" s="9"/>
      <c r="M156" s="5">
        <f t="shared" si="16"/>
        <v>80.072999999999993</v>
      </c>
      <c r="N156" s="9"/>
      <c r="O156" s="5">
        <f t="shared" si="14"/>
        <v>80.072999999999993</v>
      </c>
      <c r="P156" s="9"/>
      <c r="Q156" s="5">
        <f t="shared" si="12"/>
        <v>80.072999999999993</v>
      </c>
      <c r="R156" s="9"/>
      <c r="S156" s="5">
        <f t="shared" si="13"/>
        <v>80.072999999999993</v>
      </c>
    </row>
    <row r="157" spans="1:19" ht="54.75" customHeight="1">
      <c r="A157" s="10" t="s">
        <v>173</v>
      </c>
      <c r="B157" s="3" t="s">
        <v>5</v>
      </c>
      <c r="C157" s="3">
        <v>10</v>
      </c>
      <c r="D157" s="3" t="s">
        <v>20</v>
      </c>
      <c r="E157" s="1" t="s">
        <v>174</v>
      </c>
      <c r="F157" s="3"/>
      <c r="G157" s="5">
        <v>175.774</v>
      </c>
      <c r="H157" s="5">
        <f>H158+H159</f>
        <v>0</v>
      </c>
      <c r="I157" s="5">
        <f t="shared" ref="I157:I222" si="17">G157+H157</f>
        <v>175.774</v>
      </c>
      <c r="J157" s="5">
        <f>J158+J159</f>
        <v>0</v>
      </c>
      <c r="K157" s="5">
        <f t="shared" si="15"/>
        <v>175.774</v>
      </c>
      <c r="L157" s="9">
        <f>L158+L159</f>
        <v>0</v>
      </c>
      <c r="M157" s="5">
        <f t="shared" si="16"/>
        <v>175.774</v>
      </c>
      <c r="N157" s="9">
        <f>N158+N159</f>
        <v>-5.8140000000000001</v>
      </c>
      <c r="O157" s="5">
        <f t="shared" si="14"/>
        <v>169.96</v>
      </c>
      <c r="P157" s="9">
        <f>P158+P159</f>
        <v>0</v>
      </c>
      <c r="Q157" s="5">
        <f t="shared" si="12"/>
        <v>169.96</v>
      </c>
      <c r="R157" s="9">
        <f>R158+R159</f>
        <v>0</v>
      </c>
      <c r="S157" s="5">
        <f t="shared" si="13"/>
        <v>169.96</v>
      </c>
    </row>
    <row r="158" spans="1:19" ht="51.75" customHeight="1">
      <c r="A158" s="2" t="s">
        <v>32</v>
      </c>
      <c r="B158" s="3" t="s">
        <v>5</v>
      </c>
      <c r="C158" s="3">
        <v>10</v>
      </c>
      <c r="D158" s="3" t="s">
        <v>20</v>
      </c>
      <c r="E158" s="1" t="s">
        <v>174</v>
      </c>
      <c r="F158" s="3">
        <v>200</v>
      </c>
      <c r="G158" s="5">
        <v>175.774</v>
      </c>
      <c r="H158" s="5">
        <v>-27.884</v>
      </c>
      <c r="I158" s="5">
        <f t="shared" si="17"/>
        <v>147.88999999999999</v>
      </c>
      <c r="J158" s="5"/>
      <c r="K158" s="5">
        <f t="shared" si="15"/>
        <v>147.88999999999999</v>
      </c>
      <c r="L158" s="9"/>
      <c r="M158" s="5">
        <f t="shared" si="16"/>
        <v>147.88999999999999</v>
      </c>
      <c r="N158" s="9">
        <v>-5.8140000000000001</v>
      </c>
      <c r="O158" s="5">
        <f t="shared" si="14"/>
        <v>142.07599999999999</v>
      </c>
      <c r="P158" s="9"/>
      <c r="Q158" s="5">
        <f t="shared" si="12"/>
        <v>142.07599999999999</v>
      </c>
      <c r="R158" s="9"/>
      <c r="S158" s="5">
        <f t="shared" si="13"/>
        <v>142.07599999999999</v>
      </c>
    </row>
    <row r="159" spans="1:19" ht="38.25" customHeight="1">
      <c r="A159" s="2" t="s">
        <v>166</v>
      </c>
      <c r="B159" s="3" t="s">
        <v>5</v>
      </c>
      <c r="C159" s="3">
        <v>10</v>
      </c>
      <c r="D159" s="3" t="s">
        <v>20</v>
      </c>
      <c r="E159" s="1" t="s">
        <v>174</v>
      </c>
      <c r="F159" s="3">
        <v>300</v>
      </c>
      <c r="G159" s="5">
        <v>0</v>
      </c>
      <c r="H159" s="5">
        <v>27.884</v>
      </c>
      <c r="I159" s="5">
        <f t="shared" si="17"/>
        <v>27.884</v>
      </c>
      <c r="J159" s="5"/>
      <c r="K159" s="5">
        <f t="shared" si="15"/>
        <v>27.884</v>
      </c>
      <c r="L159" s="9"/>
      <c r="M159" s="5">
        <f t="shared" si="16"/>
        <v>27.884</v>
      </c>
      <c r="N159" s="9"/>
      <c r="O159" s="5">
        <f t="shared" si="14"/>
        <v>27.884</v>
      </c>
      <c r="P159" s="9"/>
      <c r="Q159" s="5">
        <f t="shared" si="12"/>
        <v>27.884</v>
      </c>
      <c r="R159" s="9"/>
      <c r="S159" s="5">
        <f t="shared" si="13"/>
        <v>27.884</v>
      </c>
    </row>
    <row r="160" spans="1:19" ht="48" customHeight="1">
      <c r="A160" s="2" t="s">
        <v>172</v>
      </c>
      <c r="B160" s="3" t="s">
        <v>5</v>
      </c>
      <c r="C160" s="3">
        <v>10</v>
      </c>
      <c r="D160" s="3" t="s">
        <v>20</v>
      </c>
      <c r="E160" s="12" t="s">
        <v>198</v>
      </c>
      <c r="F160" s="3"/>
      <c r="G160" s="5">
        <v>158.58799999999999</v>
      </c>
      <c r="H160" s="5">
        <f>H161</f>
        <v>0</v>
      </c>
      <c r="I160" s="5">
        <f t="shared" si="17"/>
        <v>158.58799999999999</v>
      </c>
      <c r="J160" s="5">
        <f>J161</f>
        <v>0</v>
      </c>
      <c r="K160" s="5">
        <f t="shared" si="15"/>
        <v>158.58799999999999</v>
      </c>
      <c r="L160" s="9">
        <f>L161</f>
        <v>0</v>
      </c>
      <c r="M160" s="5">
        <f t="shared" si="16"/>
        <v>158.58799999999999</v>
      </c>
      <c r="N160" s="9">
        <f>N161</f>
        <v>0</v>
      </c>
      <c r="O160" s="5">
        <f t="shared" si="14"/>
        <v>158.58799999999999</v>
      </c>
      <c r="P160" s="9">
        <f>P161</f>
        <v>0</v>
      </c>
      <c r="Q160" s="5">
        <f t="shared" si="12"/>
        <v>158.58799999999999</v>
      </c>
      <c r="R160" s="9">
        <f>R161</f>
        <v>0</v>
      </c>
      <c r="S160" s="5">
        <f t="shared" si="13"/>
        <v>158.58799999999999</v>
      </c>
    </row>
    <row r="161" spans="1:19" ht="39" customHeight="1">
      <c r="A161" s="2" t="s">
        <v>166</v>
      </c>
      <c r="B161" s="3" t="s">
        <v>5</v>
      </c>
      <c r="C161" s="3">
        <v>10</v>
      </c>
      <c r="D161" s="3" t="s">
        <v>20</v>
      </c>
      <c r="E161" s="12" t="s">
        <v>198</v>
      </c>
      <c r="F161" s="3">
        <v>300</v>
      </c>
      <c r="G161" s="5">
        <v>158.58799999999999</v>
      </c>
      <c r="H161" s="5"/>
      <c r="I161" s="5">
        <f t="shared" si="17"/>
        <v>158.58799999999999</v>
      </c>
      <c r="J161" s="5"/>
      <c r="K161" s="5">
        <f t="shared" si="15"/>
        <v>158.58799999999999</v>
      </c>
      <c r="L161" s="9"/>
      <c r="M161" s="5">
        <f t="shared" si="16"/>
        <v>158.58799999999999</v>
      </c>
      <c r="N161" s="9"/>
      <c r="O161" s="5">
        <f t="shared" si="14"/>
        <v>158.58799999999999</v>
      </c>
      <c r="P161" s="9"/>
      <c r="Q161" s="5">
        <f t="shared" si="12"/>
        <v>158.58799999999999</v>
      </c>
      <c r="R161" s="9"/>
      <c r="S161" s="5">
        <f t="shared" si="13"/>
        <v>158.58799999999999</v>
      </c>
    </row>
    <row r="162" spans="1:19" ht="61.5" customHeight="1">
      <c r="A162" s="2" t="s">
        <v>227</v>
      </c>
      <c r="B162" s="3" t="s">
        <v>5</v>
      </c>
      <c r="C162" s="3">
        <v>10</v>
      </c>
      <c r="D162" s="3" t="s">
        <v>20</v>
      </c>
      <c r="E162" s="1" t="s">
        <v>228</v>
      </c>
      <c r="F162" s="15"/>
      <c r="G162" s="5">
        <v>2.4729999999999999</v>
      </c>
      <c r="H162" s="5">
        <f>H163</f>
        <v>0</v>
      </c>
      <c r="I162" s="5">
        <f t="shared" si="17"/>
        <v>2.4729999999999999</v>
      </c>
      <c r="J162" s="5">
        <f>J163</f>
        <v>0</v>
      </c>
      <c r="K162" s="5">
        <f t="shared" si="15"/>
        <v>2.4729999999999999</v>
      </c>
      <c r="L162" s="9">
        <f>L163</f>
        <v>0</v>
      </c>
      <c r="M162" s="5">
        <f t="shared" si="16"/>
        <v>2.4729999999999999</v>
      </c>
      <c r="N162" s="9">
        <f>N163</f>
        <v>0</v>
      </c>
      <c r="O162" s="5">
        <f t="shared" si="14"/>
        <v>2.4729999999999999</v>
      </c>
      <c r="P162" s="9">
        <f>P163</f>
        <v>0</v>
      </c>
      <c r="Q162" s="5">
        <f t="shared" si="12"/>
        <v>2.4729999999999999</v>
      </c>
      <c r="R162" s="9">
        <f>R163</f>
        <v>0</v>
      </c>
      <c r="S162" s="5">
        <f t="shared" si="13"/>
        <v>2.4729999999999999</v>
      </c>
    </row>
    <row r="163" spans="1:19" ht="37.5" customHeight="1">
      <c r="A163" s="2" t="s">
        <v>166</v>
      </c>
      <c r="B163" s="3" t="s">
        <v>5</v>
      </c>
      <c r="C163" s="3">
        <v>10</v>
      </c>
      <c r="D163" s="3" t="s">
        <v>20</v>
      </c>
      <c r="E163" s="1" t="s">
        <v>228</v>
      </c>
      <c r="F163" s="3">
        <v>300</v>
      </c>
      <c r="G163" s="5">
        <v>2.4729999999999999</v>
      </c>
      <c r="H163" s="5"/>
      <c r="I163" s="5">
        <f t="shared" si="17"/>
        <v>2.4729999999999999</v>
      </c>
      <c r="J163" s="5"/>
      <c r="K163" s="5">
        <f t="shared" si="15"/>
        <v>2.4729999999999999</v>
      </c>
      <c r="L163" s="9"/>
      <c r="M163" s="5">
        <f t="shared" si="16"/>
        <v>2.4729999999999999</v>
      </c>
      <c r="N163" s="9"/>
      <c r="O163" s="5">
        <f t="shared" si="14"/>
        <v>2.4729999999999999</v>
      </c>
      <c r="P163" s="9"/>
      <c r="Q163" s="5">
        <f t="shared" si="12"/>
        <v>2.4729999999999999</v>
      </c>
      <c r="R163" s="9"/>
      <c r="S163" s="5">
        <f t="shared" si="13"/>
        <v>2.4729999999999999</v>
      </c>
    </row>
    <row r="164" spans="1:19" ht="49.5" customHeight="1">
      <c r="A164" s="2" t="s">
        <v>170</v>
      </c>
      <c r="B164" s="3" t="s">
        <v>5</v>
      </c>
      <c r="C164" s="3">
        <v>10</v>
      </c>
      <c r="D164" s="3" t="s">
        <v>20</v>
      </c>
      <c r="E164" s="1" t="s">
        <v>171</v>
      </c>
      <c r="F164" s="3"/>
      <c r="G164" s="5">
        <v>40.692</v>
      </c>
      <c r="H164" s="5">
        <f>H165</f>
        <v>0</v>
      </c>
      <c r="I164" s="5">
        <f t="shared" si="17"/>
        <v>40.692</v>
      </c>
      <c r="J164" s="5">
        <f>J165</f>
        <v>0</v>
      </c>
      <c r="K164" s="5">
        <f t="shared" si="15"/>
        <v>40.692</v>
      </c>
      <c r="L164" s="9">
        <f>L165</f>
        <v>0</v>
      </c>
      <c r="M164" s="5">
        <f t="shared" si="16"/>
        <v>40.692</v>
      </c>
      <c r="N164" s="9">
        <f>N165</f>
        <v>0</v>
      </c>
      <c r="O164" s="5">
        <f t="shared" si="14"/>
        <v>40.692</v>
      </c>
      <c r="P164" s="9">
        <f>P165</f>
        <v>0</v>
      </c>
      <c r="Q164" s="5">
        <f t="shared" si="12"/>
        <v>40.692</v>
      </c>
      <c r="R164" s="9">
        <f>R165</f>
        <v>26.4</v>
      </c>
      <c r="S164" s="5">
        <f t="shared" si="13"/>
        <v>67.091999999999999</v>
      </c>
    </row>
    <row r="165" spans="1:19" ht="51.75" customHeight="1">
      <c r="A165" s="2" t="s">
        <v>32</v>
      </c>
      <c r="B165" s="3" t="s">
        <v>5</v>
      </c>
      <c r="C165" s="3">
        <v>10</v>
      </c>
      <c r="D165" s="3" t="s">
        <v>20</v>
      </c>
      <c r="E165" s="1" t="s">
        <v>171</v>
      </c>
      <c r="F165" s="3">
        <v>200</v>
      </c>
      <c r="G165" s="5">
        <v>40.692</v>
      </c>
      <c r="H165" s="5"/>
      <c r="I165" s="5">
        <f t="shared" si="17"/>
        <v>40.692</v>
      </c>
      <c r="J165" s="5"/>
      <c r="K165" s="5">
        <f t="shared" si="15"/>
        <v>40.692</v>
      </c>
      <c r="L165" s="9"/>
      <c r="M165" s="5">
        <f t="shared" si="16"/>
        <v>40.692</v>
      </c>
      <c r="N165" s="9"/>
      <c r="O165" s="5">
        <f t="shared" si="14"/>
        <v>40.692</v>
      </c>
      <c r="P165" s="9"/>
      <c r="Q165" s="5">
        <f t="shared" si="12"/>
        <v>40.692</v>
      </c>
      <c r="R165" s="9">
        <v>26.4</v>
      </c>
      <c r="S165" s="5">
        <f t="shared" si="13"/>
        <v>67.091999999999999</v>
      </c>
    </row>
    <row r="166" spans="1:19" ht="53.25" customHeight="1">
      <c r="A166" s="2" t="s">
        <v>168</v>
      </c>
      <c r="B166" s="3" t="s">
        <v>5</v>
      </c>
      <c r="C166" s="3">
        <v>10</v>
      </c>
      <c r="D166" s="3" t="s">
        <v>20</v>
      </c>
      <c r="E166" s="1" t="s">
        <v>169</v>
      </c>
      <c r="F166" s="3"/>
      <c r="G166" s="5">
        <v>18</v>
      </c>
      <c r="H166" s="5">
        <f>H167</f>
        <v>0</v>
      </c>
      <c r="I166" s="5">
        <f t="shared" si="17"/>
        <v>18</v>
      </c>
      <c r="J166" s="5">
        <f>J167</f>
        <v>0</v>
      </c>
      <c r="K166" s="5">
        <f t="shared" si="15"/>
        <v>18</v>
      </c>
      <c r="L166" s="9">
        <f>L167</f>
        <v>0</v>
      </c>
      <c r="M166" s="5">
        <f t="shared" si="16"/>
        <v>18</v>
      </c>
      <c r="N166" s="9">
        <f>N167</f>
        <v>0</v>
      </c>
      <c r="O166" s="5">
        <f t="shared" si="14"/>
        <v>18</v>
      </c>
      <c r="P166" s="9">
        <f>P167</f>
        <v>0</v>
      </c>
      <c r="Q166" s="5">
        <f t="shared" si="12"/>
        <v>18</v>
      </c>
      <c r="R166" s="9">
        <f>R167</f>
        <v>0</v>
      </c>
      <c r="S166" s="5">
        <f t="shared" si="13"/>
        <v>18</v>
      </c>
    </row>
    <row r="167" spans="1:19" ht="54.75" customHeight="1">
      <c r="A167" s="2" t="s">
        <v>32</v>
      </c>
      <c r="B167" s="3" t="s">
        <v>5</v>
      </c>
      <c r="C167" s="3">
        <v>10</v>
      </c>
      <c r="D167" s="3" t="s">
        <v>20</v>
      </c>
      <c r="E167" s="1" t="s">
        <v>169</v>
      </c>
      <c r="F167" s="3">
        <v>200</v>
      </c>
      <c r="G167" s="5">
        <v>18</v>
      </c>
      <c r="H167" s="5"/>
      <c r="I167" s="5">
        <f t="shared" si="17"/>
        <v>18</v>
      </c>
      <c r="J167" s="5"/>
      <c r="K167" s="5">
        <f t="shared" si="15"/>
        <v>18</v>
      </c>
      <c r="L167" s="9"/>
      <c r="M167" s="5">
        <f t="shared" si="16"/>
        <v>18</v>
      </c>
      <c r="N167" s="9"/>
      <c r="O167" s="5">
        <f t="shared" si="14"/>
        <v>18</v>
      </c>
      <c r="P167" s="9"/>
      <c r="Q167" s="5">
        <f t="shared" si="12"/>
        <v>18</v>
      </c>
      <c r="R167" s="9"/>
      <c r="S167" s="5">
        <f t="shared" si="13"/>
        <v>18</v>
      </c>
    </row>
    <row r="168" spans="1:19" ht="48" customHeight="1">
      <c r="A168" s="10" t="s">
        <v>167</v>
      </c>
      <c r="B168" s="3" t="s">
        <v>5</v>
      </c>
      <c r="C168" s="3">
        <v>10</v>
      </c>
      <c r="D168" s="3" t="s">
        <v>20</v>
      </c>
      <c r="E168" s="1" t="s">
        <v>233</v>
      </c>
      <c r="F168" s="3"/>
      <c r="G168" s="5">
        <v>99.9512</v>
      </c>
      <c r="H168" s="5">
        <f>H169</f>
        <v>0</v>
      </c>
      <c r="I168" s="5">
        <f t="shared" si="17"/>
        <v>99.9512</v>
      </c>
      <c r="J168" s="5">
        <f>J169</f>
        <v>0</v>
      </c>
      <c r="K168" s="5">
        <f t="shared" si="15"/>
        <v>99.9512</v>
      </c>
      <c r="L168" s="9">
        <f>L169</f>
        <v>0</v>
      </c>
      <c r="M168" s="5">
        <f t="shared" si="16"/>
        <v>99.9512</v>
      </c>
      <c r="N168" s="9">
        <f>N169</f>
        <v>0</v>
      </c>
      <c r="O168" s="5">
        <f t="shared" si="14"/>
        <v>99.9512</v>
      </c>
      <c r="P168" s="9">
        <f>P169</f>
        <v>0</v>
      </c>
      <c r="Q168" s="5">
        <f t="shared" si="12"/>
        <v>99.9512</v>
      </c>
      <c r="R168" s="9">
        <f>R169</f>
        <v>0</v>
      </c>
      <c r="S168" s="5">
        <f t="shared" si="13"/>
        <v>99.9512</v>
      </c>
    </row>
    <row r="169" spans="1:19" ht="39.75" customHeight="1">
      <c r="A169" s="2" t="s">
        <v>166</v>
      </c>
      <c r="B169" s="3" t="s">
        <v>5</v>
      </c>
      <c r="C169" s="3">
        <v>10</v>
      </c>
      <c r="D169" s="3" t="s">
        <v>20</v>
      </c>
      <c r="E169" s="1" t="s">
        <v>233</v>
      </c>
      <c r="F169" s="3">
        <v>300</v>
      </c>
      <c r="G169" s="5">
        <v>99.9512</v>
      </c>
      <c r="H169" s="5"/>
      <c r="I169" s="5">
        <f t="shared" si="17"/>
        <v>99.9512</v>
      </c>
      <c r="J169" s="5"/>
      <c r="K169" s="5">
        <f t="shared" si="15"/>
        <v>99.9512</v>
      </c>
      <c r="L169" s="9"/>
      <c r="M169" s="5">
        <f t="shared" si="16"/>
        <v>99.9512</v>
      </c>
      <c r="N169" s="9"/>
      <c r="O169" s="5">
        <f t="shared" si="14"/>
        <v>99.9512</v>
      </c>
      <c r="P169" s="9"/>
      <c r="Q169" s="5">
        <f t="shared" si="12"/>
        <v>99.9512</v>
      </c>
      <c r="R169" s="9"/>
      <c r="S169" s="5">
        <f t="shared" si="13"/>
        <v>99.9512</v>
      </c>
    </row>
    <row r="170" spans="1:19" ht="83.25" hidden="1" customHeight="1">
      <c r="A170" s="2" t="s">
        <v>270</v>
      </c>
      <c r="B170" s="3" t="s">
        <v>5</v>
      </c>
      <c r="C170" s="3">
        <v>10</v>
      </c>
      <c r="D170" s="3" t="s">
        <v>20</v>
      </c>
      <c r="E170" s="12" t="s">
        <v>271</v>
      </c>
      <c r="F170" s="3"/>
      <c r="G170" s="5">
        <v>0</v>
      </c>
      <c r="H170" s="5">
        <f>H171</f>
        <v>0</v>
      </c>
      <c r="I170" s="5">
        <f t="shared" si="17"/>
        <v>0</v>
      </c>
      <c r="J170" s="5">
        <f>J171</f>
        <v>0</v>
      </c>
      <c r="K170" s="5">
        <f t="shared" si="15"/>
        <v>0</v>
      </c>
      <c r="L170" s="9">
        <f>L171</f>
        <v>0</v>
      </c>
      <c r="M170" s="5">
        <f t="shared" si="16"/>
        <v>0</v>
      </c>
      <c r="N170" s="9">
        <f>N171</f>
        <v>0</v>
      </c>
      <c r="O170" s="5">
        <f t="shared" si="14"/>
        <v>0</v>
      </c>
      <c r="P170" s="9">
        <f>P171</f>
        <v>0</v>
      </c>
      <c r="Q170" s="5">
        <f t="shared" si="12"/>
        <v>0</v>
      </c>
      <c r="R170" s="9">
        <f>R171</f>
        <v>0</v>
      </c>
      <c r="S170" s="5">
        <f t="shared" si="13"/>
        <v>0</v>
      </c>
    </row>
    <row r="171" spans="1:19" ht="42.75" hidden="1" customHeight="1">
      <c r="A171" s="2" t="s">
        <v>32</v>
      </c>
      <c r="B171" s="3" t="s">
        <v>5</v>
      </c>
      <c r="C171" s="3">
        <v>10</v>
      </c>
      <c r="D171" s="3" t="s">
        <v>20</v>
      </c>
      <c r="E171" s="12" t="s">
        <v>271</v>
      </c>
      <c r="F171" s="3">
        <v>200</v>
      </c>
      <c r="G171" s="5">
        <v>0</v>
      </c>
      <c r="H171" s="5"/>
      <c r="I171" s="5">
        <f t="shared" si="17"/>
        <v>0</v>
      </c>
      <c r="J171" s="5"/>
      <c r="K171" s="5">
        <f t="shared" si="15"/>
        <v>0</v>
      </c>
      <c r="L171" s="9"/>
      <c r="M171" s="5">
        <f t="shared" si="16"/>
        <v>0</v>
      </c>
      <c r="N171" s="9"/>
      <c r="O171" s="5">
        <f t="shared" si="14"/>
        <v>0</v>
      </c>
      <c r="P171" s="9"/>
      <c r="Q171" s="5">
        <f t="shared" si="12"/>
        <v>0</v>
      </c>
      <c r="R171" s="9"/>
      <c r="S171" s="5">
        <f t="shared" si="13"/>
        <v>0</v>
      </c>
    </row>
    <row r="172" spans="1:19" ht="173.25" hidden="1" customHeight="1">
      <c r="A172" s="2" t="s">
        <v>302</v>
      </c>
      <c r="B172" s="3" t="s">
        <v>5</v>
      </c>
      <c r="C172" s="3">
        <v>10</v>
      </c>
      <c r="D172" s="3" t="s">
        <v>20</v>
      </c>
      <c r="E172" s="12" t="s">
        <v>303</v>
      </c>
      <c r="F172" s="3"/>
      <c r="G172" s="5">
        <v>0</v>
      </c>
      <c r="H172" s="5">
        <f>H173</f>
        <v>0</v>
      </c>
      <c r="I172" s="5">
        <f t="shared" si="17"/>
        <v>0</v>
      </c>
      <c r="J172" s="5">
        <f>J173</f>
        <v>0</v>
      </c>
      <c r="K172" s="5">
        <f t="shared" si="15"/>
        <v>0</v>
      </c>
      <c r="L172" s="9">
        <f>L173</f>
        <v>0</v>
      </c>
      <c r="M172" s="5">
        <f t="shared" si="16"/>
        <v>0</v>
      </c>
      <c r="N172" s="9">
        <f>N173</f>
        <v>0</v>
      </c>
      <c r="O172" s="5">
        <f t="shared" si="14"/>
        <v>0</v>
      </c>
      <c r="P172" s="9">
        <f>P173</f>
        <v>0</v>
      </c>
      <c r="Q172" s="5">
        <f t="shared" si="12"/>
        <v>0</v>
      </c>
      <c r="R172" s="9">
        <f>R173</f>
        <v>0</v>
      </c>
      <c r="S172" s="5">
        <f t="shared" si="13"/>
        <v>0</v>
      </c>
    </row>
    <row r="173" spans="1:19" ht="42.75" hidden="1" customHeight="1">
      <c r="A173" s="2" t="s">
        <v>32</v>
      </c>
      <c r="B173" s="3" t="s">
        <v>5</v>
      </c>
      <c r="C173" s="3">
        <v>10</v>
      </c>
      <c r="D173" s="3" t="s">
        <v>20</v>
      </c>
      <c r="E173" s="12" t="s">
        <v>303</v>
      </c>
      <c r="F173" s="3">
        <v>200</v>
      </c>
      <c r="G173" s="5">
        <v>0</v>
      </c>
      <c r="H173" s="5"/>
      <c r="I173" s="5">
        <f t="shared" si="17"/>
        <v>0</v>
      </c>
      <c r="J173" s="5"/>
      <c r="K173" s="5">
        <f t="shared" si="15"/>
        <v>0</v>
      </c>
      <c r="L173" s="9"/>
      <c r="M173" s="5">
        <f t="shared" si="16"/>
        <v>0</v>
      </c>
      <c r="N173" s="9"/>
      <c r="O173" s="5">
        <f t="shared" si="14"/>
        <v>0</v>
      </c>
      <c r="P173" s="9"/>
      <c r="Q173" s="5">
        <f t="shared" si="12"/>
        <v>0</v>
      </c>
      <c r="R173" s="9"/>
      <c r="S173" s="5">
        <f t="shared" si="13"/>
        <v>0</v>
      </c>
    </row>
    <row r="174" spans="1:19" ht="60.75" customHeight="1">
      <c r="A174" s="10" t="s">
        <v>165</v>
      </c>
      <c r="B174" s="3" t="s">
        <v>5</v>
      </c>
      <c r="C174" s="3">
        <v>10</v>
      </c>
      <c r="D174" s="3" t="s">
        <v>20</v>
      </c>
      <c r="E174" s="1" t="s">
        <v>199</v>
      </c>
      <c r="F174" s="3"/>
      <c r="G174" s="5">
        <v>168.45840000000001</v>
      </c>
      <c r="H174" s="5">
        <f>H175</f>
        <v>0</v>
      </c>
      <c r="I174" s="5">
        <f t="shared" si="17"/>
        <v>168.45840000000001</v>
      </c>
      <c r="J174" s="5">
        <f>J175</f>
        <v>0</v>
      </c>
      <c r="K174" s="5">
        <f t="shared" si="15"/>
        <v>168.45840000000001</v>
      </c>
      <c r="L174" s="9">
        <f>L175</f>
        <v>0</v>
      </c>
      <c r="M174" s="5">
        <f t="shared" si="16"/>
        <v>168.45840000000001</v>
      </c>
      <c r="N174" s="9">
        <f>N175</f>
        <v>0</v>
      </c>
      <c r="O174" s="5">
        <f t="shared" si="14"/>
        <v>168.45840000000001</v>
      </c>
      <c r="P174" s="9">
        <f>P175</f>
        <v>0</v>
      </c>
      <c r="Q174" s="5">
        <f t="shared" si="12"/>
        <v>168.45840000000001</v>
      </c>
      <c r="R174" s="9">
        <f>R175</f>
        <v>0</v>
      </c>
      <c r="S174" s="5">
        <f t="shared" si="13"/>
        <v>168.45840000000001</v>
      </c>
    </row>
    <row r="175" spans="1:19" ht="38.25" customHeight="1">
      <c r="A175" s="2" t="s">
        <v>166</v>
      </c>
      <c r="B175" s="3" t="s">
        <v>5</v>
      </c>
      <c r="C175" s="3">
        <v>10</v>
      </c>
      <c r="D175" s="3" t="s">
        <v>20</v>
      </c>
      <c r="E175" s="1" t="s">
        <v>199</v>
      </c>
      <c r="F175" s="3">
        <v>300</v>
      </c>
      <c r="G175" s="5">
        <v>168.45840000000001</v>
      </c>
      <c r="H175" s="5"/>
      <c r="I175" s="5">
        <f t="shared" si="17"/>
        <v>168.45840000000001</v>
      </c>
      <c r="J175" s="5"/>
      <c r="K175" s="5">
        <f t="shared" si="15"/>
        <v>168.45840000000001</v>
      </c>
      <c r="L175" s="9"/>
      <c r="M175" s="5">
        <f t="shared" si="16"/>
        <v>168.45840000000001</v>
      </c>
      <c r="N175" s="9"/>
      <c r="O175" s="5">
        <f t="shared" si="14"/>
        <v>168.45840000000001</v>
      </c>
      <c r="P175" s="9"/>
      <c r="Q175" s="5">
        <f t="shared" si="12"/>
        <v>168.45840000000001</v>
      </c>
      <c r="R175" s="9"/>
      <c r="S175" s="5">
        <f t="shared" si="13"/>
        <v>168.45840000000001</v>
      </c>
    </row>
    <row r="176" spans="1:19" ht="71.25" customHeight="1">
      <c r="A176" s="10" t="s">
        <v>163</v>
      </c>
      <c r="B176" s="3" t="s">
        <v>5</v>
      </c>
      <c r="C176" s="3">
        <v>10</v>
      </c>
      <c r="D176" s="3" t="s">
        <v>21</v>
      </c>
      <c r="E176" s="12" t="s">
        <v>164</v>
      </c>
      <c r="F176" s="3"/>
      <c r="G176" s="5">
        <v>5520.3984</v>
      </c>
      <c r="H176" s="5">
        <f>H177</f>
        <v>-4140.2987999999996</v>
      </c>
      <c r="I176" s="5">
        <f t="shared" si="17"/>
        <v>1380.0996000000005</v>
      </c>
      <c r="J176" s="5">
        <f>J177</f>
        <v>0</v>
      </c>
      <c r="K176" s="5">
        <f t="shared" si="15"/>
        <v>1380.0996000000005</v>
      </c>
      <c r="L176" s="9">
        <f>L177</f>
        <v>0</v>
      </c>
      <c r="M176" s="5">
        <f t="shared" si="16"/>
        <v>1380.0996000000005</v>
      </c>
      <c r="N176" s="9">
        <f>N177</f>
        <v>0</v>
      </c>
      <c r="O176" s="5">
        <f t="shared" si="14"/>
        <v>1380.0996000000005</v>
      </c>
      <c r="P176" s="9">
        <f>P177</f>
        <v>0</v>
      </c>
      <c r="Q176" s="5">
        <f t="shared" si="12"/>
        <v>1380.0996000000005</v>
      </c>
      <c r="R176" s="9">
        <f>R177</f>
        <v>-231.34960000000001</v>
      </c>
      <c r="S176" s="5">
        <f t="shared" si="13"/>
        <v>1148.7500000000005</v>
      </c>
    </row>
    <row r="177" spans="1:19" ht="50.25" customHeight="1">
      <c r="A177" s="2" t="s">
        <v>188</v>
      </c>
      <c r="B177" s="3" t="s">
        <v>5</v>
      </c>
      <c r="C177" s="3">
        <v>10</v>
      </c>
      <c r="D177" s="3" t="s">
        <v>21</v>
      </c>
      <c r="E177" s="12" t="s">
        <v>164</v>
      </c>
      <c r="F177" s="3">
        <v>400</v>
      </c>
      <c r="G177" s="5">
        <v>5520.3984</v>
      </c>
      <c r="H177" s="5">
        <v>-4140.2987999999996</v>
      </c>
      <c r="I177" s="5">
        <f t="shared" si="17"/>
        <v>1380.0996000000005</v>
      </c>
      <c r="J177" s="5"/>
      <c r="K177" s="5">
        <f t="shared" si="15"/>
        <v>1380.0996000000005</v>
      </c>
      <c r="L177" s="9"/>
      <c r="M177" s="5">
        <f t="shared" si="16"/>
        <v>1380.0996000000005</v>
      </c>
      <c r="N177" s="9"/>
      <c r="O177" s="5">
        <f t="shared" si="14"/>
        <v>1380.0996000000005</v>
      </c>
      <c r="P177" s="9"/>
      <c r="Q177" s="5">
        <f t="shared" si="12"/>
        <v>1380.0996000000005</v>
      </c>
      <c r="R177" s="9">
        <v>-231.34960000000001</v>
      </c>
      <c r="S177" s="5">
        <f t="shared" si="13"/>
        <v>1148.7500000000005</v>
      </c>
    </row>
    <row r="178" spans="1:19" ht="45.75" customHeight="1">
      <c r="A178" s="10" t="s">
        <v>161</v>
      </c>
      <c r="B178" s="3" t="s">
        <v>5</v>
      </c>
      <c r="C178" s="3">
        <v>10</v>
      </c>
      <c r="D178" s="3" t="s">
        <v>28</v>
      </c>
      <c r="E178" s="12" t="s">
        <v>162</v>
      </c>
      <c r="F178" s="3"/>
      <c r="G178" s="5">
        <v>384.17060000000004</v>
      </c>
      <c r="H178" s="5">
        <f>H179</f>
        <v>0</v>
      </c>
      <c r="I178" s="5">
        <f t="shared" si="17"/>
        <v>384.17060000000004</v>
      </c>
      <c r="J178" s="5">
        <f>J179</f>
        <v>0</v>
      </c>
      <c r="K178" s="5">
        <f t="shared" si="15"/>
        <v>384.17060000000004</v>
      </c>
      <c r="L178" s="9">
        <f>L179</f>
        <v>0</v>
      </c>
      <c r="M178" s="5">
        <f t="shared" si="16"/>
        <v>384.17060000000004</v>
      </c>
      <c r="N178" s="9">
        <f>N179</f>
        <v>0</v>
      </c>
      <c r="O178" s="5">
        <f t="shared" si="14"/>
        <v>384.17060000000004</v>
      </c>
      <c r="P178" s="9">
        <f>P179</f>
        <v>0</v>
      </c>
      <c r="Q178" s="5">
        <f t="shared" si="12"/>
        <v>384.17060000000004</v>
      </c>
      <c r="R178" s="9">
        <f>R179</f>
        <v>0</v>
      </c>
      <c r="S178" s="5">
        <f t="shared" si="13"/>
        <v>384.17060000000004</v>
      </c>
    </row>
    <row r="179" spans="1:19" ht="56.25" customHeight="1">
      <c r="A179" s="2" t="s">
        <v>71</v>
      </c>
      <c r="B179" s="3" t="s">
        <v>5</v>
      </c>
      <c r="C179" s="3">
        <v>10</v>
      </c>
      <c r="D179" s="3" t="s">
        <v>28</v>
      </c>
      <c r="E179" s="12" t="s">
        <v>162</v>
      </c>
      <c r="F179" s="3">
        <v>600</v>
      </c>
      <c r="G179" s="5">
        <v>384.17060000000004</v>
      </c>
      <c r="H179" s="5"/>
      <c r="I179" s="5">
        <f t="shared" si="17"/>
        <v>384.17060000000004</v>
      </c>
      <c r="J179" s="5"/>
      <c r="K179" s="5">
        <f t="shared" si="15"/>
        <v>384.17060000000004</v>
      </c>
      <c r="L179" s="9"/>
      <c r="M179" s="5">
        <f t="shared" si="16"/>
        <v>384.17060000000004</v>
      </c>
      <c r="N179" s="9"/>
      <c r="O179" s="5">
        <f t="shared" si="14"/>
        <v>384.17060000000004</v>
      </c>
      <c r="P179" s="9"/>
      <c r="Q179" s="5">
        <f t="shared" si="12"/>
        <v>384.17060000000004</v>
      </c>
      <c r="R179" s="9"/>
      <c r="S179" s="5">
        <f t="shared" si="13"/>
        <v>384.17060000000004</v>
      </c>
    </row>
    <row r="180" spans="1:19" ht="42" customHeight="1">
      <c r="A180" s="7" t="s">
        <v>6</v>
      </c>
      <c r="B180" s="8" t="s">
        <v>3</v>
      </c>
      <c r="C180" s="8"/>
      <c r="D180" s="8"/>
      <c r="E180" s="8"/>
      <c r="F180" s="8"/>
      <c r="G180" s="5">
        <v>5222.7488000000012</v>
      </c>
      <c r="H180" s="5">
        <f>H181</f>
        <v>0</v>
      </c>
      <c r="I180" s="5">
        <f t="shared" si="17"/>
        <v>5222.7488000000012</v>
      </c>
      <c r="J180" s="5">
        <f>J181</f>
        <v>2.2300000000000004</v>
      </c>
      <c r="K180" s="5">
        <f t="shared" si="15"/>
        <v>5224.9788000000008</v>
      </c>
      <c r="L180" s="9">
        <f>L181</f>
        <v>0</v>
      </c>
      <c r="M180" s="5">
        <f t="shared" si="16"/>
        <v>5224.9788000000008</v>
      </c>
      <c r="N180" s="9">
        <f>N181</f>
        <v>0</v>
      </c>
      <c r="O180" s="5">
        <f t="shared" si="14"/>
        <v>5224.9788000000008</v>
      </c>
      <c r="P180" s="9">
        <f>P181</f>
        <v>0</v>
      </c>
      <c r="Q180" s="5">
        <f t="shared" si="12"/>
        <v>5224.9788000000008</v>
      </c>
      <c r="R180" s="9">
        <f>R181</f>
        <v>-38.329799999999999</v>
      </c>
      <c r="S180" s="5">
        <f t="shared" si="13"/>
        <v>5186.6490000000003</v>
      </c>
    </row>
    <row r="181" spans="1:19" ht="35.25" customHeight="1">
      <c r="A181" s="2" t="s">
        <v>12</v>
      </c>
      <c r="B181" s="3" t="s">
        <v>3</v>
      </c>
      <c r="C181" s="3"/>
      <c r="D181" s="3"/>
      <c r="E181" s="3"/>
      <c r="F181" s="3"/>
      <c r="G181" s="5">
        <v>5222.7488000000012</v>
      </c>
      <c r="H181" s="5">
        <f>H182+H186+H192+H190+H188+H194</f>
        <v>0</v>
      </c>
      <c r="I181" s="5">
        <f t="shared" si="17"/>
        <v>5222.7488000000012</v>
      </c>
      <c r="J181" s="5">
        <f>J182+J186+J192+J190+J188+J194+J196</f>
        <v>2.2300000000000004</v>
      </c>
      <c r="K181" s="5">
        <f t="shared" si="15"/>
        <v>5224.9788000000008</v>
      </c>
      <c r="L181" s="9">
        <f>L182+L186+L192+L190+L188+L194+L196</f>
        <v>0</v>
      </c>
      <c r="M181" s="5">
        <f t="shared" si="16"/>
        <v>5224.9788000000008</v>
      </c>
      <c r="N181" s="9">
        <f>N182+N186+N192+N190+N188+N194+N196</f>
        <v>0</v>
      </c>
      <c r="O181" s="5">
        <f t="shared" si="14"/>
        <v>5224.9788000000008</v>
      </c>
      <c r="P181" s="9">
        <f>P182+P186+P192+P190+P188+P194+P196</f>
        <v>0</v>
      </c>
      <c r="Q181" s="5">
        <f t="shared" si="12"/>
        <v>5224.9788000000008</v>
      </c>
      <c r="R181" s="9">
        <f>R182+R186+R192+R190+R188+R194+R196</f>
        <v>-38.329799999999999</v>
      </c>
      <c r="S181" s="5">
        <f t="shared" si="13"/>
        <v>5186.6490000000003</v>
      </c>
    </row>
    <row r="182" spans="1:19" ht="50.25" customHeight="1">
      <c r="A182" s="2" t="s">
        <v>31</v>
      </c>
      <c r="B182" s="3" t="s">
        <v>3</v>
      </c>
      <c r="C182" s="3" t="s">
        <v>19</v>
      </c>
      <c r="D182" s="3" t="s">
        <v>28</v>
      </c>
      <c r="E182" s="1" t="s">
        <v>34</v>
      </c>
      <c r="F182" s="3"/>
      <c r="G182" s="5">
        <v>4567.0418</v>
      </c>
      <c r="H182" s="5">
        <f>H183+H184+H185</f>
        <v>0</v>
      </c>
      <c r="I182" s="5">
        <f t="shared" si="17"/>
        <v>4567.0418</v>
      </c>
      <c r="J182" s="5">
        <f>J183+J184+J185</f>
        <v>0</v>
      </c>
      <c r="K182" s="5">
        <f t="shared" si="15"/>
        <v>4567.0418</v>
      </c>
      <c r="L182" s="9">
        <f>L183+L184+L185</f>
        <v>0</v>
      </c>
      <c r="M182" s="5">
        <f t="shared" si="16"/>
        <v>4567.0418</v>
      </c>
      <c r="N182" s="9">
        <f>N183+N184+N185</f>
        <v>0</v>
      </c>
      <c r="O182" s="5">
        <f t="shared" si="14"/>
        <v>4567.0418</v>
      </c>
      <c r="P182" s="9">
        <f>P183+P184+P185</f>
        <v>0</v>
      </c>
      <c r="Q182" s="5">
        <f t="shared" si="12"/>
        <v>4567.0418</v>
      </c>
      <c r="R182" s="9">
        <f>R183+R184+R185</f>
        <v>45.670200000000001</v>
      </c>
      <c r="S182" s="5">
        <f t="shared" si="13"/>
        <v>4612.7119999999995</v>
      </c>
    </row>
    <row r="183" spans="1:19" ht="89.25" customHeight="1">
      <c r="A183" s="2" t="s">
        <v>101</v>
      </c>
      <c r="B183" s="3" t="s">
        <v>3</v>
      </c>
      <c r="C183" s="3" t="s">
        <v>19</v>
      </c>
      <c r="D183" s="3" t="s">
        <v>28</v>
      </c>
      <c r="E183" s="1" t="s">
        <v>34</v>
      </c>
      <c r="F183" s="3">
        <v>100</v>
      </c>
      <c r="G183" s="5">
        <v>4567.0417999999991</v>
      </c>
      <c r="H183" s="5"/>
      <c r="I183" s="5">
        <f t="shared" si="17"/>
        <v>4567.0417999999991</v>
      </c>
      <c r="J183" s="5"/>
      <c r="K183" s="5">
        <f t="shared" si="15"/>
        <v>4567.0417999999991</v>
      </c>
      <c r="L183" s="9"/>
      <c r="M183" s="5">
        <f t="shared" si="16"/>
        <v>4567.0417999999991</v>
      </c>
      <c r="N183" s="9"/>
      <c r="O183" s="5">
        <f t="shared" si="14"/>
        <v>4567.0417999999991</v>
      </c>
      <c r="P183" s="9"/>
      <c r="Q183" s="5">
        <f t="shared" si="12"/>
        <v>4567.0417999999991</v>
      </c>
      <c r="R183" s="9">
        <v>45.670200000000001</v>
      </c>
      <c r="S183" s="5">
        <f t="shared" si="13"/>
        <v>4612.7119999999986</v>
      </c>
    </row>
    <row r="184" spans="1:19" ht="52.5" hidden="1" customHeight="1">
      <c r="A184" s="2" t="s">
        <v>32</v>
      </c>
      <c r="B184" s="3" t="s">
        <v>3</v>
      </c>
      <c r="C184" s="3" t="s">
        <v>19</v>
      </c>
      <c r="D184" s="3" t="s">
        <v>28</v>
      </c>
      <c r="E184" s="1" t="s">
        <v>34</v>
      </c>
      <c r="F184" s="3">
        <v>200</v>
      </c>
      <c r="G184" s="5">
        <v>0</v>
      </c>
      <c r="H184" s="5"/>
      <c r="I184" s="5">
        <f t="shared" si="17"/>
        <v>0</v>
      </c>
      <c r="J184" s="5"/>
      <c r="K184" s="5">
        <f t="shared" si="15"/>
        <v>0</v>
      </c>
      <c r="L184" s="9"/>
      <c r="M184" s="5">
        <f t="shared" si="16"/>
        <v>0</v>
      </c>
      <c r="N184" s="9"/>
      <c r="O184" s="5">
        <f t="shared" si="14"/>
        <v>0</v>
      </c>
      <c r="P184" s="9"/>
      <c r="Q184" s="5">
        <f t="shared" si="12"/>
        <v>0</v>
      </c>
      <c r="R184" s="9"/>
      <c r="S184" s="5">
        <f t="shared" si="13"/>
        <v>0</v>
      </c>
    </row>
    <row r="185" spans="1:19" ht="47.25" hidden="1" customHeight="1">
      <c r="A185" s="2" t="s">
        <v>33</v>
      </c>
      <c r="B185" s="3" t="s">
        <v>3</v>
      </c>
      <c r="C185" s="3" t="s">
        <v>19</v>
      </c>
      <c r="D185" s="3" t="s">
        <v>28</v>
      </c>
      <c r="E185" s="1" t="s">
        <v>34</v>
      </c>
      <c r="F185" s="3">
        <v>800</v>
      </c>
      <c r="G185" s="5">
        <v>0</v>
      </c>
      <c r="H185" s="5"/>
      <c r="I185" s="5">
        <f t="shared" si="17"/>
        <v>0</v>
      </c>
      <c r="J185" s="5"/>
      <c r="K185" s="5">
        <f t="shared" si="15"/>
        <v>0</v>
      </c>
      <c r="L185" s="9"/>
      <c r="M185" s="5">
        <f t="shared" si="16"/>
        <v>0</v>
      </c>
      <c r="N185" s="9"/>
      <c r="O185" s="5">
        <f t="shared" si="14"/>
        <v>0</v>
      </c>
      <c r="P185" s="9"/>
      <c r="Q185" s="5">
        <f t="shared" si="12"/>
        <v>0</v>
      </c>
      <c r="R185" s="9"/>
      <c r="S185" s="5">
        <f t="shared" si="13"/>
        <v>0</v>
      </c>
    </row>
    <row r="186" spans="1:19" ht="42" customHeight="1">
      <c r="A186" s="10" t="s">
        <v>59</v>
      </c>
      <c r="B186" s="3" t="s">
        <v>3</v>
      </c>
      <c r="C186" s="3" t="s">
        <v>19</v>
      </c>
      <c r="D186" s="3">
        <v>11</v>
      </c>
      <c r="E186" s="1" t="s">
        <v>60</v>
      </c>
      <c r="F186" s="3"/>
      <c r="G186" s="5">
        <v>500</v>
      </c>
      <c r="H186" s="5">
        <f>H187</f>
        <v>0</v>
      </c>
      <c r="I186" s="5">
        <f t="shared" si="17"/>
        <v>500</v>
      </c>
      <c r="J186" s="5">
        <f>J187</f>
        <v>0</v>
      </c>
      <c r="K186" s="5">
        <f t="shared" si="15"/>
        <v>500</v>
      </c>
      <c r="L186" s="9">
        <f>L187</f>
        <v>0</v>
      </c>
      <c r="M186" s="5">
        <f t="shared" si="16"/>
        <v>500</v>
      </c>
      <c r="N186" s="9">
        <f>N187</f>
        <v>0</v>
      </c>
      <c r="O186" s="5">
        <f t="shared" si="14"/>
        <v>500</v>
      </c>
      <c r="P186" s="9">
        <f>P187</f>
        <v>0</v>
      </c>
      <c r="Q186" s="5">
        <f t="shared" si="12"/>
        <v>500</v>
      </c>
      <c r="R186" s="9">
        <f>R187</f>
        <v>-84</v>
      </c>
      <c r="S186" s="5">
        <f t="shared" si="13"/>
        <v>416</v>
      </c>
    </row>
    <row r="187" spans="1:19" ht="36" customHeight="1">
      <c r="A187" s="2" t="s">
        <v>33</v>
      </c>
      <c r="B187" s="3" t="s">
        <v>3</v>
      </c>
      <c r="C187" s="3" t="s">
        <v>19</v>
      </c>
      <c r="D187" s="3">
        <v>11</v>
      </c>
      <c r="E187" s="1" t="s">
        <v>60</v>
      </c>
      <c r="F187" s="3">
        <v>800</v>
      </c>
      <c r="G187" s="5">
        <v>500</v>
      </c>
      <c r="H187" s="5"/>
      <c r="I187" s="5">
        <f t="shared" si="17"/>
        <v>500</v>
      </c>
      <c r="J187" s="5"/>
      <c r="K187" s="5">
        <f t="shared" si="15"/>
        <v>500</v>
      </c>
      <c r="L187" s="9"/>
      <c r="M187" s="5">
        <f t="shared" si="16"/>
        <v>500</v>
      </c>
      <c r="N187" s="9"/>
      <c r="O187" s="5">
        <f t="shared" si="14"/>
        <v>500</v>
      </c>
      <c r="P187" s="9"/>
      <c r="Q187" s="5">
        <f t="shared" si="12"/>
        <v>500</v>
      </c>
      <c r="R187" s="9">
        <v>-84</v>
      </c>
      <c r="S187" s="5">
        <f t="shared" si="13"/>
        <v>416</v>
      </c>
    </row>
    <row r="188" spans="1:19" ht="48.75" customHeight="1">
      <c r="A188" s="2" t="s">
        <v>318</v>
      </c>
      <c r="B188" s="3" t="s">
        <v>3</v>
      </c>
      <c r="C188" s="3" t="s">
        <v>19</v>
      </c>
      <c r="D188" s="3">
        <v>13</v>
      </c>
      <c r="E188" s="1" t="s">
        <v>319</v>
      </c>
      <c r="F188" s="3"/>
      <c r="G188" s="5">
        <v>2</v>
      </c>
      <c r="H188" s="5">
        <f>H189</f>
        <v>0</v>
      </c>
      <c r="I188" s="5">
        <f t="shared" si="17"/>
        <v>2</v>
      </c>
      <c r="J188" s="5">
        <f>J189</f>
        <v>0</v>
      </c>
      <c r="K188" s="5">
        <f t="shared" si="15"/>
        <v>2</v>
      </c>
      <c r="L188" s="9">
        <f>L189</f>
        <v>0</v>
      </c>
      <c r="M188" s="5">
        <f t="shared" si="16"/>
        <v>2</v>
      </c>
      <c r="N188" s="9">
        <f>N189</f>
        <v>0</v>
      </c>
      <c r="O188" s="5">
        <f t="shared" si="14"/>
        <v>2</v>
      </c>
      <c r="P188" s="9">
        <f>P189</f>
        <v>0</v>
      </c>
      <c r="Q188" s="5">
        <f t="shared" si="12"/>
        <v>2</v>
      </c>
      <c r="R188" s="9">
        <f>R189</f>
        <v>0</v>
      </c>
      <c r="S188" s="5">
        <f t="shared" si="13"/>
        <v>2</v>
      </c>
    </row>
    <row r="189" spans="1:19" ht="44.25" customHeight="1">
      <c r="A189" s="2" t="s">
        <v>32</v>
      </c>
      <c r="B189" s="3" t="s">
        <v>3</v>
      </c>
      <c r="C189" s="3" t="s">
        <v>19</v>
      </c>
      <c r="D189" s="3">
        <v>13</v>
      </c>
      <c r="E189" s="1" t="s">
        <v>319</v>
      </c>
      <c r="F189" s="3">
        <v>200</v>
      </c>
      <c r="G189" s="5">
        <v>2</v>
      </c>
      <c r="H189" s="5"/>
      <c r="I189" s="5">
        <f t="shared" si="17"/>
        <v>2</v>
      </c>
      <c r="J189" s="5"/>
      <c r="K189" s="5">
        <f t="shared" si="15"/>
        <v>2</v>
      </c>
      <c r="L189" s="9"/>
      <c r="M189" s="5">
        <f t="shared" si="16"/>
        <v>2</v>
      </c>
      <c r="N189" s="9"/>
      <c r="O189" s="5">
        <f t="shared" si="14"/>
        <v>2</v>
      </c>
      <c r="P189" s="9"/>
      <c r="Q189" s="5">
        <f t="shared" si="12"/>
        <v>2</v>
      </c>
      <c r="R189" s="9"/>
      <c r="S189" s="5">
        <f t="shared" si="13"/>
        <v>2</v>
      </c>
    </row>
    <row r="190" spans="1:19" ht="138" hidden="1" customHeight="1">
      <c r="A190" s="4" t="s">
        <v>283</v>
      </c>
      <c r="B190" s="3" t="s">
        <v>3</v>
      </c>
      <c r="C190" s="3" t="s">
        <v>19</v>
      </c>
      <c r="D190" s="3">
        <v>13</v>
      </c>
      <c r="E190" s="1" t="s">
        <v>282</v>
      </c>
      <c r="F190" s="3"/>
      <c r="G190" s="5">
        <v>0</v>
      </c>
      <c r="H190" s="5">
        <f>H191</f>
        <v>0</v>
      </c>
      <c r="I190" s="5">
        <f t="shared" si="17"/>
        <v>0</v>
      </c>
      <c r="J190" s="5">
        <f>J191</f>
        <v>0</v>
      </c>
      <c r="K190" s="5">
        <f t="shared" si="15"/>
        <v>0</v>
      </c>
      <c r="L190" s="9">
        <f>L191</f>
        <v>0</v>
      </c>
      <c r="M190" s="5">
        <f t="shared" si="16"/>
        <v>0</v>
      </c>
      <c r="N190" s="9">
        <f>N191</f>
        <v>0</v>
      </c>
      <c r="O190" s="5">
        <f t="shared" si="14"/>
        <v>0</v>
      </c>
      <c r="P190" s="9">
        <f>P191</f>
        <v>0</v>
      </c>
      <c r="Q190" s="5">
        <f t="shared" si="12"/>
        <v>0</v>
      </c>
      <c r="R190" s="9">
        <f>R191</f>
        <v>0</v>
      </c>
      <c r="S190" s="5">
        <f t="shared" si="13"/>
        <v>0</v>
      </c>
    </row>
    <row r="191" spans="1:19" ht="36" hidden="1" customHeight="1">
      <c r="A191" s="4" t="s">
        <v>58</v>
      </c>
      <c r="B191" s="3" t="s">
        <v>3</v>
      </c>
      <c r="C191" s="3" t="s">
        <v>19</v>
      </c>
      <c r="D191" s="3">
        <v>13</v>
      </c>
      <c r="E191" s="1" t="s">
        <v>282</v>
      </c>
      <c r="F191" s="3">
        <v>800</v>
      </c>
      <c r="G191" s="5">
        <v>0</v>
      </c>
      <c r="H191" s="5"/>
      <c r="I191" s="5">
        <f t="shared" si="17"/>
        <v>0</v>
      </c>
      <c r="J191" s="5"/>
      <c r="K191" s="5">
        <f t="shared" si="15"/>
        <v>0</v>
      </c>
      <c r="L191" s="9"/>
      <c r="M191" s="5">
        <f t="shared" si="16"/>
        <v>0</v>
      </c>
      <c r="N191" s="9"/>
      <c r="O191" s="5">
        <f t="shared" si="14"/>
        <v>0</v>
      </c>
      <c r="P191" s="9"/>
      <c r="Q191" s="5">
        <f t="shared" si="12"/>
        <v>0</v>
      </c>
      <c r="R191" s="9"/>
      <c r="S191" s="5">
        <f t="shared" si="13"/>
        <v>0</v>
      </c>
    </row>
    <row r="192" spans="1:19" ht="23.25" customHeight="1">
      <c r="A192" s="10" t="s">
        <v>54</v>
      </c>
      <c r="B192" s="3" t="s">
        <v>3</v>
      </c>
      <c r="C192" s="3" t="s">
        <v>21</v>
      </c>
      <c r="D192" s="3">
        <v>10</v>
      </c>
      <c r="E192" s="1" t="s">
        <v>55</v>
      </c>
      <c r="F192" s="3"/>
      <c r="G192" s="5">
        <v>147.80700000000002</v>
      </c>
      <c r="H192" s="5">
        <f>H193</f>
        <v>0</v>
      </c>
      <c r="I192" s="5">
        <f t="shared" si="17"/>
        <v>147.80700000000002</v>
      </c>
      <c r="J192" s="5">
        <f>J193</f>
        <v>0</v>
      </c>
      <c r="K192" s="5">
        <f t="shared" si="15"/>
        <v>147.80700000000002</v>
      </c>
      <c r="L192" s="9">
        <f>L193</f>
        <v>0</v>
      </c>
      <c r="M192" s="5">
        <f t="shared" si="16"/>
        <v>147.80700000000002</v>
      </c>
      <c r="N192" s="9">
        <f>N193</f>
        <v>0</v>
      </c>
      <c r="O192" s="5">
        <f t="shared" si="14"/>
        <v>147.80700000000002</v>
      </c>
      <c r="P192" s="9">
        <f>P193</f>
        <v>0</v>
      </c>
      <c r="Q192" s="5">
        <f t="shared" si="12"/>
        <v>147.80700000000002</v>
      </c>
      <c r="R192" s="9">
        <f>R193</f>
        <v>0</v>
      </c>
      <c r="S192" s="5">
        <f t="shared" si="13"/>
        <v>147.80700000000002</v>
      </c>
    </row>
    <row r="193" spans="1:19" ht="48" customHeight="1">
      <c r="A193" s="2" t="s">
        <v>32</v>
      </c>
      <c r="B193" s="3" t="s">
        <v>3</v>
      </c>
      <c r="C193" s="3" t="s">
        <v>21</v>
      </c>
      <c r="D193" s="3">
        <v>10</v>
      </c>
      <c r="E193" s="1" t="s">
        <v>55</v>
      </c>
      <c r="F193" s="3">
        <v>200</v>
      </c>
      <c r="G193" s="5">
        <v>147.80700000000002</v>
      </c>
      <c r="H193" s="5"/>
      <c r="I193" s="5">
        <f t="shared" si="17"/>
        <v>147.80700000000002</v>
      </c>
      <c r="J193" s="5"/>
      <c r="K193" s="5">
        <f t="shared" si="15"/>
        <v>147.80700000000002</v>
      </c>
      <c r="L193" s="9"/>
      <c r="M193" s="5">
        <f t="shared" si="16"/>
        <v>147.80700000000002</v>
      </c>
      <c r="N193" s="9"/>
      <c r="O193" s="5">
        <f t="shared" si="14"/>
        <v>147.80700000000002</v>
      </c>
      <c r="P193" s="9"/>
      <c r="Q193" s="5">
        <f t="shared" si="12"/>
        <v>147.80700000000002</v>
      </c>
      <c r="R193" s="9"/>
      <c r="S193" s="5">
        <f t="shared" si="13"/>
        <v>147.80700000000002</v>
      </c>
    </row>
    <row r="194" spans="1:19" ht="87.75" hidden="1" customHeight="1">
      <c r="A194" s="2" t="s">
        <v>178</v>
      </c>
      <c r="B194" s="3" t="s">
        <v>3</v>
      </c>
      <c r="C194" s="3" t="s">
        <v>23</v>
      </c>
      <c r="D194" s="3" t="s">
        <v>22</v>
      </c>
      <c r="E194" s="1" t="s">
        <v>179</v>
      </c>
      <c r="F194" s="3"/>
      <c r="G194" s="5">
        <v>5.9</v>
      </c>
      <c r="H194" s="5">
        <f>H195</f>
        <v>0</v>
      </c>
      <c r="I194" s="5">
        <f t="shared" si="17"/>
        <v>5.9</v>
      </c>
      <c r="J194" s="5">
        <f>J195</f>
        <v>-5.9</v>
      </c>
      <c r="K194" s="5">
        <f t="shared" si="15"/>
        <v>0</v>
      </c>
      <c r="L194" s="9">
        <f>L195</f>
        <v>0</v>
      </c>
      <c r="M194" s="5">
        <f t="shared" si="16"/>
        <v>0</v>
      </c>
      <c r="N194" s="9">
        <f>N195</f>
        <v>0</v>
      </c>
      <c r="O194" s="5">
        <f t="shared" si="14"/>
        <v>0</v>
      </c>
      <c r="P194" s="9">
        <f>P195</f>
        <v>0</v>
      </c>
      <c r="Q194" s="5">
        <f t="shared" si="12"/>
        <v>0</v>
      </c>
      <c r="R194" s="9">
        <f>R195</f>
        <v>0</v>
      </c>
      <c r="S194" s="5">
        <f t="shared" si="13"/>
        <v>0</v>
      </c>
    </row>
    <row r="195" spans="1:19" ht="48" hidden="1" customHeight="1">
      <c r="A195" s="2" t="s">
        <v>32</v>
      </c>
      <c r="B195" s="3" t="s">
        <v>3</v>
      </c>
      <c r="C195" s="3" t="s">
        <v>23</v>
      </c>
      <c r="D195" s="3" t="s">
        <v>22</v>
      </c>
      <c r="E195" s="1" t="s">
        <v>179</v>
      </c>
      <c r="F195" s="3">
        <v>200</v>
      </c>
      <c r="G195" s="5">
        <v>5.9</v>
      </c>
      <c r="H195" s="5"/>
      <c r="I195" s="5">
        <f t="shared" si="17"/>
        <v>5.9</v>
      </c>
      <c r="J195" s="5">
        <v>-5.9</v>
      </c>
      <c r="K195" s="5">
        <f t="shared" si="15"/>
        <v>0</v>
      </c>
      <c r="L195" s="9"/>
      <c r="M195" s="5">
        <f t="shared" si="16"/>
        <v>0</v>
      </c>
      <c r="N195" s="9"/>
      <c r="O195" s="5">
        <f t="shared" si="14"/>
        <v>0</v>
      </c>
      <c r="P195" s="9"/>
      <c r="Q195" s="5">
        <f t="shared" si="12"/>
        <v>0</v>
      </c>
      <c r="R195" s="9"/>
      <c r="S195" s="5">
        <f t="shared" si="13"/>
        <v>0</v>
      </c>
    </row>
    <row r="196" spans="1:19" ht="83.25" customHeight="1">
      <c r="A196" s="2" t="s">
        <v>178</v>
      </c>
      <c r="B196" s="3" t="s">
        <v>3</v>
      </c>
      <c r="C196" s="3" t="s">
        <v>23</v>
      </c>
      <c r="D196" s="3" t="s">
        <v>22</v>
      </c>
      <c r="E196" s="1" t="s">
        <v>341</v>
      </c>
      <c r="F196" s="3"/>
      <c r="G196" s="5"/>
      <c r="H196" s="5"/>
      <c r="I196" s="5">
        <f t="shared" si="17"/>
        <v>0</v>
      </c>
      <c r="J196" s="5">
        <f>J197</f>
        <v>8.1300000000000008</v>
      </c>
      <c r="K196" s="5">
        <f t="shared" si="15"/>
        <v>8.1300000000000008</v>
      </c>
      <c r="L196" s="9">
        <f>L197</f>
        <v>0</v>
      </c>
      <c r="M196" s="5">
        <f t="shared" si="16"/>
        <v>8.1300000000000008</v>
      </c>
      <c r="N196" s="9">
        <f>N197</f>
        <v>0</v>
      </c>
      <c r="O196" s="5">
        <f t="shared" si="14"/>
        <v>8.1300000000000008</v>
      </c>
      <c r="P196" s="9">
        <f>P197</f>
        <v>0</v>
      </c>
      <c r="Q196" s="5">
        <f t="shared" si="12"/>
        <v>8.1300000000000008</v>
      </c>
      <c r="R196" s="9">
        <f>R197</f>
        <v>0</v>
      </c>
      <c r="S196" s="5">
        <f t="shared" si="13"/>
        <v>8.1300000000000008</v>
      </c>
    </row>
    <row r="197" spans="1:19" ht="48" customHeight="1">
      <c r="A197" s="2" t="s">
        <v>32</v>
      </c>
      <c r="B197" s="3" t="s">
        <v>3</v>
      </c>
      <c r="C197" s="3" t="s">
        <v>23</v>
      </c>
      <c r="D197" s="3" t="s">
        <v>22</v>
      </c>
      <c r="E197" s="1" t="s">
        <v>341</v>
      </c>
      <c r="F197" s="3">
        <v>200</v>
      </c>
      <c r="G197" s="5"/>
      <c r="H197" s="5"/>
      <c r="I197" s="5">
        <f t="shared" si="17"/>
        <v>0</v>
      </c>
      <c r="J197" s="5">
        <f>5.9+2.23</f>
        <v>8.1300000000000008</v>
      </c>
      <c r="K197" s="5">
        <f t="shared" si="15"/>
        <v>8.1300000000000008</v>
      </c>
      <c r="L197" s="9"/>
      <c r="M197" s="5">
        <f t="shared" si="16"/>
        <v>8.1300000000000008</v>
      </c>
      <c r="N197" s="9"/>
      <c r="O197" s="5">
        <f t="shared" si="14"/>
        <v>8.1300000000000008</v>
      </c>
      <c r="P197" s="9"/>
      <c r="Q197" s="5">
        <f t="shared" si="12"/>
        <v>8.1300000000000008</v>
      </c>
      <c r="R197" s="9"/>
      <c r="S197" s="5">
        <f t="shared" si="13"/>
        <v>8.1300000000000008</v>
      </c>
    </row>
    <row r="198" spans="1:19" ht="63.75" customHeight="1">
      <c r="A198" s="7" t="s">
        <v>16</v>
      </c>
      <c r="B198" s="8" t="s">
        <v>11</v>
      </c>
      <c r="C198" s="3"/>
      <c r="D198" s="3"/>
      <c r="E198" s="3"/>
      <c r="F198" s="3"/>
      <c r="G198" s="5">
        <v>8929.7253500000006</v>
      </c>
      <c r="H198" s="5">
        <f>H199</f>
        <v>9.9</v>
      </c>
      <c r="I198" s="5">
        <f t="shared" si="17"/>
        <v>8939.6253500000003</v>
      </c>
      <c r="J198" s="5">
        <f>J199</f>
        <v>1.5999999999999996</v>
      </c>
      <c r="K198" s="5">
        <f t="shared" si="15"/>
        <v>8941.2253500000006</v>
      </c>
      <c r="L198" s="9">
        <f>L199</f>
        <v>103.227</v>
      </c>
      <c r="M198" s="5">
        <f t="shared" si="16"/>
        <v>9044.4523500000014</v>
      </c>
      <c r="N198" s="9">
        <f>N199</f>
        <v>0</v>
      </c>
      <c r="O198" s="5">
        <f t="shared" si="14"/>
        <v>9044.4523500000014</v>
      </c>
      <c r="P198" s="9">
        <f>P199</f>
        <v>0</v>
      </c>
      <c r="Q198" s="5">
        <f t="shared" si="12"/>
        <v>9044.4523500000014</v>
      </c>
      <c r="R198" s="9">
        <f>R199</f>
        <v>1230.1569999999999</v>
      </c>
      <c r="S198" s="5">
        <f t="shared" si="13"/>
        <v>10274.609350000001</v>
      </c>
    </row>
    <row r="199" spans="1:19" ht="35.25" customHeight="1">
      <c r="A199" s="2" t="s">
        <v>12</v>
      </c>
      <c r="B199" s="3" t="s">
        <v>11</v>
      </c>
      <c r="C199" s="3"/>
      <c r="D199" s="3"/>
      <c r="E199" s="3"/>
      <c r="F199" s="3"/>
      <c r="G199" s="5">
        <v>8929.7253500000006</v>
      </c>
      <c r="H199" s="5">
        <f>H200+H205+H207+H211+H216+H218+H220+H222+H214+H209+H224</f>
        <v>9.9</v>
      </c>
      <c r="I199" s="5">
        <f t="shared" si="17"/>
        <v>8939.6253500000003</v>
      </c>
      <c r="J199" s="5">
        <f>J200+J205+J207+J211+J216+J218+J220+J222+J214+J209+J224+J226</f>
        <v>1.5999999999999996</v>
      </c>
      <c r="K199" s="5">
        <f t="shared" si="15"/>
        <v>8941.2253500000006</v>
      </c>
      <c r="L199" s="9">
        <f>L200+L205+L207+L211+L216+L218+L220+L222+L214+L209+L224+L226</f>
        <v>103.227</v>
      </c>
      <c r="M199" s="5">
        <f t="shared" si="16"/>
        <v>9044.4523500000014</v>
      </c>
      <c r="N199" s="9">
        <f>N200+N205+N207+N211+N216+N218+N220+N222+N214+N209+N224+N226</f>
        <v>0</v>
      </c>
      <c r="O199" s="5">
        <f t="shared" si="14"/>
        <v>9044.4523500000014</v>
      </c>
      <c r="P199" s="9">
        <f>P200+P205+P207+P211+P216+P218+P220+P222+P214+P209+P224+P226</f>
        <v>0</v>
      </c>
      <c r="Q199" s="5">
        <f t="shared" si="12"/>
        <v>9044.4523500000014</v>
      </c>
      <c r="R199" s="9">
        <f>R200+R205+R207+R211+R216+R218+R220+R222+R214+R209+R224+R226</f>
        <v>1230.1569999999999</v>
      </c>
      <c r="S199" s="5">
        <f t="shared" si="13"/>
        <v>10274.609350000001</v>
      </c>
    </row>
    <row r="200" spans="1:19" ht="48" customHeight="1">
      <c r="A200" s="2" t="s">
        <v>31</v>
      </c>
      <c r="B200" s="3" t="s">
        <v>11</v>
      </c>
      <c r="C200" s="3" t="s">
        <v>19</v>
      </c>
      <c r="D200" s="3">
        <v>13</v>
      </c>
      <c r="E200" s="1" t="s">
        <v>34</v>
      </c>
      <c r="F200" s="3"/>
      <c r="G200" s="5">
        <v>3519.6260000000002</v>
      </c>
      <c r="H200" s="5">
        <f>H201+H202+H204+H203</f>
        <v>0</v>
      </c>
      <c r="I200" s="5">
        <f t="shared" si="17"/>
        <v>3519.6260000000002</v>
      </c>
      <c r="J200" s="5">
        <f>J201+J202+J204+J203</f>
        <v>0</v>
      </c>
      <c r="K200" s="5">
        <f t="shared" si="15"/>
        <v>3519.6260000000002</v>
      </c>
      <c r="L200" s="9">
        <f>L201+L202+L204+L203</f>
        <v>0</v>
      </c>
      <c r="M200" s="5">
        <f t="shared" si="16"/>
        <v>3519.6260000000002</v>
      </c>
      <c r="N200" s="9">
        <f>N201+N202+N204+N203</f>
        <v>0</v>
      </c>
      <c r="O200" s="5">
        <f t="shared" si="14"/>
        <v>3519.6260000000002</v>
      </c>
      <c r="P200" s="9">
        <f>P201+P202+P204+P203</f>
        <v>0</v>
      </c>
      <c r="Q200" s="5">
        <f t="shared" si="12"/>
        <v>3519.6260000000002</v>
      </c>
      <c r="R200" s="9">
        <f>R201+R202+R204+R203</f>
        <v>30.157</v>
      </c>
      <c r="S200" s="5">
        <f t="shared" si="13"/>
        <v>3549.7830000000004</v>
      </c>
    </row>
    <row r="201" spans="1:19" ht="88.5" customHeight="1">
      <c r="A201" s="2" t="s">
        <v>101</v>
      </c>
      <c r="B201" s="3" t="s">
        <v>11</v>
      </c>
      <c r="C201" s="3" t="s">
        <v>19</v>
      </c>
      <c r="D201" s="3">
        <v>13</v>
      </c>
      <c r="E201" s="1" t="s">
        <v>34</v>
      </c>
      <c r="F201" s="3">
        <v>100</v>
      </c>
      <c r="G201" s="5">
        <v>3519.6260000000002</v>
      </c>
      <c r="H201" s="5"/>
      <c r="I201" s="5">
        <f t="shared" si="17"/>
        <v>3519.6260000000002</v>
      </c>
      <c r="J201" s="5"/>
      <c r="K201" s="5">
        <f t="shared" si="15"/>
        <v>3519.6260000000002</v>
      </c>
      <c r="L201" s="9"/>
      <c r="M201" s="5">
        <f t="shared" si="16"/>
        <v>3519.6260000000002</v>
      </c>
      <c r="N201" s="9"/>
      <c r="O201" s="5">
        <f t="shared" si="14"/>
        <v>3519.6260000000002</v>
      </c>
      <c r="P201" s="9"/>
      <c r="Q201" s="5">
        <f t="shared" si="12"/>
        <v>3519.6260000000002</v>
      </c>
      <c r="R201" s="9">
        <v>30.157</v>
      </c>
      <c r="S201" s="5">
        <f t="shared" si="13"/>
        <v>3549.7830000000004</v>
      </c>
    </row>
    <row r="202" spans="1:19" ht="49.5" hidden="1" customHeight="1">
      <c r="A202" s="2" t="s">
        <v>32</v>
      </c>
      <c r="B202" s="3" t="s">
        <v>11</v>
      </c>
      <c r="C202" s="3" t="s">
        <v>19</v>
      </c>
      <c r="D202" s="3">
        <v>13</v>
      </c>
      <c r="E202" s="1" t="s">
        <v>34</v>
      </c>
      <c r="F202" s="3">
        <v>200</v>
      </c>
      <c r="G202" s="5">
        <v>0</v>
      </c>
      <c r="H202" s="5"/>
      <c r="I202" s="5">
        <f t="shared" si="17"/>
        <v>0</v>
      </c>
      <c r="J202" s="5"/>
      <c r="K202" s="5">
        <f t="shared" si="15"/>
        <v>0</v>
      </c>
      <c r="L202" s="9"/>
      <c r="M202" s="5">
        <f t="shared" si="16"/>
        <v>0</v>
      </c>
      <c r="N202" s="9"/>
      <c r="O202" s="5">
        <f t="shared" si="14"/>
        <v>0</v>
      </c>
      <c r="P202" s="9"/>
      <c r="Q202" s="5">
        <f t="shared" si="12"/>
        <v>0</v>
      </c>
      <c r="R202" s="9"/>
      <c r="S202" s="5">
        <f t="shared" si="13"/>
        <v>0</v>
      </c>
    </row>
    <row r="203" spans="1:19" ht="32.25" hidden="1" customHeight="1">
      <c r="A203" s="2" t="s">
        <v>166</v>
      </c>
      <c r="B203" s="3" t="s">
        <v>11</v>
      </c>
      <c r="C203" s="3" t="s">
        <v>19</v>
      </c>
      <c r="D203" s="3">
        <v>13</v>
      </c>
      <c r="E203" s="1" t="s">
        <v>34</v>
      </c>
      <c r="F203" s="3">
        <v>300</v>
      </c>
      <c r="G203" s="5">
        <v>0</v>
      </c>
      <c r="H203" s="5"/>
      <c r="I203" s="5">
        <f t="shared" si="17"/>
        <v>0</v>
      </c>
      <c r="J203" s="5"/>
      <c r="K203" s="5">
        <f t="shared" si="15"/>
        <v>0</v>
      </c>
      <c r="L203" s="9"/>
      <c r="M203" s="5">
        <f t="shared" si="16"/>
        <v>0</v>
      </c>
      <c r="N203" s="9"/>
      <c r="O203" s="5">
        <f t="shared" si="14"/>
        <v>0</v>
      </c>
      <c r="P203" s="9"/>
      <c r="Q203" s="5">
        <f t="shared" si="12"/>
        <v>0</v>
      </c>
      <c r="R203" s="9"/>
      <c r="S203" s="5">
        <f t="shared" si="13"/>
        <v>0</v>
      </c>
    </row>
    <row r="204" spans="1:19" ht="36.75" hidden="1" customHeight="1">
      <c r="A204" s="2" t="s">
        <v>33</v>
      </c>
      <c r="B204" s="3" t="s">
        <v>11</v>
      </c>
      <c r="C204" s="3" t="s">
        <v>19</v>
      </c>
      <c r="D204" s="3">
        <v>13</v>
      </c>
      <c r="E204" s="1" t="s">
        <v>34</v>
      </c>
      <c r="F204" s="3">
        <v>800</v>
      </c>
      <c r="G204" s="5">
        <v>0</v>
      </c>
      <c r="H204" s="5"/>
      <c r="I204" s="5">
        <f t="shared" si="17"/>
        <v>0</v>
      </c>
      <c r="J204" s="5"/>
      <c r="K204" s="5">
        <f t="shared" si="15"/>
        <v>0</v>
      </c>
      <c r="L204" s="9"/>
      <c r="M204" s="5">
        <f t="shared" si="16"/>
        <v>0</v>
      </c>
      <c r="N204" s="9"/>
      <c r="O204" s="5">
        <f t="shared" si="14"/>
        <v>0</v>
      </c>
      <c r="P204" s="9"/>
      <c r="Q204" s="5">
        <f t="shared" si="12"/>
        <v>0</v>
      </c>
      <c r="R204" s="9"/>
      <c r="S204" s="5">
        <f t="shared" si="13"/>
        <v>0</v>
      </c>
    </row>
    <row r="205" spans="1:19" ht="36.75" hidden="1" customHeight="1">
      <c r="A205" s="10" t="s">
        <v>184</v>
      </c>
      <c r="B205" s="3" t="s">
        <v>11</v>
      </c>
      <c r="C205" s="3" t="s">
        <v>19</v>
      </c>
      <c r="D205" s="3">
        <v>13</v>
      </c>
      <c r="E205" s="1" t="s">
        <v>185</v>
      </c>
      <c r="F205" s="3"/>
      <c r="G205" s="5">
        <v>0</v>
      </c>
      <c r="H205" s="5">
        <f>H206</f>
        <v>0</v>
      </c>
      <c r="I205" s="5">
        <f t="shared" si="17"/>
        <v>0</v>
      </c>
      <c r="J205" s="5">
        <f>J206</f>
        <v>0</v>
      </c>
      <c r="K205" s="5">
        <f t="shared" si="15"/>
        <v>0</v>
      </c>
      <c r="L205" s="9">
        <f>L206</f>
        <v>0</v>
      </c>
      <c r="M205" s="5">
        <f t="shared" si="16"/>
        <v>0</v>
      </c>
      <c r="N205" s="9">
        <f>N206</f>
        <v>0</v>
      </c>
      <c r="O205" s="5">
        <f t="shared" si="14"/>
        <v>0</v>
      </c>
      <c r="P205" s="9">
        <f>P206</f>
        <v>0</v>
      </c>
      <c r="Q205" s="5">
        <f t="shared" si="12"/>
        <v>0</v>
      </c>
      <c r="R205" s="9">
        <f>R206</f>
        <v>0</v>
      </c>
      <c r="S205" s="5">
        <f t="shared" si="13"/>
        <v>0</v>
      </c>
    </row>
    <row r="206" spans="1:19" ht="51" hidden="1" customHeight="1">
      <c r="A206" s="2" t="s">
        <v>188</v>
      </c>
      <c r="B206" s="3" t="s">
        <v>11</v>
      </c>
      <c r="C206" s="3" t="s">
        <v>19</v>
      </c>
      <c r="D206" s="3">
        <v>13</v>
      </c>
      <c r="E206" s="1" t="s">
        <v>185</v>
      </c>
      <c r="F206" s="3">
        <v>400</v>
      </c>
      <c r="G206" s="5">
        <v>0</v>
      </c>
      <c r="H206" s="5"/>
      <c r="I206" s="5">
        <f t="shared" si="17"/>
        <v>0</v>
      </c>
      <c r="J206" s="5"/>
      <c r="K206" s="5">
        <f t="shared" si="15"/>
        <v>0</v>
      </c>
      <c r="L206" s="9"/>
      <c r="M206" s="5">
        <f t="shared" si="16"/>
        <v>0</v>
      </c>
      <c r="N206" s="9"/>
      <c r="O206" s="5">
        <f t="shared" si="14"/>
        <v>0</v>
      </c>
      <c r="P206" s="9"/>
      <c r="Q206" s="5">
        <f t="shared" si="12"/>
        <v>0</v>
      </c>
      <c r="R206" s="9"/>
      <c r="S206" s="5">
        <f t="shared" si="13"/>
        <v>0</v>
      </c>
    </row>
    <row r="207" spans="1:19" ht="36.75" hidden="1" customHeight="1">
      <c r="A207" s="2" t="s">
        <v>230</v>
      </c>
      <c r="B207" s="3" t="s">
        <v>11</v>
      </c>
      <c r="C207" s="3" t="s">
        <v>19</v>
      </c>
      <c r="D207" s="3">
        <v>13</v>
      </c>
      <c r="E207" s="1" t="s">
        <v>231</v>
      </c>
      <c r="F207" s="3"/>
      <c r="G207" s="5">
        <v>0</v>
      </c>
      <c r="H207" s="5">
        <f>H208</f>
        <v>0</v>
      </c>
      <c r="I207" s="5">
        <f t="shared" si="17"/>
        <v>0</v>
      </c>
      <c r="J207" s="5">
        <f>J208</f>
        <v>0</v>
      </c>
      <c r="K207" s="5">
        <f t="shared" si="15"/>
        <v>0</v>
      </c>
      <c r="L207" s="9">
        <f>L208</f>
        <v>0</v>
      </c>
      <c r="M207" s="5">
        <f t="shared" si="16"/>
        <v>0</v>
      </c>
      <c r="N207" s="9">
        <f>N208</f>
        <v>0</v>
      </c>
      <c r="O207" s="5">
        <f t="shared" si="14"/>
        <v>0</v>
      </c>
      <c r="P207" s="9">
        <f>P208</f>
        <v>0</v>
      </c>
      <c r="Q207" s="5">
        <f t="shared" si="12"/>
        <v>0</v>
      </c>
      <c r="R207" s="9">
        <f>R208</f>
        <v>0</v>
      </c>
      <c r="S207" s="5">
        <f t="shared" si="13"/>
        <v>0</v>
      </c>
    </row>
    <row r="208" spans="1:19" ht="45.75" hidden="1" customHeight="1">
      <c r="A208" s="2" t="s">
        <v>32</v>
      </c>
      <c r="B208" s="3" t="s">
        <v>11</v>
      </c>
      <c r="C208" s="3" t="s">
        <v>19</v>
      </c>
      <c r="D208" s="3">
        <v>13</v>
      </c>
      <c r="E208" s="12" t="s">
        <v>231</v>
      </c>
      <c r="F208" s="3">
        <v>200</v>
      </c>
      <c r="G208" s="5">
        <v>0</v>
      </c>
      <c r="H208" s="5"/>
      <c r="I208" s="5">
        <f t="shared" si="17"/>
        <v>0</v>
      </c>
      <c r="J208" s="5"/>
      <c r="K208" s="5">
        <f t="shared" si="15"/>
        <v>0</v>
      </c>
      <c r="L208" s="9"/>
      <c r="M208" s="5">
        <f t="shared" si="16"/>
        <v>0</v>
      </c>
      <c r="N208" s="9"/>
      <c r="O208" s="5">
        <f t="shared" si="14"/>
        <v>0</v>
      </c>
      <c r="P208" s="9"/>
      <c r="Q208" s="5">
        <f t="shared" si="12"/>
        <v>0</v>
      </c>
      <c r="R208" s="9"/>
      <c r="S208" s="5">
        <f t="shared" si="13"/>
        <v>0</v>
      </c>
    </row>
    <row r="209" spans="1:19" ht="45.75" customHeight="1">
      <c r="A209" s="2" t="s">
        <v>318</v>
      </c>
      <c r="B209" s="3" t="s">
        <v>11</v>
      </c>
      <c r="C209" s="3" t="s">
        <v>19</v>
      </c>
      <c r="D209" s="3">
        <v>13</v>
      </c>
      <c r="E209" s="1" t="s">
        <v>319</v>
      </c>
      <c r="F209" s="3"/>
      <c r="G209" s="5">
        <v>0</v>
      </c>
      <c r="H209" s="5">
        <f>H210</f>
        <v>0</v>
      </c>
      <c r="I209" s="5">
        <f t="shared" si="17"/>
        <v>0</v>
      </c>
      <c r="J209" s="5">
        <f>J210</f>
        <v>0</v>
      </c>
      <c r="K209" s="5">
        <f t="shared" si="15"/>
        <v>0</v>
      </c>
      <c r="L209" s="9">
        <f>L210</f>
        <v>9.9</v>
      </c>
      <c r="M209" s="5">
        <f t="shared" si="16"/>
        <v>9.9</v>
      </c>
      <c r="N209" s="9">
        <f>N210</f>
        <v>0</v>
      </c>
      <c r="O209" s="5">
        <f t="shared" si="14"/>
        <v>9.9</v>
      </c>
      <c r="P209" s="9">
        <f>P210</f>
        <v>0</v>
      </c>
      <c r="Q209" s="5">
        <f t="shared" si="12"/>
        <v>9.9</v>
      </c>
      <c r="R209" s="9">
        <f>R210</f>
        <v>0</v>
      </c>
      <c r="S209" s="5">
        <f t="shared" si="13"/>
        <v>9.9</v>
      </c>
    </row>
    <row r="210" spans="1:19" ht="45.75" customHeight="1">
      <c r="A210" s="2" t="s">
        <v>32</v>
      </c>
      <c r="B210" s="3" t="s">
        <v>11</v>
      </c>
      <c r="C210" s="3" t="s">
        <v>19</v>
      </c>
      <c r="D210" s="3">
        <v>13</v>
      </c>
      <c r="E210" s="1" t="s">
        <v>319</v>
      </c>
      <c r="F210" s="3">
        <v>200</v>
      </c>
      <c r="G210" s="5">
        <v>0</v>
      </c>
      <c r="H210" s="5"/>
      <c r="I210" s="5">
        <f t="shared" si="17"/>
        <v>0</v>
      </c>
      <c r="J210" s="5"/>
      <c r="K210" s="5">
        <f t="shared" si="15"/>
        <v>0</v>
      </c>
      <c r="L210" s="9">
        <v>9.9</v>
      </c>
      <c r="M210" s="5">
        <f t="shared" si="16"/>
        <v>9.9</v>
      </c>
      <c r="N210" s="9"/>
      <c r="O210" s="5">
        <f t="shared" si="14"/>
        <v>9.9</v>
      </c>
      <c r="P210" s="9"/>
      <c r="Q210" s="5">
        <f t="shared" si="12"/>
        <v>9.9</v>
      </c>
      <c r="R210" s="9"/>
      <c r="S210" s="5">
        <f t="shared" si="13"/>
        <v>9.9</v>
      </c>
    </row>
    <row r="211" spans="1:19" ht="50.25" customHeight="1">
      <c r="A211" s="2" t="s">
        <v>46</v>
      </c>
      <c r="B211" s="3" t="s">
        <v>11</v>
      </c>
      <c r="C211" s="3" t="s">
        <v>19</v>
      </c>
      <c r="D211" s="3">
        <v>13</v>
      </c>
      <c r="E211" s="12" t="s">
        <v>47</v>
      </c>
      <c r="F211" s="3"/>
      <c r="G211" s="5">
        <v>1391.6203500000001</v>
      </c>
      <c r="H211" s="5">
        <f>H212+H213</f>
        <v>0</v>
      </c>
      <c r="I211" s="5">
        <f t="shared" si="17"/>
        <v>1391.6203500000001</v>
      </c>
      <c r="J211" s="5">
        <f>J212+J213</f>
        <v>0</v>
      </c>
      <c r="K211" s="5">
        <f t="shared" si="15"/>
        <v>1391.6203500000001</v>
      </c>
      <c r="L211" s="9">
        <f>L212+L213</f>
        <v>0</v>
      </c>
      <c r="M211" s="5">
        <f t="shared" si="16"/>
        <v>1391.6203500000001</v>
      </c>
      <c r="N211" s="9">
        <f>N212+N213</f>
        <v>0</v>
      </c>
      <c r="O211" s="5">
        <f t="shared" si="14"/>
        <v>1391.6203500000001</v>
      </c>
      <c r="P211" s="9">
        <f>P212+P213</f>
        <v>0</v>
      </c>
      <c r="Q211" s="5">
        <f t="shared" si="12"/>
        <v>1391.6203500000001</v>
      </c>
      <c r="R211" s="9">
        <f>R212+R213</f>
        <v>1200</v>
      </c>
      <c r="S211" s="5">
        <f t="shared" si="13"/>
        <v>2591.6203500000001</v>
      </c>
    </row>
    <row r="212" spans="1:19" ht="48" customHeight="1">
      <c r="A212" s="2" t="s">
        <v>32</v>
      </c>
      <c r="B212" s="3" t="s">
        <v>11</v>
      </c>
      <c r="C212" s="3" t="s">
        <v>19</v>
      </c>
      <c r="D212" s="3">
        <v>13</v>
      </c>
      <c r="E212" s="12" t="s">
        <v>47</v>
      </c>
      <c r="F212" s="3">
        <v>200</v>
      </c>
      <c r="G212" s="5">
        <v>1391.6203500000001</v>
      </c>
      <c r="H212" s="5"/>
      <c r="I212" s="5">
        <f t="shared" si="17"/>
        <v>1391.6203500000001</v>
      </c>
      <c r="J212" s="5"/>
      <c r="K212" s="5">
        <f t="shared" si="15"/>
        <v>1391.6203500000001</v>
      </c>
      <c r="L212" s="9"/>
      <c r="M212" s="5">
        <f t="shared" si="16"/>
        <v>1391.6203500000001</v>
      </c>
      <c r="N212" s="9"/>
      <c r="O212" s="5">
        <f t="shared" si="14"/>
        <v>1391.6203500000001</v>
      </c>
      <c r="P212" s="9"/>
      <c r="Q212" s="5">
        <f t="shared" si="12"/>
        <v>1391.6203500000001</v>
      </c>
      <c r="R212" s="9">
        <v>1200</v>
      </c>
      <c r="S212" s="5">
        <f t="shared" si="13"/>
        <v>2591.6203500000001</v>
      </c>
    </row>
    <row r="213" spans="1:19" ht="39.75" hidden="1" customHeight="1">
      <c r="A213" s="4" t="s">
        <v>33</v>
      </c>
      <c r="B213" s="3" t="s">
        <v>11</v>
      </c>
      <c r="C213" s="3" t="s">
        <v>19</v>
      </c>
      <c r="D213" s="3">
        <v>13</v>
      </c>
      <c r="E213" s="12" t="s">
        <v>47</v>
      </c>
      <c r="F213" s="3">
        <v>800</v>
      </c>
      <c r="G213" s="5">
        <v>0</v>
      </c>
      <c r="H213" s="5"/>
      <c r="I213" s="5">
        <f t="shared" si="17"/>
        <v>0</v>
      </c>
      <c r="J213" s="5"/>
      <c r="K213" s="5">
        <f t="shared" si="15"/>
        <v>0</v>
      </c>
      <c r="L213" s="9"/>
      <c r="M213" s="5">
        <f t="shared" si="16"/>
        <v>0</v>
      </c>
      <c r="N213" s="9"/>
      <c r="O213" s="5">
        <f t="shared" si="14"/>
        <v>0</v>
      </c>
      <c r="P213" s="9"/>
      <c r="Q213" s="5">
        <f t="shared" ref="Q213:Q276" si="18">O213+P213</f>
        <v>0</v>
      </c>
      <c r="R213" s="9"/>
      <c r="S213" s="5">
        <f t="shared" ref="S213:S276" si="19">Q213+R213</f>
        <v>0</v>
      </c>
    </row>
    <row r="214" spans="1:19" ht="67.5" customHeight="1">
      <c r="A214" s="4" t="s">
        <v>254</v>
      </c>
      <c r="B214" s="3" t="s">
        <v>11</v>
      </c>
      <c r="C214" s="3" t="s">
        <v>19</v>
      </c>
      <c r="D214" s="3">
        <v>13</v>
      </c>
      <c r="E214" s="12" t="s">
        <v>255</v>
      </c>
      <c r="F214" s="3"/>
      <c r="G214" s="5">
        <v>0</v>
      </c>
      <c r="H214" s="5">
        <f>H215</f>
        <v>0</v>
      </c>
      <c r="I214" s="5">
        <f t="shared" si="17"/>
        <v>0</v>
      </c>
      <c r="J214" s="5">
        <f>J215</f>
        <v>0</v>
      </c>
      <c r="K214" s="5">
        <f t="shared" si="15"/>
        <v>0</v>
      </c>
      <c r="L214" s="9">
        <f>L215</f>
        <v>0</v>
      </c>
      <c r="M214" s="5">
        <f t="shared" si="16"/>
        <v>0</v>
      </c>
      <c r="N214" s="9">
        <f>N215</f>
        <v>0</v>
      </c>
      <c r="O214" s="5">
        <f t="shared" si="14"/>
        <v>0</v>
      </c>
      <c r="P214" s="9">
        <f>P215</f>
        <v>0</v>
      </c>
      <c r="Q214" s="5">
        <f t="shared" si="18"/>
        <v>0</v>
      </c>
      <c r="R214" s="9">
        <f>R215</f>
        <v>0</v>
      </c>
      <c r="S214" s="5">
        <f t="shared" si="19"/>
        <v>0</v>
      </c>
    </row>
    <row r="215" spans="1:19" ht="39.75" customHeight="1">
      <c r="A215" s="4" t="s">
        <v>33</v>
      </c>
      <c r="B215" s="3" t="s">
        <v>11</v>
      </c>
      <c r="C215" s="3" t="s">
        <v>19</v>
      </c>
      <c r="D215" s="3">
        <v>13</v>
      </c>
      <c r="E215" s="12" t="s">
        <v>255</v>
      </c>
      <c r="F215" s="3">
        <v>800</v>
      </c>
      <c r="G215" s="5">
        <v>0</v>
      </c>
      <c r="H215" s="5"/>
      <c r="I215" s="5">
        <f t="shared" si="17"/>
        <v>0</v>
      </c>
      <c r="J215" s="5"/>
      <c r="K215" s="5">
        <f t="shared" si="15"/>
        <v>0</v>
      </c>
      <c r="L215" s="9"/>
      <c r="M215" s="5">
        <f t="shared" si="16"/>
        <v>0</v>
      </c>
      <c r="N215" s="9"/>
      <c r="O215" s="5">
        <f t="shared" si="14"/>
        <v>0</v>
      </c>
      <c r="P215" s="9"/>
      <c r="Q215" s="5">
        <f t="shared" si="18"/>
        <v>0</v>
      </c>
      <c r="R215" s="9"/>
      <c r="S215" s="5">
        <f t="shared" si="19"/>
        <v>0</v>
      </c>
    </row>
    <row r="216" spans="1:19" ht="40.5" customHeight="1">
      <c r="A216" s="10" t="s">
        <v>54</v>
      </c>
      <c r="B216" s="3" t="s">
        <v>11</v>
      </c>
      <c r="C216" s="3" t="s">
        <v>21</v>
      </c>
      <c r="D216" s="3">
        <v>10</v>
      </c>
      <c r="E216" s="1" t="s">
        <v>55</v>
      </c>
      <c r="F216" s="3"/>
      <c r="G216" s="5">
        <v>152</v>
      </c>
      <c r="H216" s="5">
        <f>H217</f>
        <v>0</v>
      </c>
      <c r="I216" s="5">
        <f t="shared" si="17"/>
        <v>152</v>
      </c>
      <c r="J216" s="5">
        <f>J217</f>
        <v>0</v>
      </c>
      <c r="K216" s="5">
        <f t="shared" si="15"/>
        <v>152</v>
      </c>
      <c r="L216" s="9">
        <f>L217</f>
        <v>93.326999999999998</v>
      </c>
      <c r="M216" s="5">
        <f t="shared" si="16"/>
        <v>245.327</v>
      </c>
      <c r="N216" s="9">
        <f>N217</f>
        <v>0</v>
      </c>
      <c r="O216" s="5">
        <f t="shared" si="14"/>
        <v>245.327</v>
      </c>
      <c r="P216" s="9">
        <f>P217</f>
        <v>0</v>
      </c>
      <c r="Q216" s="5">
        <f t="shared" si="18"/>
        <v>245.327</v>
      </c>
      <c r="R216" s="9">
        <f>R217</f>
        <v>0</v>
      </c>
      <c r="S216" s="5">
        <f t="shared" si="19"/>
        <v>245.327</v>
      </c>
    </row>
    <row r="217" spans="1:19" ht="48" customHeight="1">
      <c r="A217" s="2" t="s">
        <v>32</v>
      </c>
      <c r="B217" s="3" t="s">
        <v>11</v>
      </c>
      <c r="C217" s="3" t="s">
        <v>21</v>
      </c>
      <c r="D217" s="3">
        <v>10</v>
      </c>
      <c r="E217" s="1" t="s">
        <v>55</v>
      </c>
      <c r="F217" s="3">
        <v>200</v>
      </c>
      <c r="G217" s="5">
        <v>152</v>
      </c>
      <c r="H217" s="5"/>
      <c r="I217" s="5">
        <f t="shared" si="17"/>
        <v>152</v>
      </c>
      <c r="J217" s="5"/>
      <c r="K217" s="5">
        <f t="shared" si="15"/>
        <v>152</v>
      </c>
      <c r="L217" s="9">
        <v>93.326999999999998</v>
      </c>
      <c r="M217" s="5">
        <f t="shared" si="16"/>
        <v>245.327</v>
      </c>
      <c r="N217" s="9"/>
      <c r="O217" s="5">
        <f t="shared" ref="O217:O280" si="20">M217+N217</f>
        <v>245.327</v>
      </c>
      <c r="P217" s="9"/>
      <c r="Q217" s="5">
        <f t="shared" si="18"/>
        <v>245.327</v>
      </c>
      <c r="R217" s="9"/>
      <c r="S217" s="5">
        <f t="shared" si="19"/>
        <v>245.327</v>
      </c>
    </row>
    <row r="218" spans="1:19" ht="48" hidden="1" customHeight="1">
      <c r="A218" s="2" t="s">
        <v>223</v>
      </c>
      <c r="B218" s="3" t="s">
        <v>11</v>
      </c>
      <c r="C218" s="3" t="s">
        <v>21</v>
      </c>
      <c r="D218" s="3">
        <v>12</v>
      </c>
      <c r="E218" s="1" t="s">
        <v>234</v>
      </c>
      <c r="F218" s="3"/>
      <c r="G218" s="5">
        <v>0</v>
      </c>
      <c r="H218" s="5">
        <f>H219</f>
        <v>0</v>
      </c>
      <c r="I218" s="5">
        <f t="shared" si="17"/>
        <v>0</v>
      </c>
      <c r="J218" s="5">
        <f>J219</f>
        <v>0</v>
      </c>
      <c r="K218" s="5">
        <f t="shared" si="15"/>
        <v>0</v>
      </c>
      <c r="L218" s="9">
        <f>L219</f>
        <v>0</v>
      </c>
      <c r="M218" s="5">
        <f t="shared" si="16"/>
        <v>0</v>
      </c>
      <c r="N218" s="9">
        <f>N219</f>
        <v>0</v>
      </c>
      <c r="O218" s="5">
        <f t="shared" si="20"/>
        <v>0</v>
      </c>
      <c r="P218" s="9">
        <f>P219</f>
        <v>0</v>
      </c>
      <c r="Q218" s="5">
        <f t="shared" si="18"/>
        <v>0</v>
      </c>
      <c r="R218" s="9">
        <f>R219</f>
        <v>0</v>
      </c>
      <c r="S218" s="5">
        <f t="shared" si="19"/>
        <v>0</v>
      </c>
    </row>
    <row r="219" spans="1:19" ht="48" hidden="1" customHeight="1">
      <c r="A219" s="2" t="s">
        <v>32</v>
      </c>
      <c r="B219" s="3" t="s">
        <v>11</v>
      </c>
      <c r="C219" s="3" t="s">
        <v>21</v>
      </c>
      <c r="D219" s="3">
        <v>12</v>
      </c>
      <c r="E219" s="1" t="s">
        <v>234</v>
      </c>
      <c r="F219" s="3">
        <v>200</v>
      </c>
      <c r="G219" s="5">
        <v>0</v>
      </c>
      <c r="H219" s="5"/>
      <c r="I219" s="5">
        <f t="shared" si="17"/>
        <v>0</v>
      </c>
      <c r="J219" s="5"/>
      <c r="K219" s="5">
        <f t="shared" si="15"/>
        <v>0</v>
      </c>
      <c r="L219" s="9"/>
      <c r="M219" s="5">
        <f t="shared" ref="M219:M284" si="21">K219+L219</f>
        <v>0</v>
      </c>
      <c r="N219" s="9"/>
      <c r="O219" s="5">
        <f t="shared" si="20"/>
        <v>0</v>
      </c>
      <c r="P219" s="9"/>
      <c r="Q219" s="5">
        <f t="shared" si="18"/>
        <v>0</v>
      </c>
      <c r="R219" s="9"/>
      <c r="S219" s="5">
        <f t="shared" si="19"/>
        <v>0</v>
      </c>
    </row>
    <row r="220" spans="1:19" ht="69" customHeight="1">
      <c r="A220" s="2" t="s">
        <v>61</v>
      </c>
      <c r="B220" s="3" t="s">
        <v>11</v>
      </c>
      <c r="C220" s="3" t="s">
        <v>21</v>
      </c>
      <c r="D220" s="3">
        <v>12</v>
      </c>
      <c r="E220" s="12" t="s">
        <v>62</v>
      </c>
      <c r="F220" s="3"/>
      <c r="G220" s="5">
        <v>580</v>
      </c>
      <c r="H220" s="5">
        <f>H221</f>
        <v>0</v>
      </c>
      <c r="I220" s="5">
        <f t="shared" si="17"/>
        <v>580</v>
      </c>
      <c r="J220" s="5">
        <f>J221</f>
        <v>0</v>
      </c>
      <c r="K220" s="5">
        <f t="shared" si="15"/>
        <v>580</v>
      </c>
      <c r="L220" s="9">
        <f>L221</f>
        <v>0</v>
      </c>
      <c r="M220" s="5">
        <f t="shared" si="21"/>
        <v>580</v>
      </c>
      <c r="N220" s="9">
        <f>N221</f>
        <v>0</v>
      </c>
      <c r="O220" s="5">
        <f t="shared" si="20"/>
        <v>580</v>
      </c>
      <c r="P220" s="9">
        <f>P221</f>
        <v>0</v>
      </c>
      <c r="Q220" s="5">
        <f t="shared" si="18"/>
        <v>580</v>
      </c>
      <c r="R220" s="9">
        <f>R221</f>
        <v>0</v>
      </c>
      <c r="S220" s="5">
        <f t="shared" si="19"/>
        <v>580</v>
      </c>
    </row>
    <row r="221" spans="1:19" ht="49.5" customHeight="1">
      <c r="A221" s="2" t="s">
        <v>32</v>
      </c>
      <c r="B221" s="3" t="s">
        <v>11</v>
      </c>
      <c r="C221" s="3" t="s">
        <v>21</v>
      </c>
      <c r="D221" s="3">
        <v>12</v>
      </c>
      <c r="E221" s="12" t="s">
        <v>62</v>
      </c>
      <c r="F221" s="3">
        <v>200</v>
      </c>
      <c r="G221" s="5">
        <v>580</v>
      </c>
      <c r="H221" s="5"/>
      <c r="I221" s="5">
        <f t="shared" si="17"/>
        <v>580</v>
      </c>
      <c r="J221" s="5"/>
      <c r="K221" s="5">
        <f t="shared" ref="K221:K288" si="22">I221+J221</f>
        <v>580</v>
      </c>
      <c r="L221" s="9"/>
      <c r="M221" s="5">
        <f t="shared" si="21"/>
        <v>580</v>
      </c>
      <c r="N221" s="9"/>
      <c r="O221" s="5">
        <f t="shared" si="20"/>
        <v>580</v>
      </c>
      <c r="P221" s="9"/>
      <c r="Q221" s="5">
        <f t="shared" si="18"/>
        <v>580</v>
      </c>
      <c r="R221" s="9"/>
      <c r="S221" s="5">
        <f t="shared" si="19"/>
        <v>580</v>
      </c>
    </row>
    <row r="222" spans="1:19" ht="97.5" customHeight="1">
      <c r="A222" s="16" t="s">
        <v>197</v>
      </c>
      <c r="B222" s="3" t="s">
        <v>11</v>
      </c>
      <c r="C222" s="3" t="s">
        <v>22</v>
      </c>
      <c r="D222" s="3" t="s">
        <v>19</v>
      </c>
      <c r="E222" s="12" t="s">
        <v>63</v>
      </c>
      <c r="F222" s="3"/>
      <c r="G222" s="5">
        <v>3286.4789999999998</v>
      </c>
      <c r="H222" s="5">
        <f>H223</f>
        <v>0</v>
      </c>
      <c r="I222" s="5">
        <f t="shared" si="17"/>
        <v>3286.4789999999998</v>
      </c>
      <c r="J222" s="5">
        <f>J223</f>
        <v>0</v>
      </c>
      <c r="K222" s="5">
        <f t="shared" si="22"/>
        <v>3286.4789999999998</v>
      </c>
      <c r="L222" s="9">
        <f>L223</f>
        <v>0</v>
      </c>
      <c r="M222" s="5">
        <f t="shared" si="21"/>
        <v>3286.4789999999998</v>
      </c>
      <c r="N222" s="9">
        <f>N223</f>
        <v>0</v>
      </c>
      <c r="O222" s="5">
        <f t="shared" si="20"/>
        <v>3286.4789999999998</v>
      </c>
      <c r="P222" s="9">
        <f>P223</f>
        <v>0</v>
      </c>
      <c r="Q222" s="5">
        <f t="shared" si="18"/>
        <v>3286.4789999999998</v>
      </c>
      <c r="R222" s="9">
        <f>R223</f>
        <v>0</v>
      </c>
      <c r="S222" s="5">
        <f t="shared" si="19"/>
        <v>3286.4789999999998</v>
      </c>
    </row>
    <row r="223" spans="1:19" ht="45" customHeight="1">
      <c r="A223" s="2" t="s">
        <v>33</v>
      </c>
      <c r="B223" s="3" t="s">
        <v>11</v>
      </c>
      <c r="C223" s="3" t="s">
        <v>22</v>
      </c>
      <c r="D223" s="3" t="s">
        <v>19</v>
      </c>
      <c r="E223" s="12" t="s">
        <v>63</v>
      </c>
      <c r="F223" s="3">
        <v>800</v>
      </c>
      <c r="G223" s="5">
        <v>3286.4789999999998</v>
      </c>
      <c r="H223" s="5"/>
      <c r="I223" s="5">
        <f t="shared" ref="I223:I292" si="23">G223+H223</f>
        <v>3286.4789999999998</v>
      </c>
      <c r="J223" s="5"/>
      <c r="K223" s="5">
        <f t="shared" si="22"/>
        <v>3286.4789999999998</v>
      </c>
      <c r="L223" s="9"/>
      <c r="M223" s="5">
        <f t="shared" si="21"/>
        <v>3286.4789999999998</v>
      </c>
      <c r="N223" s="9"/>
      <c r="O223" s="5">
        <f t="shared" si="20"/>
        <v>3286.4789999999998</v>
      </c>
      <c r="P223" s="9"/>
      <c r="Q223" s="5">
        <f t="shared" si="18"/>
        <v>3286.4789999999998</v>
      </c>
      <c r="R223" s="9"/>
      <c r="S223" s="5">
        <f t="shared" si="19"/>
        <v>3286.4789999999998</v>
      </c>
    </row>
    <row r="224" spans="1:19" ht="82.5" hidden="1" customHeight="1">
      <c r="A224" s="2" t="s">
        <v>178</v>
      </c>
      <c r="B224" s="3" t="s">
        <v>11</v>
      </c>
      <c r="C224" s="3" t="s">
        <v>23</v>
      </c>
      <c r="D224" s="3" t="s">
        <v>22</v>
      </c>
      <c r="E224" s="1" t="s">
        <v>179</v>
      </c>
      <c r="F224" s="3"/>
      <c r="G224" s="5">
        <v>0</v>
      </c>
      <c r="H224" s="5">
        <f>H225</f>
        <v>9.9</v>
      </c>
      <c r="I224" s="5">
        <f t="shared" si="23"/>
        <v>9.9</v>
      </c>
      <c r="J224" s="5">
        <f>J225</f>
        <v>-9.9</v>
      </c>
      <c r="K224" s="5">
        <f t="shared" si="22"/>
        <v>0</v>
      </c>
      <c r="L224" s="9">
        <f>L225</f>
        <v>0</v>
      </c>
      <c r="M224" s="5">
        <f t="shared" si="21"/>
        <v>0</v>
      </c>
      <c r="N224" s="9">
        <f>N225</f>
        <v>0</v>
      </c>
      <c r="O224" s="5">
        <f t="shared" si="20"/>
        <v>0</v>
      </c>
      <c r="P224" s="9">
        <f>P225</f>
        <v>0</v>
      </c>
      <c r="Q224" s="5">
        <f t="shared" si="18"/>
        <v>0</v>
      </c>
      <c r="R224" s="9">
        <f>R225</f>
        <v>0</v>
      </c>
      <c r="S224" s="5">
        <f t="shared" si="19"/>
        <v>0</v>
      </c>
    </row>
    <row r="225" spans="1:19" ht="45" hidden="1" customHeight="1">
      <c r="A225" s="2" t="s">
        <v>32</v>
      </c>
      <c r="B225" s="3" t="s">
        <v>11</v>
      </c>
      <c r="C225" s="3" t="s">
        <v>23</v>
      </c>
      <c r="D225" s="3" t="s">
        <v>22</v>
      </c>
      <c r="E225" s="1" t="s">
        <v>179</v>
      </c>
      <c r="F225" s="3">
        <v>200</v>
      </c>
      <c r="G225" s="5">
        <v>0</v>
      </c>
      <c r="H225" s="5">
        <v>9.9</v>
      </c>
      <c r="I225" s="5">
        <f t="shared" si="23"/>
        <v>9.9</v>
      </c>
      <c r="J225" s="5">
        <v>-9.9</v>
      </c>
      <c r="K225" s="5">
        <f t="shared" si="22"/>
        <v>0</v>
      </c>
      <c r="L225" s="9"/>
      <c r="M225" s="5">
        <f t="shared" si="21"/>
        <v>0</v>
      </c>
      <c r="N225" s="9"/>
      <c r="O225" s="5">
        <f t="shared" si="20"/>
        <v>0</v>
      </c>
      <c r="P225" s="9"/>
      <c r="Q225" s="5">
        <f t="shared" si="18"/>
        <v>0</v>
      </c>
      <c r="R225" s="9"/>
      <c r="S225" s="5">
        <f t="shared" si="19"/>
        <v>0</v>
      </c>
    </row>
    <row r="226" spans="1:19" ht="83.25" customHeight="1">
      <c r="A226" s="2" t="s">
        <v>178</v>
      </c>
      <c r="B226" s="3" t="s">
        <v>11</v>
      </c>
      <c r="C226" s="3" t="s">
        <v>23</v>
      </c>
      <c r="D226" s="3" t="s">
        <v>22</v>
      </c>
      <c r="E226" s="1" t="s">
        <v>341</v>
      </c>
      <c r="F226" s="3"/>
      <c r="G226" s="5"/>
      <c r="H226" s="5"/>
      <c r="I226" s="5">
        <f t="shared" si="23"/>
        <v>0</v>
      </c>
      <c r="J226" s="5">
        <f>J227</f>
        <v>11.5</v>
      </c>
      <c r="K226" s="5">
        <f t="shared" si="22"/>
        <v>11.5</v>
      </c>
      <c r="L226" s="9">
        <f>L227</f>
        <v>0</v>
      </c>
      <c r="M226" s="5">
        <f t="shared" si="21"/>
        <v>11.5</v>
      </c>
      <c r="N226" s="9">
        <f>N227</f>
        <v>0</v>
      </c>
      <c r="O226" s="5">
        <f t="shared" si="20"/>
        <v>11.5</v>
      </c>
      <c r="P226" s="9">
        <f>P227</f>
        <v>0</v>
      </c>
      <c r="Q226" s="5">
        <f t="shared" si="18"/>
        <v>11.5</v>
      </c>
      <c r="R226" s="9">
        <f>R227</f>
        <v>0</v>
      </c>
      <c r="S226" s="5">
        <f t="shared" si="19"/>
        <v>11.5</v>
      </c>
    </row>
    <row r="227" spans="1:19" ht="45" customHeight="1">
      <c r="A227" s="2" t="s">
        <v>32</v>
      </c>
      <c r="B227" s="3" t="s">
        <v>11</v>
      </c>
      <c r="C227" s="3" t="s">
        <v>23</v>
      </c>
      <c r="D227" s="3" t="s">
        <v>22</v>
      </c>
      <c r="E227" s="1" t="s">
        <v>341</v>
      </c>
      <c r="F227" s="3">
        <v>200</v>
      </c>
      <c r="G227" s="5"/>
      <c r="H227" s="5"/>
      <c r="I227" s="5">
        <f t="shared" si="23"/>
        <v>0</v>
      </c>
      <c r="J227" s="5">
        <f>9.9+1.6</f>
        <v>11.5</v>
      </c>
      <c r="K227" s="5">
        <f t="shared" si="22"/>
        <v>11.5</v>
      </c>
      <c r="L227" s="9"/>
      <c r="M227" s="5">
        <f t="shared" si="21"/>
        <v>11.5</v>
      </c>
      <c r="N227" s="9"/>
      <c r="O227" s="5">
        <f t="shared" si="20"/>
        <v>11.5</v>
      </c>
      <c r="P227" s="9"/>
      <c r="Q227" s="5">
        <f t="shared" si="18"/>
        <v>11.5</v>
      </c>
      <c r="R227" s="9"/>
      <c r="S227" s="5">
        <f t="shared" si="19"/>
        <v>11.5</v>
      </c>
    </row>
    <row r="228" spans="1:19" ht="42.75" customHeight="1">
      <c r="A228" s="7" t="s">
        <v>15</v>
      </c>
      <c r="B228" s="8" t="s">
        <v>4</v>
      </c>
      <c r="C228" s="8"/>
      <c r="D228" s="8"/>
      <c r="E228" s="8"/>
      <c r="F228" s="8"/>
      <c r="G228" s="5">
        <v>372234.05108</v>
      </c>
      <c r="H228" s="5">
        <f>H229+H230</f>
        <v>16298.203879999999</v>
      </c>
      <c r="I228" s="5">
        <f t="shared" si="23"/>
        <v>388532.25495999999</v>
      </c>
      <c r="J228" s="5">
        <f>J229+J230</f>
        <v>-230.90551999999991</v>
      </c>
      <c r="K228" s="5">
        <f t="shared" si="22"/>
        <v>388301.34944000002</v>
      </c>
      <c r="L228" s="9">
        <f>L229+L230</f>
        <v>1130.7894799999999</v>
      </c>
      <c r="M228" s="5">
        <f t="shared" si="21"/>
        <v>389432.13892</v>
      </c>
      <c r="N228" s="9">
        <f>N229+N230</f>
        <v>0</v>
      </c>
      <c r="O228" s="5">
        <f t="shared" si="20"/>
        <v>389432.13892</v>
      </c>
      <c r="P228" s="9">
        <f>P229+P230</f>
        <v>4100</v>
      </c>
      <c r="Q228" s="5">
        <f t="shared" si="18"/>
        <v>393532.13892</v>
      </c>
      <c r="R228" s="9">
        <f>R229+R230</f>
        <v>781.70135999999991</v>
      </c>
      <c r="S228" s="5">
        <f t="shared" si="19"/>
        <v>394313.84028</v>
      </c>
    </row>
    <row r="229" spans="1:19" ht="33" customHeight="1">
      <c r="A229" s="2" t="s">
        <v>12</v>
      </c>
      <c r="B229" s="3" t="s">
        <v>4</v>
      </c>
      <c r="C229" s="3"/>
      <c r="D229" s="3"/>
      <c r="E229" s="3"/>
      <c r="F229" s="3"/>
      <c r="G229" s="5">
        <v>166802.60014999998</v>
      </c>
      <c r="H229" s="5">
        <f>H235+H237+H239+H241+H243+H249+H255+H257+H259+H261+H263+H265+H271+H273+H281+H289+H291+H293+H295+H297+H299+H301+H303+H311+H315+H319+H322+H325+H328+H332+H335+H339+H344+H346+H287+H277+H317+H279+H275+H305+H269+H283+H285+H233+H231</f>
        <v>16298.203879999999</v>
      </c>
      <c r="I229" s="5">
        <f t="shared" si="23"/>
        <v>183100.80402999997</v>
      </c>
      <c r="J229" s="5">
        <f>J235+J237+J239+J241+J243+J249+J255+J257+J259+J261+J263+J265+J271+J273+J281+J289+J291+J293+J295+J297+J299+J301+J303+J311+J315+J319+J322+J325+J328+J332+J335+J339+J344+J346+J287+J277+J317+J279+J275+J305+J269+J283+J285+J233+J231+J307</f>
        <v>-230.90551999999991</v>
      </c>
      <c r="K229" s="5">
        <f t="shared" si="22"/>
        <v>182869.89850999997</v>
      </c>
      <c r="L229" s="9">
        <f>L235+L237+L239+L241+L243+L249+L255+L257+L259+L261+L263+L265+L271+L273+L281+L289+L291+L293+L295+L297+L299+L301+L303+L311+L315+L319+L322+L325+L328+L332+L335+L339+L344+L346+L287+L277+L317+L279+L275+L305+L269+L283+L285+L233+L231+L307+L251</f>
        <v>1130.7894799999999</v>
      </c>
      <c r="M229" s="5">
        <f t="shared" si="21"/>
        <v>184000.68798999998</v>
      </c>
      <c r="N229" s="9">
        <f>N235+N237+N239+N241+N243+N249+N255+N257+N259+N261+N263+N265+N271+N273+N281+N289+N291+N293+N295+N297+N299+N301+N303+N311+N315+N319+N322+N325+N328+N332+N335+N339+N344+N346+N287+N277+N317+N279+N275+N305+N269+N283+N285+N233+N231+N307+N251</f>
        <v>0</v>
      </c>
      <c r="O229" s="5">
        <f t="shared" si="20"/>
        <v>184000.68798999998</v>
      </c>
      <c r="P229" s="9">
        <f>P235+P237+P239+P241+P243+P249+P255+P257+P259+P261+P263+P265+P271+P273+P281+P289+P291+P293+P295+P297+P299+P301+P303+P311+P315+P319+P322+P325+P328+P332+P335+P339+P344+P346+P287+P277+P317+P279+P275+P305+P269+P283+P285+P233+P231+P307+P251+P309</f>
        <v>4100</v>
      </c>
      <c r="Q229" s="5">
        <f t="shared" si="18"/>
        <v>188100.68798999998</v>
      </c>
      <c r="R229" s="9">
        <f>R235+R237+R239+R241+R243+R249+R255+R257+R259+R261+R263+R265+R271+R273+R281+R289+R291+R293+R295+R297+R299+R301+R303+R311+R315+R319+R322+R325+R328+R332+R335+R339+R344+R346+R287+R277+R317+R279+R275+R305+R269+R283+R285+R233+R231+R307+R251+R309</f>
        <v>781.70135999999991</v>
      </c>
      <c r="S229" s="5">
        <f t="shared" si="19"/>
        <v>188882.38934999998</v>
      </c>
    </row>
    <row r="230" spans="1:19" ht="39.75" customHeight="1">
      <c r="A230" s="2" t="s">
        <v>13</v>
      </c>
      <c r="B230" s="3" t="s">
        <v>4</v>
      </c>
      <c r="C230" s="3"/>
      <c r="D230" s="3"/>
      <c r="E230" s="3"/>
      <c r="F230" s="3"/>
      <c r="G230" s="5">
        <v>205431.45092999996</v>
      </c>
      <c r="H230" s="5">
        <f>H245+H247+H253+H267+H313+H341</f>
        <v>0</v>
      </c>
      <c r="I230" s="5">
        <f t="shared" si="23"/>
        <v>205431.45092999996</v>
      </c>
      <c r="J230" s="5">
        <f>J245+J247+J253+J267+J313+J341</f>
        <v>0</v>
      </c>
      <c r="K230" s="5">
        <f t="shared" si="22"/>
        <v>205431.45092999996</v>
      </c>
      <c r="L230" s="9">
        <f>L245+L247+L253+L267+L313+L341</f>
        <v>0</v>
      </c>
      <c r="M230" s="5">
        <f t="shared" si="21"/>
        <v>205431.45092999996</v>
      </c>
      <c r="N230" s="9">
        <f>N245+N247+N253+N267+N313+N341</f>
        <v>0</v>
      </c>
      <c r="O230" s="5">
        <f t="shared" si="20"/>
        <v>205431.45092999996</v>
      </c>
      <c r="P230" s="9">
        <f>P245+P247+P253+P267+P313+P341</f>
        <v>0</v>
      </c>
      <c r="Q230" s="5">
        <f t="shared" si="18"/>
        <v>205431.45092999996</v>
      </c>
      <c r="R230" s="9">
        <f>R245+R247+R253+R267+R313+R341</f>
        <v>0</v>
      </c>
      <c r="S230" s="5">
        <f t="shared" si="19"/>
        <v>205431.45092999996</v>
      </c>
    </row>
    <row r="231" spans="1:19" ht="45" customHeight="1">
      <c r="A231" s="2" t="s">
        <v>318</v>
      </c>
      <c r="B231" s="3" t="s">
        <v>4</v>
      </c>
      <c r="C231" s="3" t="s">
        <v>19</v>
      </c>
      <c r="D231" s="3">
        <v>13</v>
      </c>
      <c r="E231" s="1" t="s">
        <v>319</v>
      </c>
      <c r="F231" s="3"/>
      <c r="G231" s="5">
        <v>0</v>
      </c>
      <c r="H231" s="5">
        <f>H232</f>
        <v>0</v>
      </c>
      <c r="I231" s="5">
        <f t="shared" si="23"/>
        <v>0</v>
      </c>
      <c r="J231" s="5">
        <f>J232</f>
        <v>0</v>
      </c>
      <c r="K231" s="5">
        <f t="shared" si="22"/>
        <v>0</v>
      </c>
      <c r="L231" s="9">
        <f>L232</f>
        <v>0</v>
      </c>
      <c r="M231" s="5">
        <f t="shared" si="21"/>
        <v>0</v>
      </c>
      <c r="N231" s="9">
        <f>N232</f>
        <v>0</v>
      </c>
      <c r="O231" s="5">
        <f t="shared" si="20"/>
        <v>0</v>
      </c>
      <c r="P231" s="9">
        <f>P232</f>
        <v>0</v>
      </c>
      <c r="Q231" s="5">
        <f t="shared" si="18"/>
        <v>0</v>
      </c>
      <c r="R231" s="9">
        <f>R232</f>
        <v>0</v>
      </c>
      <c r="S231" s="5">
        <f t="shared" si="19"/>
        <v>0</v>
      </c>
    </row>
    <row r="232" spans="1:19" ht="39.75" customHeight="1">
      <c r="A232" s="2" t="s">
        <v>32</v>
      </c>
      <c r="B232" s="3" t="s">
        <v>4</v>
      </c>
      <c r="C232" s="3" t="s">
        <v>19</v>
      </c>
      <c r="D232" s="3">
        <v>13</v>
      </c>
      <c r="E232" s="1" t="s">
        <v>319</v>
      </c>
      <c r="F232" s="3">
        <v>200</v>
      </c>
      <c r="G232" s="5">
        <v>0</v>
      </c>
      <c r="H232" s="5"/>
      <c r="I232" s="5">
        <f t="shared" si="23"/>
        <v>0</v>
      </c>
      <c r="J232" s="5"/>
      <c r="K232" s="5">
        <f t="shared" si="22"/>
        <v>0</v>
      </c>
      <c r="L232" s="9"/>
      <c r="M232" s="5">
        <f t="shared" si="21"/>
        <v>0</v>
      </c>
      <c r="N232" s="9"/>
      <c r="O232" s="5">
        <f t="shared" si="20"/>
        <v>0</v>
      </c>
      <c r="P232" s="9"/>
      <c r="Q232" s="5">
        <f t="shared" si="18"/>
        <v>0</v>
      </c>
      <c r="R232" s="9"/>
      <c r="S232" s="5">
        <f t="shared" si="19"/>
        <v>0</v>
      </c>
    </row>
    <row r="233" spans="1:19" ht="36" customHeight="1">
      <c r="A233" s="10" t="s">
        <v>54</v>
      </c>
      <c r="B233" s="3" t="s">
        <v>4</v>
      </c>
      <c r="C233" s="3" t="s">
        <v>21</v>
      </c>
      <c r="D233" s="3">
        <v>10</v>
      </c>
      <c r="E233" s="1" t="s">
        <v>55</v>
      </c>
      <c r="F233" s="3"/>
      <c r="G233" s="5">
        <v>50</v>
      </c>
      <c r="H233" s="5">
        <f>H234</f>
        <v>0</v>
      </c>
      <c r="I233" s="5">
        <f t="shared" si="23"/>
        <v>50</v>
      </c>
      <c r="J233" s="5">
        <f>J234</f>
        <v>0</v>
      </c>
      <c r="K233" s="5">
        <f t="shared" si="22"/>
        <v>50</v>
      </c>
      <c r="L233" s="9">
        <f>L234</f>
        <v>0</v>
      </c>
      <c r="M233" s="5">
        <f t="shared" si="21"/>
        <v>50</v>
      </c>
      <c r="N233" s="9">
        <f>N234</f>
        <v>0</v>
      </c>
      <c r="O233" s="5">
        <f t="shared" si="20"/>
        <v>50</v>
      </c>
      <c r="P233" s="9">
        <f>P234</f>
        <v>0</v>
      </c>
      <c r="Q233" s="5">
        <f t="shared" si="18"/>
        <v>50</v>
      </c>
      <c r="R233" s="9">
        <f>R234</f>
        <v>0</v>
      </c>
      <c r="S233" s="5">
        <f t="shared" si="19"/>
        <v>50</v>
      </c>
    </row>
    <row r="234" spans="1:19" ht="45.75" customHeight="1">
      <c r="A234" s="2" t="s">
        <v>32</v>
      </c>
      <c r="B234" s="3" t="s">
        <v>4</v>
      </c>
      <c r="C234" s="3" t="s">
        <v>21</v>
      </c>
      <c r="D234" s="3">
        <v>10</v>
      </c>
      <c r="E234" s="1" t="s">
        <v>55</v>
      </c>
      <c r="F234" s="3">
        <v>200</v>
      </c>
      <c r="G234" s="5">
        <v>50</v>
      </c>
      <c r="H234" s="5"/>
      <c r="I234" s="5">
        <f t="shared" si="23"/>
        <v>50</v>
      </c>
      <c r="J234" s="5"/>
      <c r="K234" s="5">
        <f t="shared" si="22"/>
        <v>50</v>
      </c>
      <c r="L234" s="9"/>
      <c r="M234" s="5">
        <f t="shared" si="21"/>
        <v>50</v>
      </c>
      <c r="N234" s="9"/>
      <c r="O234" s="5">
        <f t="shared" si="20"/>
        <v>50</v>
      </c>
      <c r="P234" s="9"/>
      <c r="Q234" s="5">
        <f t="shared" si="18"/>
        <v>50</v>
      </c>
      <c r="R234" s="9"/>
      <c r="S234" s="5">
        <f t="shared" si="19"/>
        <v>50</v>
      </c>
    </row>
    <row r="235" spans="1:19" ht="44.25" customHeight="1">
      <c r="A235" s="10" t="s">
        <v>106</v>
      </c>
      <c r="B235" s="3" t="s">
        <v>4</v>
      </c>
      <c r="C235" s="3" t="s">
        <v>23</v>
      </c>
      <c r="D235" s="3" t="s">
        <v>19</v>
      </c>
      <c r="E235" s="1" t="s">
        <v>110</v>
      </c>
      <c r="F235" s="3"/>
      <c r="G235" s="5">
        <v>61694.65</v>
      </c>
      <c r="H235" s="5">
        <f>H236</f>
        <v>0</v>
      </c>
      <c r="I235" s="5">
        <f t="shared" si="23"/>
        <v>61694.65</v>
      </c>
      <c r="J235" s="5">
        <f>J236</f>
        <v>0</v>
      </c>
      <c r="K235" s="5">
        <f t="shared" si="22"/>
        <v>61694.65</v>
      </c>
      <c r="L235" s="9">
        <f>L236</f>
        <v>0</v>
      </c>
      <c r="M235" s="5">
        <f t="shared" si="21"/>
        <v>61694.65</v>
      </c>
      <c r="N235" s="9">
        <f>N236</f>
        <v>0</v>
      </c>
      <c r="O235" s="5">
        <f t="shared" si="20"/>
        <v>61694.65</v>
      </c>
      <c r="P235" s="9">
        <f>P236</f>
        <v>0</v>
      </c>
      <c r="Q235" s="5">
        <f t="shared" si="18"/>
        <v>61694.65</v>
      </c>
      <c r="R235" s="9">
        <f>R236</f>
        <v>0</v>
      </c>
      <c r="S235" s="5">
        <f t="shared" si="19"/>
        <v>61694.65</v>
      </c>
    </row>
    <row r="236" spans="1:19" ht="48" customHeight="1">
      <c r="A236" s="2" t="s">
        <v>71</v>
      </c>
      <c r="B236" s="3" t="s">
        <v>4</v>
      </c>
      <c r="C236" s="3" t="s">
        <v>23</v>
      </c>
      <c r="D236" s="3" t="s">
        <v>19</v>
      </c>
      <c r="E236" s="1" t="s">
        <v>110</v>
      </c>
      <c r="F236" s="3">
        <v>600</v>
      </c>
      <c r="G236" s="5">
        <v>61694.65</v>
      </c>
      <c r="H236" s="5"/>
      <c r="I236" s="5">
        <f t="shared" si="23"/>
        <v>61694.65</v>
      </c>
      <c r="J236" s="5"/>
      <c r="K236" s="5">
        <f t="shared" si="22"/>
        <v>61694.65</v>
      </c>
      <c r="L236" s="9"/>
      <c r="M236" s="5">
        <f t="shared" si="21"/>
        <v>61694.65</v>
      </c>
      <c r="N236" s="9"/>
      <c r="O236" s="5">
        <f t="shared" si="20"/>
        <v>61694.65</v>
      </c>
      <c r="P236" s="9"/>
      <c r="Q236" s="5">
        <f t="shared" si="18"/>
        <v>61694.65</v>
      </c>
      <c r="R236" s="9"/>
      <c r="S236" s="5">
        <f t="shared" si="19"/>
        <v>61694.65</v>
      </c>
    </row>
    <row r="237" spans="1:19" ht="59.25" customHeight="1">
      <c r="A237" s="2" t="s">
        <v>107</v>
      </c>
      <c r="B237" s="3" t="s">
        <v>4</v>
      </c>
      <c r="C237" s="3" t="s">
        <v>23</v>
      </c>
      <c r="D237" s="3" t="s">
        <v>19</v>
      </c>
      <c r="E237" s="1" t="s">
        <v>111</v>
      </c>
      <c r="F237" s="3"/>
      <c r="G237" s="5">
        <v>510</v>
      </c>
      <c r="H237" s="5">
        <f>H238</f>
        <v>0</v>
      </c>
      <c r="I237" s="5">
        <f t="shared" si="23"/>
        <v>510</v>
      </c>
      <c r="J237" s="5">
        <f>J238</f>
        <v>0</v>
      </c>
      <c r="K237" s="5">
        <f t="shared" si="22"/>
        <v>510</v>
      </c>
      <c r="L237" s="9">
        <f>L238</f>
        <v>0</v>
      </c>
      <c r="M237" s="5">
        <f t="shared" si="21"/>
        <v>510</v>
      </c>
      <c r="N237" s="9">
        <f>N238</f>
        <v>0</v>
      </c>
      <c r="O237" s="5">
        <f t="shared" si="20"/>
        <v>510</v>
      </c>
      <c r="P237" s="9">
        <f>P238</f>
        <v>0</v>
      </c>
      <c r="Q237" s="5">
        <f t="shared" si="18"/>
        <v>510</v>
      </c>
      <c r="R237" s="9">
        <f>R238</f>
        <v>0</v>
      </c>
      <c r="S237" s="5">
        <f t="shared" si="19"/>
        <v>510</v>
      </c>
    </row>
    <row r="238" spans="1:19" ht="46.5" customHeight="1">
      <c r="A238" s="2" t="s">
        <v>71</v>
      </c>
      <c r="B238" s="3" t="s">
        <v>4</v>
      </c>
      <c r="C238" s="3" t="s">
        <v>23</v>
      </c>
      <c r="D238" s="3" t="s">
        <v>19</v>
      </c>
      <c r="E238" s="1" t="s">
        <v>111</v>
      </c>
      <c r="F238" s="3">
        <v>600</v>
      </c>
      <c r="G238" s="5">
        <v>510</v>
      </c>
      <c r="H238" s="5"/>
      <c r="I238" s="5">
        <f t="shared" si="23"/>
        <v>510</v>
      </c>
      <c r="J238" s="5"/>
      <c r="K238" s="5">
        <f t="shared" si="22"/>
        <v>510</v>
      </c>
      <c r="L238" s="9"/>
      <c r="M238" s="5">
        <f t="shared" si="21"/>
        <v>510</v>
      </c>
      <c r="N238" s="9"/>
      <c r="O238" s="5">
        <f t="shared" si="20"/>
        <v>510</v>
      </c>
      <c r="P238" s="9"/>
      <c r="Q238" s="5">
        <f t="shared" si="18"/>
        <v>510</v>
      </c>
      <c r="R238" s="9"/>
      <c r="S238" s="5">
        <f t="shared" si="19"/>
        <v>510</v>
      </c>
    </row>
    <row r="239" spans="1:19" ht="39.75" customHeight="1">
      <c r="A239" s="2" t="s">
        <v>108</v>
      </c>
      <c r="B239" s="3" t="s">
        <v>4</v>
      </c>
      <c r="C239" s="3" t="s">
        <v>23</v>
      </c>
      <c r="D239" s="3" t="s">
        <v>19</v>
      </c>
      <c r="E239" s="1" t="s">
        <v>112</v>
      </c>
      <c r="F239" s="3"/>
      <c r="G239" s="5">
        <v>200</v>
      </c>
      <c r="H239" s="5">
        <f>H240</f>
        <v>0</v>
      </c>
      <c r="I239" s="5">
        <f t="shared" si="23"/>
        <v>200</v>
      </c>
      <c r="J239" s="5">
        <f>J240</f>
        <v>0</v>
      </c>
      <c r="K239" s="5">
        <f t="shared" si="22"/>
        <v>200</v>
      </c>
      <c r="L239" s="9">
        <f>L240</f>
        <v>0</v>
      </c>
      <c r="M239" s="5">
        <f t="shared" si="21"/>
        <v>200</v>
      </c>
      <c r="N239" s="9">
        <f>N240</f>
        <v>0</v>
      </c>
      <c r="O239" s="5">
        <f t="shared" si="20"/>
        <v>200</v>
      </c>
      <c r="P239" s="9">
        <f>P240</f>
        <v>0</v>
      </c>
      <c r="Q239" s="5">
        <f t="shared" si="18"/>
        <v>200</v>
      </c>
      <c r="R239" s="9">
        <f>R240</f>
        <v>0</v>
      </c>
      <c r="S239" s="5">
        <f t="shared" si="19"/>
        <v>200</v>
      </c>
    </row>
    <row r="240" spans="1:19" ht="50.25" customHeight="1">
      <c r="A240" s="2" t="s">
        <v>71</v>
      </c>
      <c r="B240" s="3" t="s">
        <v>4</v>
      </c>
      <c r="C240" s="3" t="s">
        <v>23</v>
      </c>
      <c r="D240" s="3" t="s">
        <v>19</v>
      </c>
      <c r="E240" s="1" t="s">
        <v>112</v>
      </c>
      <c r="F240" s="3">
        <v>600</v>
      </c>
      <c r="G240" s="5">
        <v>200</v>
      </c>
      <c r="H240" s="5"/>
      <c r="I240" s="5">
        <f t="shared" si="23"/>
        <v>200</v>
      </c>
      <c r="J240" s="5"/>
      <c r="K240" s="5">
        <f t="shared" si="22"/>
        <v>200</v>
      </c>
      <c r="L240" s="9"/>
      <c r="M240" s="5">
        <f t="shared" si="21"/>
        <v>200</v>
      </c>
      <c r="N240" s="9"/>
      <c r="O240" s="5">
        <f t="shared" si="20"/>
        <v>200</v>
      </c>
      <c r="P240" s="9"/>
      <c r="Q240" s="5">
        <f t="shared" si="18"/>
        <v>200</v>
      </c>
      <c r="R240" s="9"/>
      <c r="S240" s="5">
        <f t="shared" si="19"/>
        <v>200</v>
      </c>
    </row>
    <row r="241" spans="1:19" ht="60" hidden="1" customHeight="1">
      <c r="A241" s="2" t="s">
        <v>267</v>
      </c>
      <c r="B241" s="3" t="s">
        <v>4</v>
      </c>
      <c r="C241" s="3" t="s">
        <v>23</v>
      </c>
      <c r="D241" s="3" t="s">
        <v>19</v>
      </c>
      <c r="E241" s="1" t="s">
        <v>292</v>
      </c>
      <c r="F241" s="3"/>
      <c r="G241" s="5">
        <v>0</v>
      </c>
      <c r="H241" s="5">
        <f>H242</f>
        <v>0</v>
      </c>
      <c r="I241" s="5">
        <f t="shared" si="23"/>
        <v>0</v>
      </c>
      <c r="J241" s="5">
        <f>J242</f>
        <v>0</v>
      </c>
      <c r="K241" s="5">
        <f t="shared" si="22"/>
        <v>0</v>
      </c>
      <c r="L241" s="9">
        <f>L242</f>
        <v>0</v>
      </c>
      <c r="M241" s="5">
        <f t="shared" si="21"/>
        <v>0</v>
      </c>
      <c r="N241" s="9">
        <f>N242</f>
        <v>0</v>
      </c>
      <c r="O241" s="5">
        <f t="shared" si="20"/>
        <v>0</v>
      </c>
      <c r="P241" s="9">
        <f>P242</f>
        <v>0</v>
      </c>
      <c r="Q241" s="5">
        <f t="shared" si="18"/>
        <v>0</v>
      </c>
      <c r="R241" s="9">
        <f>R242</f>
        <v>0</v>
      </c>
      <c r="S241" s="5">
        <f t="shared" si="19"/>
        <v>0</v>
      </c>
    </row>
    <row r="242" spans="1:19" ht="50.25" hidden="1" customHeight="1">
      <c r="A242" s="2" t="s">
        <v>71</v>
      </c>
      <c r="B242" s="3" t="s">
        <v>4</v>
      </c>
      <c r="C242" s="3" t="s">
        <v>23</v>
      </c>
      <c r="D242" s="3" t="s">
        <v>19</v>
      </c>
      <c r="E242" s="1" t="s">
        <v>292</v>
      </c>
      <c r="F242" s="3">
        <v>600</v>
      </c>
      <c r="G242" s="5">
        <v>0</v>
      </c>
      <c r="H242" s="5"/>
      <c r="I242" s="5">
        <f t="shared" si="23"/>
        <v>0</v>
      </c>
      <c r="J242" s="5"/>
      <c r="K242" s="5">
        <f t="shared" si="22"/>
        <v>0</v>
      </c>
      <c r="L242" s="9"/>
      <c r="M242" s="5">
        <f t="shared" si="21"/>
        <v>0</v>
      </c>
      <c r="N242" s="9"/>
      <c r="O242" s="5">
        <f t="shared" si="20"/>
        <v>0</v>
      </c>
      <c r="P242" s="9"/>
      <c r="Q242" s="5">
        <f t="shared" si="18"/>
        <v>0</v>
      </c>
      <c r="R242" s="9"/>
      <c r="S242" s="5">
        <f t="shared" si="19"/>
        <v>0</v>
      </c>
    </row>
    <row r="243" spans="1:19" ht="99.75" customHeight="1">
      <c r="A243" s="16" t="s">
        <v>109</v>
      </c>
      <c r="B243" s="3" t="s">
        <v>4</v>
      </c>
      <c r="C243" s="3" t="s">
        <v>23</v>
      </c>
      <c r="D243" s="3" t="s">
        <v>19</v>
      </c>
      <c r="E243" s="1" t="s">
        <v>113</v>
      </c>
      <c r="F243" s="3"/>
      <c r="G243" s="5">
        <v>700</v>
      </c>
      <c r="H243" s="5">
        <f>H244</f>
        <v>0</v>
      </c>
      <c r="I243" s="5">
        <f t="shared" si="23"/>
        <v>700</v>
      </c>
      <c r="J243" s="5">
        <f>J244</f>
        <v>0</v>
      </c>
      <c r="K243" s="5">
        <f t="shared" si="22"/>
        <v>700</v>
      </c>
      <c r="L243" s="9">
        <f>L244</f>
        <v>295</v>
      </c>
      <c r="M243" s="5">
        <f t="shared" si="21"/>
        <v>995</v>
      </c>
      <c r="N243" s="9">
        <f>N244</f>
        <v>0</v>
      </c>
      <c r="O243" s="5">
        <f t="shared" si="20"/>
        <v>995</v>
      </c>
      <c r="P243" s="9">
        <f>P244</f>
        <v>0</v>
      </c>
      <c r="Q243" s="5">
        <f t="shared" si="18"/>
        <v>995</v>
      </c>
      <c r="R243" s="9">
        <f>R244</f>
        <v>760.19536000000005</v>
      </c>
      <c r="S243" s="5">
        <f t="shared" si="19"/>
        <v>1755.1953600000002</v>
      </c>
    </row>
    <row r="244" spans="1:19" ht="47.25" customHeight="1">
      <c r="A244" s="2" t="s">
        <v>71</v>
      </c>
      <c r="B244" s="3" t="s">
        <v>4</v>
      </c>
      <c r="C244" s="3" t="s">
        <v>23</v>
      </c>
      <c r="D244" s="3" t="s">
        <v>19</v>
      </c>
      <c r="E244" s="1" t="s">
        <v>113</v>
      </c>
      <c r="F244" s="3">
        <v>600</v>
      </c>
      <c r="G244" s="5">
        <v>700</v>
      </c>
      <c r="H244" s="5"/>
      <c r="I244" s="5">
        <f t="shared" si="23"/>
        <v>700</v>
      </c>
      <c r="J244" s="5"/>
      <c r="K244" s="5">
        <f t="shared" si="22"/>
        <v>700</v>
      </c>
      <c r="L244" s="9">
        <f>80+215</f>
        <v>295</v>
      </c>
      <c r="M244" s="5">
        <f t="shared" si="21"/>
        <v>995</v>
      </c>
      <c r="N244" s="9"/>
      <c r="O244" s="5">
        <f t="shared" si="20"/>
        <v>995</v>
      </c>
      <c r="P244" s="9"/>
      <c r="Q244" s="5">
        <f t="shared" si="18"/>
        <v>995</v>
      </c>
      <c r="R244" s="9">
        <v>760.19536000000005</v>
      </c>
      <c r="S244" s="5">
        <f t="shared" si="19"/>
        <v>1755.1953600000002</v>
      </c>
    </row>
    <row r="245" spans="1:19" ht="138" customHeight="1">
      <c r="A245" s="16" t="s">
        <v>330</v>
      </c>
      <c r="B245" s="3" t="s">
        <v>4</v>
      </c>
      <c r="C245" s="3" t="s">
        <v>23</v>
      </c>
      <c r="D245" s="3" t="s">
        <v>19</v>
      </c>
      <c r="E245" s="1" t="s">
        <v>114</v>
      </c>
      <c r="F245" s="3"/>
      <c r="G245" s="5">
        <v>105136.162</v>
      </c>
      <c r="H245" s="5">
        <f>H246</f>
        <v>0</v>
      </c>
      <c r="I245" s="5">
        <f t="shared" si="23"/>
        <v>105136.162</v>
      </c>
      <c r="J245" s="5">
        <f>J246</f>
        <v>0</v>
      </c>
      <c r="K245" s="5">
        <f t="shared" si="22"/>
        <v>105136.162</v>
      </c>
      <c r="L245" s="9">
        <f>L246</f>
        <v>0</v>
      </c>
      <c r="M245" s="5">
        <f t="shared" si="21"/>
        <v>105136.162</v>
      </c>
      <c r="N245" s="9">
        <f>N246</f>
        <v>0</v>
      </c>
      <c r="O245" s="5">
        <f t="shared" si="20"/>
        <v>105136.162</v>
      </c>
      <c r="P245" s="9">
        <f>P246</f>
        <v>0</v>
      </c>
      <c r="Q245" s="5">
        <f t="shared" si="18"/>
        <v>105136.162</v>
      </c>
      <c r="R245" s="9">
        <f>R246</f>
        <v>0</v>
      </c>
      <c r="S245" s="5">
        <f t="shared" si="19"/>
        <v>105136.162</v>
      </c>
    </row>
    <row r="246" spans="1:19" ht="51" customHeight="1">
      <c r="A246" s="2" t="s">
        <v>71</v>
      </c>
      <c r="B246" s="3" t="s">
        <v>4</v>
      </c>
      <c r="C246" s="3" t="s">
        <v>23</v>
      </c>
      <c r="D246" s="3" t="s">
        <v>19</v>
      </c>
      <c r="E246" s="1" t="s">
        <v>114</v>
      </c>
      <c r="F246" s="3">
        <v>600</v>
      </c>
      <c r="G246" s="5">
        <v>105136.162</v>
      </c>
      <c r="H246" s="5"/>
      <c r="I246" s="5">
        <f t="shared" si="23"/>
        <v>105136.162</v>
      </c>
      <c r="J246" s="5"/>
      <c r="K246" s="5">
        <f t="shared" si="22"/>
        <v>105136.162</v>
      </c>
      <c r="L246" s="9"/>
      <c r="M246" s="5">
        <f t="shared" si="21"/>
        <v>105136.162</v>
      </c>
      <c r="N246" s="9"/>
      <c r="O246" s="5">
        <f t="shared" si="20"/>
        <v>105136.162</v>
      </c>
      <c r="P246" s="9"/>
      <c r="Q246" s="5">
        <f t="shared" si="18"/>
        <v>105136.162</v>
      </c>
      <c r="R246" s="9"/>
      <c r="S246" s="5">
        <f t="shared" si="19"/>
        <v>105136.162</v>
      </c>
    </row>
    <row r="247" spans="1:19" ht="110.25" customHeight="1">
      <c r="A247" s="2" t="s">
        <v>276</v>
      </c>
      <c r="B247" s="3" t="s">
        <v>4</v>
      </c>
      <c r="C247" s="3" t="s">
        <v>23</v>
      </c>
      <c r="D247" s="3" t="s">
        <v>19</v>
      </c>
      <c r="E247" s="1" t="s">
        <v>277</v>
      </c>
      <c r="F247" s="3"/>
      <c r="G247" s="5">
        <v>3486.63</v>
      </c>
      <c r="H247" s="5">
        <f>H248</f>
        <v>0</v>
      </c>
      <c r="I247" s="5">
        <f t="shared" si="23"/>
        <v>3486.63</v>
      </c>
      <c r="J247" s="5">
        <f>J248</f>
        <v>0</v>
      </c>
      <c r="K247" s="5">
        <f t="shared" si="22"/>
        <v>3486.63</v>
      </c>
      <c r="L247" s="9">
        <f>L248</f>
        <v>0</v>
      </c>
      <c r="M247" s="5">
        <f t="shared" si="21"/>
        <v>3486.63</v>
      </c>
      <c r="N247" s="9">
        <f>N248</f>
        <v>0</v>
      </c>
      <c r="O247" s="5">
        <f t="shared" si="20"/>
        <v>3486.63</v>
      </c>
      <c r="P247" s="9">
        <f>P248</f>
        <v>0</v>
      </c>
      <c r="Q247" s="5">
        <f t="shared" si="18"/>
        <v>3486.63</v>
      </c>
      <c r="R247" s="9">
        <f>R248</f>
        <v>0</v>
      </c>
      <c r="S247" s="5">
        <f t="shared" si="19"/>
        <v>3486.63</v>
      </c>
    </row>
    <row r="248" spans="1:19" ht="51" customHeight="1">
      <c r="A248" s="2" t="s">
        <v>71</v>
      </c>
      <c r="B248" s="3" t="s">
        <v>4</v>
      </c>
      <c r="C248" s="3" t="s">
        <v>23</v>
      </c>
      <c r="D248" s="3" t="s">
        <v>19</v>
      </c>
      <c r="E248" s="1" t="s">
        <v>277</v>
      </c>
      <c r="F248" s="3">
        <v>600</v>
      </c>
      <c r="G248" s="5">
        <v>3486.63</v>
      </c>
      <c r="H248" s="5"/>
      <c r="I248" s="5">
        <f t="shared" si="23"/>
        <v>3486.63</v>
      </c>
      <c r="J248" s="5"/>
      <c r="K248" s="5">
        <f t="shared" si="22"/>
        <v>3486.63</v>
      </c>
      <c r="L248" s="9"/>
      <c r="M248" s="5">
        <f t="shared" si="21"/>
        <v>3486.63</v>
      </c>
      <c r="N248" s="9"/>
      <c r="O248" s="5">
        <f t="shared" si="20"/>
        <v>3486.63</v>
      </c>
      <c r="P248" s="9"/>
      <c r="Q248" s="5">
        <f t="shared" si="18"/>
        <v>3486.63</v>
      </c>
      <c r="R248" s="9"/>
      <c r="S248" s="5">
        <f t="shared" si="19"/>
        <v>3486.63</v>
      </c>
    </row>
    <row r="249" spans="1:19" ht="43.5" customHeight="1">
      <c r="A249" s="2" t="s">
        <v>116</v>
      </c>
      <c r="B249" s="3" t="s">
        <v>4</v>
      </c>
      <c r="C249" s="3" t="s">
        <v>23</v>
      </c>
      <c r="D249" s="3" t="s">
        <v>19</v>
      </c>
      <c r="E249" s="1" t="s">
        <v>115</v>
      </c>
      <c r="F249" s="3"/>
      <c r="G249" s="5">
        <v>0</v>
      </c>
      <c r="H249" s="5">
        <f>H250</f>
        <v>0</v>
      </c>
      <c r="I249" s="5">
        <f t="shared" si="23"/>
        <v>0</v>
      </c>
      <c r="J249" s="5">
        <f>J250</f>
        <v>0</v>
      </c>
      <c r="K249" s="5">
        <f t="shared" si="22"/>
        <v>0</v>
      </c>
      <c r="L249" s="9">
        <f>L250</f>
        <v>0</v>
      </c>
      <c r="M249" s="5">
        <f t="shared" si="21"/>
        <v>0</v>
      </c>
      <c r="N249" s="9">
        <f>N250</f>
        <v>0</v>
      </c>
      <c r="O249" s="5">
        <f t="shared" si="20"/>
        <v>0</v>
      </c>
      <c r="P249" s="9">
        <f>P250</f>
        <v>0</v>
      </c>
      <c r="Q249" s="5">
        <f t="shared" si="18"/>
        <v>0</v>
      </c>
      <c r="R249" s="9">
        <f>R250</f>
        <v>0</v>
      </c>
      <c r="S249" s="5">
        <f t="shared" si="19"/>
        <v>0</v>
      </c>
    </row>
    <row r="250" spans="1:19" ht="54.75" customHeight="1">
      <c r="A250" s="2" t="s">
        <v>71</v>
      </c>
      <c r="B250" s="3" t="s">
        <v>4</v>
      </c>
      <c r="C250" s="3" t="s">
        <v>23</v>
      </c>
      <c r="D250" s="3" t="s">
        <v>19</v>
      </c>
      <c r="E250" s="1" t="s">
        <v>115</v>
      </c>
      <c r="F250" s="3">
        <v>600</v>
      </c>
      <c r="G250" s="5">
        <v>0</v>
      </c>
      <c r="H250" s="5"/>
      <c r="I250" s="5">
        <f t="shared" si="23"/>
        <v>0</v>
      </c>
      <c r="J250" s="5"/>
      <c r="K250" s="5">
        <f t="shared" si="22"/>
        <v>0</v>
      </c>
      <c r="L250" s="9"/>
      <c r="M250" s="5">
        <f t="shared" si="21"/>
        <v>0</v>
      </c>
      <c r="N250" s="9"/>
      <c r="O250" s="5">
        <f t="shared" si="20"/>
        <v>0</v>
      </c>
      <c r="P250" s="9"/>
      <c r="Q250" s="5">
        <f t="shared" si="18"/>
        <v>0</v>
      </c>
      <c r="R250" s="9"/>
      <c r="S250" s="5">
        <f t="shared" si="19"/>
        <v>0</v>
      </c>
    </row>
    <row r="251" spans="1:19" ht="50.25" customHeight="1">
      <c r="A251" s="2" t="s">
        <v>296</v>
      </c>
      <c r="B251" s="3" t="s">
        <v>4</v>
      </c>
      <c r="C251" s="3" t="s">
        <v>23</v>
      </c>
      <c r="D251" s="3" t="s">
        <v>19</v>
      </c>
      <c r="E251" s="1" t="s">
        <v>343</v>
      </c>
      <c r="F251" s="3"/>
      <c r="G251" s="5"/>
      <c r="H251" s="5"/>
      <c r="I251" s="5"/>
      <c r="J251" s="5"/>
      <c r="K251" s="5">
        <f t="shared" si="22"/>
        <v>0</v>
      </c>
      <c r="L251" s="9">
        <f>L252</f>
        <v>57.894739999999999</v>
      </c>
      <c r="M251" s="5">
        <f t="shared" si="21"/>
        <v>57.894739999999999</v>
      </c>
      <c r="N251" s="9">
        <f>N252</f>
        <v>0</v>
      </c>
      <c r="O251" s="5">
        <f t="shared" si="20"/>
        <v>57.894739999999999</v>
      </c>
      <c r="P251" s="9">
        <f>P252</f>
        <v>1100</v>
      </c>
      <c r="Q251" s="5">
        <f t="shared" si="18"/>
        <v>1157.89474</v>
      </c>
      <c r="R251" s="9">
        <f>R252</f>
        <v>0</v>
      </c>
      <c r="S251" s="5">
        <f t="shared" si="19"/>
        <v>1157.89474</v>
      </c>
    </row>
    <row r="252" spans="1:19" ht="54.75" customHeight="1">
      <c r="A252" s="2" t="s">
        <v>71</v>
      </c>
      <c r="B252" s="3" t="s">
        <v>4</v>
      </c>
      <c r="C252" s="3" t="s">
        <v>23</v>
      </c>
      <c r="D252" s="3" t="s">
        <v>19</v>
      </c>
      <c r="E252" s="1" t="s">
        <v>343</v>
      </c>
      <c r="F252" s="3">
        <v>600</v>
      </c>
      <c r="G252" s="5"/>
      <c r="H252" s="5"/>
      <c r="I252" s="5"/>
      <c r="J252" s="5"/>
      <c r="K252" s="5">
        <f t="shared" si="22"/>
        <v>0</v>
      </c>
      <c r="L252" s="9">
        <v>57.894739999999999</v>
      </c>
      <c r="M252" s="5">
        <f t="shared" si="21"/>
        <v>57.894739999999999</v>
      </c>
      <c r="N252" s="9"/>
      <c r="O252" s="5">
        <f t="shared" si="20"/>
        <v>57.894739999999999</v>
      </c>
      <c r="P252" s="9">
        <v>1100</v>
      </c>
      <c r="Q252" s="5">
        <f t="shared" si="18"/>
        <v>1157.89474</v>
      </c>
      <c r="R252" s="9"/>
      <c r="S252" s="5">
        <f t="shared" si="19"/>
        <v>1157.89474</v>
      </c>
    </row>
    <row r="253" spans="1:19" ht="169.5" customHeight="1">
      <c r="A253" s="16" t="s">
        <v>117</v>
      </c>
      <c r="B253" s="3" t="s">
        <v>4</v>
      </c>
      <c r="C253" s="3" t="s">
        <v>23</v>
      </c>
      <c r="D253" s="3" t="s">
        <v>19</v>
      </c>
      <c r="E253" s="12" t="s">
        <v>118</v>
      </c>
      <c r="F253" s="3"/>
      <c r="G253" s="5">
        <v>462.96000000000004</v>
      </c>
      <c r="H253" s="5">
        <f>H254</f>
        <v>0</v>
      </c>
      <c r="I253" s="5">
        <f t="shared" si="23"/>
        <v>462.96000000000004</v>
      </c>
      <c r="J253" s="5">
        <f>J254</f>
        <v>0</v>
      </c>
      <c r="K253" s="5">
        <f t="shared" si="22"/>
        <v>462.96000000000004</v>
      </c>
      <c r="L253" s="9">
        <f>L254</f>
        <v>0</v>
      </c>
      <c r="M253" s="5">
        <f t="shared" si="21"/>
        <v>462.96000000000004</v>
      </c>
      <c r="N253" s="9">
        <f>N254</f>
        <v>0</v>
      </c>
      <c r="O253" s="5">
        <f t="shared" si="20"/>
        <v>462.96000000000004</v>
      </c>
      <c r="P253" s="9">
        <f>P254</f>
        <v>0</v>
      </c>
      <c r="Q253" s="5">
        <f t="shared" si="18"/>
        <v>462.96000000000004</v>
      </c>
      <c r="R253" s="9">
        <f>R254</f>
        <v>0</v>
      </c>
      <c r="S253" s="5">
        <f t="shared" si="19"/>
        <v>462.96000000000004</v>
      </c>
    </row>
    <row r="254" spans="1:19" ht="48.75" customHeight="1">
      <c r="A254" s="2" t="s">
        <v>71</v>
      </c>
      <c r="B254" s="3" t="s">
        <v>4</v>
      </c>
      <c r="C254" s="3" t="s">
        <v>23</v>
      </c>
      <c r="D254" s="3" t="s">
        <v>19</v>
      </c>
      <c r="E254" s="12" t="s">
        <v>118</v>
      </c>
      <c r="F254" s="3">
        <v>600</v>
      </c>
      <c r="G254" s="5">
        <v>462.96000000000004</v>
      </c>
      <c r="H254" s="5"/>
      <c r="I254" s="5">
        <f t="shared" si="23"/>
        <v>462.96000000000004</v>
      </c>
      <c r="J254" s="5"/>
      <c r="K254" s="5">
        <f t="shared" si="22"/>
        <v>462.96000000000004</v>
      </c>
      <c r="L254" s="9"/>
      <c r="M254" s="5">
        <f t="shared" si="21"/>
        <v>462.96000000000004</v>
      </c>
      <c r="N254" s="9"/>
      <c r="O254" s="5">
        <f t="shared" si="20"/>
        <v>462.96000000000004</v>
      </c>
      <c r="P254" s="9"/>
      <c r="Q254" s="5">
        <f t="shared" si="18"/>
        <v>462.96000000000004</v>
      </c>
      <c r="R254" s="9"/>
      <c r="S254" s="5">
        <f t="shared" si="19"/>
        <v>462.96000000000004</v>
      </c>
    </row>
    <row r="255" spans="1:19" ht="78" customHeight="1">
      <c r="A255" s="10" t="s">
        <v>132</v>
      </c>
      <c r="B255" s="3" t="s">
        <v>4</v>
      </c>
      <c r="C255" s="3" t="s">
        <v>23</v>
      </c>
      <c r="D255" s="3" t="s">
        <v>25</v>
      </c>
      <c r="E255" s="1" t="s">
        <v>138</v>
      </c>
      <c r="F255" s="3"/>
      <c r="G255" s="5">
        <v>25286.11</v>
      </c>
      <c r="H255" s="5">
        <f>H256</f>
        <v>0</v>
      </c>
      <c r="I255" s="5">
        <f t="shared" si="23"/>
        <v>25286.11</v>
      </c>
      <c r="J255" s="5">
        <f>J256</f>
        <v>0</v>
      </c>
      <c r="K255" s="5">
        <f t="shared" si="22"/>
        <v>25286.11</v>
      </c>
      <c r="L255" s="9">
        <f>L256</f>
        <v>0</v>
      </c>
      <c r="M255" s="5">
        <f t="shared" si="21"/>
        <v>25286.11</v>
      </c>
      <c r="N255" s="9">
        <f>N256</f>
        <v>0</v>
      </c>
      <c r="O255" s="5">
        <f t="shared" si="20"/>
        <v>25286.11</v>
      </c>
      <c r="P255" s="9">
        <f>P256</f>
        <v>0</v>
      </c>
      <c r="Q255" s="5">
        <f t="shared" si="18"/>
        <v>25286.11</v>
      </c>
      <c r="R255" s="9">
        <f>R256</f>
        <v>0</v>
      </c>
      <c r="S255" s="5">
        <f t="shared" si="19"/>
        <v>25286.11</v>
      </c>
    </row>
    <row r="256" spans="1:19" ht="53.25" customHeight="1">
      <c r="A256" s="2" t="s">
        <v>71</v>
      </c>
      <c r="B256" s="3" t="s">
        <v>4</v>
      </c>
      <c r="C256" s="3" t="s">
        <v>23</v>
      </c>
      <c r="D256" s="3" t="s">
        <v>25</v>
      </c>
      <c r="E256" s="1" t="s">
        <v>138</v>
      </c>
      <c r="F256" s="3">
        <v>600</v>
      </c>
      <c r="G256" s="5">
        <v>25286.11</v>
      </c>
      <c r="H256" s="5"/>
      <c r="I256" s="5">
        <f t="shared" si="23"/>
        <v>25286.11</v>
      </c>
      <c r="J256" s="5"/>
      <c r="K256" s="5">
        <f t="shared" si="22"/>
        <v>25286.11</v>
      </c>
      <c r="L256" s="9"/>
      <c r="M256" s="5">
        <f t="shared" si="21"/>
        <v>25286.11</v>
      </c>
      <c r="N256" s="9"/>
      <c r="O256" s="5">
        <f t="shared" si="20"/>
        <v>25286.11</v>
      </c>
      <c r="P256" s="9"/>
      <c r="Q256" s="5">
        <f t="shared" si="18"/>
        <v>25286.11</v>
      </c>
      <c r="R256" s="9"/>
      <c r="S256" s="5">
        <f t="shared" si="19"/>
        <v>25286.11</v>
      </c>
    </row>
    <row r="257" spans="1:19" ht="42.75" customHeight="1">
      <c r="A257" s="10" t="s">
        <v>133</v>
      </c>
      <c r="B257" s="3" t="s">
        <v>4</v>
      </c>
      <c r="C257" s="3" t="s">
        <v>23</v>
      </c>
      <c r="D257" s="3" t="s">
        <v>25</v>
      </c>
      <c r="E257" s="1" t="s">
        <v>139</v>
      </c>
      <c r="F257" s="3"/>
      <c r="G257" s="5">
        <v>690</v>
      </c>
      <c r="H257" s="5">
        <f>H258</f>
        <v>0</v>
      </c>
      <c r="I257" s="5">
        <f t="shared" si="23"/>
        <v>690</v>
      </c>
      <c r="J257" s="5">
        <f>J258</f>
        <v>0</v>
      </c>
      <c r="K257" s="5">
        <f t="shared" si="22"/>
        <v>690</v>
      </c>
      <c r="L257" s="9">
        <f>L258</f>
        <v>0</v>
      </c>
      <c r="M257" s="5">
        <f t="shared" si="21"/>
        <v>690</v>
      </c>
      <c r="N257" s="9">
        <f>N258</f>
        <v>0</v>
      </c>
      <c r="O257" s="5">
        <f t="shared" si="20"/>
        <v>690</v>
      </c>
      <c r="P257" s="9">
        <f>P258</f>
        <v>0</v>
      </c>
      <c r="Q257" s="5">
        <f t="shared" si="18"/>
        <v>690</v>
      </c>
      <c r="R257" s="9">
        <f>R258</f>
        <v>0</v>
      </c>
      <c r="S257" s="5">
        <f t="shared" si="19"/>
        <v>690</v>
      </c>
    </row>
    <row r="258" spans="1:19" ht="45.75" customHeight="1">
      <c r="A258" s="2" t="s">
        <v>71</v>
      </c>
      <c r="B258" s="3" t="s">
        <v>4</v>
      </c>
      <c r="C258" s="3" t="s">
        <v>23</v>
      </c>
      <c r="D258" s="3" t="s">
        <v>25</v>
      </c>
      <c r="E258" s="1" t="s">
        <v>139</v>
      </c>
      <c r="F258" s="3">
        <v>600</v>
      </c>
      <c r="G258" s="5">
        <v>690</v>
      </c>
      <c r="H258" s="5"/>
      <c r="I258" s="5">
        <f t="shared" si="23"/>
        <v>690</v>
      </c>
      <c r="J258" s="5"/>
      <c r="K258" s="5">
        <f t="shared" si="22"/>
        <v>690</v>
      </c>
      <c r="L258" s="9"/>
      <c r="M258" s="5">
        <f t="shared" si="21"/>
        <v>690</v>
      </c>
      <c r="N258" s="9"/>
      <c r="O258" s="5">
        <f t="shared" si="20"/>
        <v>690</v>
      </c>
      <c r="P258" s="9"/>
      <c r="Q258" s="5">
        <f t="shared" si="18"/>
        <v>690</v>
      </c>
      <c r="R258" s="9"/>
      <c r="S258" s="5">
        <f t="shared" si="19"/>
        <v>690</v>
      </c>
    </row>
    <row r="259" spans="1:19" ht="56.25" customHeight="1">
      <c r="A259" s="2" t="s">
        <v>268</v>
      </c>
      <c r="B259" s="3" t="s">
        <v>4</v>
      </c>
      <c r="C259" s="3" t="s">
        <v>23</v>
      </c>
      <c r="D259" s="3" t="s">
        <v>25</v>
      </c>
      <c r="E259" s="1" t="s">
        <v>291</v>
      </c>
      <c r="F259" s="3"/>
      <c r="G259" s="5">
        <v>10.52632</v>
      </c>
      <c r="H259" s="5">
        <f>H260</f>
        <v>200</v>
      </c>
      <c r="I259" s="5">
        <f t="shared" si="23"/>
        <v>210.52632</v>
      </c>
      <c r="J259" s="5">
        <f>J260</f>
        <v>0</v>
      </c>
      <c r="K259" s="5">
        <f t="shared" si="22"/>
        <v>210.52632</v>
      </c>
      <c r="L259" s="9">
        <f>L260</f>
        <v>0</v>
      </c>
      <c r="M259" s="5">
        <f t="shared" si="21"/>
        <v>210.52632</v>
      </c>
      <c r="N259" s="9">
        <f>N260</f>
        <v>0</v>
      </c>
      <c r="O259" s="5">
        <f t="shared" si="20"/>
        <v>210.52632</v>
      </c>
      <c r="P259" s="9">
        <f>P260</f>
        <v>0</v>
      </c>
      <c r="Q259" s="5">
        <f t="shared" si="18"/>
        <v>210.52632</v>
      </c>
      <c r="R259" s="9">
        <f>R260</f>
        <v>0</v>
      </c>
      <c r="S259" s="5">
        <f t="shared" si="19"/>
        <v>210.52632</v>
      </c>
    </row>
    <row r="260" spans="1:19" ht="45.75" customHeight="1">
      <c r="A260" s="2" t="s">
        <v>71</v>
      </c>
      <c r="B260" s="3" t="s">
        <v>4</v>
      </c>
      <c r="C260" s="3" t="s">
        <v>23</v>
      </c>
      <c r="D260" s="3" t="s">
        <v>25</v>
      </c>
      <c r="E260" s="1" t="s">
        <v>291</v>
      </c>
      <c r="F260" s="3">
        <v>600</v>
      </c>
      <c r="G260" s="5">
        <v>10.52632</v>
      </c>
      <c r="H260" s="5">
        <v>200</v>
      </c>
      <c r="I260" s="5">
        <f t="shared" si="23"/>
        <v>210.52632</v>
      </c>
      <c r="J260" s="5"/>
      <c r="K260" s="5">
        <f t="shared" si="22"/>
        <v>210.52632</v>
      </c>
      <c r="L260" s="9"/>
      <c r="M260" s="5">
        <f t="shared" si="21"/>
        <v>210.52632</v>
      </c>
      <c r="N260" s="9"/>
      <c r="O260" s="5">
        <f t="shared" si="20"/>
        <v>210.52632</v>
      </c>
      <c r="P260" s="9"/>
      <c r="Q260" s="5">
        <f t="shared" si="18"/>
        <v>210.52632</v>
      </c>
      <c r="R260" s="9"/>
      <c r="S260" s="5">
        <f t="shared" si="19"/>
        <v>210.52632</v>
      </c>
    </row>
    <row r="261" spans="1:19" ht="115.5" customHeight="1">
      <c r="A261" s="16" t="s">
        <v>134</v>
      </c>
      <c r="B261" s="3" t="s">
        <v>4</v>
      </c>
      <c r="C261" s="3" t="s">
        <v>23</v>
      </c>
      <c r="D261" s="3" t="s">
        <v>25</v>
      </c>
      <c r="E261" s="1" t="s">
        <v>140</v>
      </c>
      <c r="F261" s="3"/>
      <c r="G261" s="5">
        <v>3350</v>
      </c>
      <c r="H261" s="5">
        <f>H262</f>
        <v>0</v>
      </c>
      <c r="I261" s="5">
        <f t="shared" si="23"/>
        <v>3350</v>
      </c>
      <c r="J261" s="5">
        <f>J262</f>
        <v>0</v>
      </c>
      <c r="K261" s="5">
        <f t="shared" si="22"/>
        <v>3350</v>
      </c>
      <c r="L261" s="9">
        <f>L262</f>
        <v>620</v>
      </c>
      <c r="M261" s="5">
        <f t="shared" si="21"/>
        <v>3970</v>
      </c>
      <c r="N261" s="9">
        <f>N262</f>
        <v>0</v>
      </c>
      <c r="O261" s="5">
        <f t="shared" si="20"/>
        <v>3970</v>
      </c>
      <c r="P261" s="9">
        <f>P262</f>
        <v>0</v>
      </c>
      <c r="Q261" s="5">
        <f t="shared" si="18"/>
        <v>3970</v>
      </c>
      <c r="R261" s="9">
        <f>R262</f>
        <v>0</v>
      </c>
      <c r="S261" s="5">
        <f t="shared" si="19"/>
        <v>3970</v>
      </c>
    </row>
    <row r="262" spans="1:19" ht="53.25" customHeight="1">
      <c r="A262" s="2" t="s">
        <v>71</v>
      </c>
      <c r="B262" s="3" t="s">
        <v>4</v>
      </c>
      <c r="C262" s="3" t="s">
        <v>23</v>
      </c>
      <c r="D262" s="3" t="s">
        <v>25</v>
      </c>
      <c r="E262" s="1" t="s">
        <v>140</v>
      </c>
      <c r="F262" s="3">
        <v>600</v>
      </c>
      <c r="G262" s="5">
        <v>3350</v>
      </c>
      <c r="H262" s="5"/>
      <c r="I262" s="5">
        <f t="shared" si="23"/>
        <v>3350</v>
      </c>
      <c r="J262" s="5"/>
      <c r="K262" s="5">
        <f t="shared" si="22"/>
        <v>3350</v>
      </c>
      <c r="L262" s="9">
        <f>250+370</f>
        <v>620</v>
      </c>
      <c r="M262" s="5">
        <f t="shared" si="21"/>
        <v>3970</v>
      </c>
      <c r="N262" s="9"/>
      <c r="O262" s="5">
        <f t="shared" si="20"/>
        <v>3970</v>
      </c>
      <c r="P262" s="9"/>
      <c r="Q262" s="5">
        <f t="shared" si="18"/>
        <v>3970</v>
      </c>
      <c r="R262" s="9"/>
      <c r="S262" s="5">
        <f t="shared" si="19"/>
        <v>3970</v>
      </c>
    </row>
    <row r="263" spans="1:19" ht="53.25" customHeight="1">
      <c r="A263" s="2" t="s">
        <v>135</v>
      </c>
      <c r="B263" s="3" t="s">
        <v>4</v>
      </c>
      <c r="C263" s="3" t="s">
        <v>23</v>
      </c>
      <c r="D263" s="3" t="s">
        <v>25</v>
      </c>
      <c r="E263" s="1" t="s">
        <v>141</v>
      </c>
      <c r="F263" s="3"/>
      <c r="G263" s="5">
        <v>478</v>
      </c>
      <c r="H263" s="5">
        <f>H264</f>
        <v>0</v>
      </c>
      <c r="I263" s="5">
        <f t="shared" si="23"/>
        <v>478</v>
      </c>
      <c r="J263" s="5">
        <f>J264</f>
        <v>0</v>
      </c>
      <c r="K263" s="5">
        <f t="shared" si="22"/>
        <v>478</v>
      </c>
      <c r="L263" s="9">
        <f>L264</f>
        <v>0</v>
      </c>
      <c r="M263" s="5">
        <f t="shared" si="21"/>
        <v>478</v>
      </c>
      <c r="N263" s="9">
        <f>N264</f>
        <v>0</v>
      </c>
      <c r="O263" s="5">
        <f t="shared" si="20"/>
        <v>478</v>
      </c>
      <c r="P263" s="9">
        <f>P264</f>
        <v>0</v>
      </c>
      <c r="Q263" s="5">
        <f t="shared" si="18"/>
        <v>478</v>
      </c>
      <c r="R263" s="9">
        <f>R264</f>
        <v>0</v>
      </c>
      <c r="S263" s="5">
        <f t="shared" si="19"/>
        <v>478</v>
      </c>
    </row>
    <row r="264" spans="1:19" ht="53.25" customHeight="1">
      <c r="A264" s="2" t="s">
        <v>71</v>
      </c>
      <c r="B264" s="3" t="s">
        <v>4</v>
      </c>
      <c r="C264" s="3" t="s">
        <v>23</v>
      </c>
      <c r="D264" s="3" t="s">
        <v>25</v>
      </c>
      <c r="E264" s="1" t="s">
        <v>141</v>
      </c>
      <c r="F264" s="3">
        <v>600</v>
      </c>
      <c r="G264" s="5">
        <v>478</v>
      </c>
      <c r="H264" s="5"/>
      <c r="I264" s="5">
        <f t="shared" si="23"/>
        <v>478</v>
      </c>
      <c r="J264" s="5"/>
      <c r="K264" s="5">
        <f t="shared" si="22"/>
        <v>478</v>
      </c>
      <c r="L264" s="9"/>
      <c r="M264" s="5">
        <f t="shared" si="21"/>
        <v>478</v>
      </c>
      <c r="N264" s="9"/>
      <c r="O264" s="5">
        <f t="shared" si="20"/>
        <v>478</v>
      </c>
      <c r="P264" s="9"/>
      <c r="Q264" s="5">
        <f t="shared" si="18"/>
        <v>478</v>
      </c>
      <c r="R264" s="9"/>
      <c r="S264" s="5">
        <f t="shared" si="19"/>
        <v>478</v>
      </c>
    </row>
    <row r="265" spans="1:19" ht="56.25" customHeight="1">
      <c r="A265" s="4" t="s">
        <v>136</v>
      </c>
      <c r="B265" s="3" t="s">
        <v>4</v>
      </c>
      <c r="C265" s="3" t="s">
        <v>23</v>
      </c>
      <c r="D265" s="3" t="s">
        <v>25</v>
      </c>
      <c r="E265" s="12" t="s">
        <v>142</v>
      </c>
      <c r="F265" s="3"/>
      <c r="G265" s="5">
        <v>600</v>
      </c>
      <c r="H265" s="5">
        <f>H266</f>
        <v>0</v>
      </c>
      <c r="I265" s="5">
        <f t="shared" si="23"/>
        <v>600</v>
      </c>
      <c r="J265" s="5">
        <f>J266</f>
        <v>0</v>
      </c>
      <c r="K265" s="5">
        <f t="shared" si="22"/>
        <v>600</v>
      </c>
      <c r="L265" s="9">
        <f>L266</f>
        <v>0</v>
      </c>
      <c r="M265" s="5">
        <f t="shared" si="21"/>
        <v>600</v>
      </c>
      <c r="N265" s="9">
        <f>N266</f>
        <v>0</v>
      </c>
      <c r="O265" s="5">
        <f t="shared" si="20"/>
        <v>600</v>
      </c>
      <c r="P265" s="9">
        <f>P266</f>
        <v>0</v>
      </c>
      <c r="Q265" s="5">
        <f t="shared" si="18"/>
        <v>600</v>
      </c>
      <c r="R265" s="9">
        <f>R266</f>
        <v>0</v>
      </c>
      <c r="S265" s="5">
        <f t="shared" si="19"/>
        <v>600</v>
      </c>
    </row>
    <row r="266" spans="1:19" ht="53.25" customHeight="1">
      <c r="A266" s="2" t="s">
        <v>71</v>
      </c>
      <c r="B266" s="3" t="s">
        <v>4</v>
      </c>
      <c r="C266" s="3" t="s">
        <v>23</v>
      </c>
      <c r="D266" s="3" t="s">
        <v>25</v>
      </c>
      <c r="E266" s="12" t="s">
        <v>142</v>
      </c>
      <c r="F266" s="3">
        <v>600</v>
      </c>
      <c r="G266" s="5">
        <v>600</v>
      </c>
      <c r="H266" s="5"/>
      <c r="I266" s="5">
        <f t="shared" si="23"/>
        <v>600</v>
      </c>
      <c r="J266" s="5"/>
      <c r="K266" s="5">
        <f t="shared" si="22"/>
        <v>600</v>
      </c>
      <c r="L266" s="9"/>
      <c r="M266" s="5">
        <f t="shared" si="21"/>
        <v>600</v>
      </c>
      <c r="N266" s="9"/>
      <c r="O266" s="5">
        <f t="shared" si="20"/>
        <v>600</v>
      </c>
      <c r="P266" s="9"/>
      <c r="Q266" s="5">
        <f t="shared" si="18"/>
        <v>600</v>
      </c>
      <c r="R266" s="9"/>
      <c r="S266" s="5">
        <f t="shared" si="19"/>
        <v>600</v>
      </c>
    </row>
    <row r="267" spans="1:19" ht="194.25" customHeight="1">
      <c r="A267" s="16" t="s">
        <v>137</v>
      </c>
      <c r="B267" s="3" t="s">
        <v>4</v>
      </c>
      <c r="C267" s="3" t="s">
        <v>23</v>
      </c>
      <c r="D267" s="3" t="s">
        <v>25</v>
      </c>
      <c r="E267" s="12" t="s">
        <v>143</v>
      </c>
      <c r="F267" s="3"/>
      <c r="G267" s="5">
        <v>94736.686000000002</v>
      </c>
      <c r="H267" s="5">
        <f>H268</f>
        <v>0</v>
      </c>
      <c r="I267" s="5">
        <f t="shared" si="23"/>
        <v>94736.686000000002</v>
      </c>
      <c r="J267" s="5">
        <f>J268</f>
        <v>0</v>
      </c>
      <c r="K267" s="5">
        <f t="shared" si="22"/>
        <v>94736.686000000002</v>
      </c>
      <c r="L267" s="9">
        <f>L268</f>
        <v>0</v>
      </c>
      <c r="M267" s="5">
        <f t="shared" si="21"/>
        <v>94736.686000000002</v>
      </c>
      <c r="N267" s="9">
        <f>N268</f>
        <v>0</v>
      </c>
      <c r="O267" s="5">
        <f t="shared" si="20"/>
        <v>94736.686000000002</v>
      </c>
      <c r="P267" s="9">
        <f>P268</f>
        <v>0</v>
      </c>
      <c r="Q267" s="5">
        <f t="shared" si="18"/>
        <v>94736.686000000002</v>
      </c>
      <c r="R267" s="9">
        <f>R268</f>
        <v>0</v>
      </c>
      <c r="S267" s="5">
        <f t="shared" si="19"/>
        <v>94736.686000000002</v>
      </c>
    </row>
    <row r="268" spans="1:19" ht="57" customHeight="1">
      <c r="A268" s="2" t="s">
        <v>71</v>
      </c>
      <c r="B268" s="3" t="s">
        <v>4</v>
      </c>
      <c r="C268" s="3" t="s">
        <v>23</v>
      </c>
      <c r="D268" s="3" t="s">
        <v>25</v>
      </c>
      <c r="E268" s="12" t="s">
        <v>143</v>
      </c>
      <c r="F268" s="3">
        <v>600</v>
      </c>
      <c r="G268" s="5">
        <v>94736.686000000002</v>
      </c>
      <c r="H268" s="5"/>
      <c r="I268" s="5">
        <f t="shared" si="23"/>
        <v>94736.686000000002</v>
      </c>
      <c r="J268" s="5"/>
      <c r="K268" s="5">
        <f t="shared" si="22"/>
        <v>94736.686000000002</v>
      </c>
      <c r="L268" s="9"/>
      <c r="M268" s="5">
        <f t="shared" si="21"/>
        <v>94736.686000000002</v>
      </c>
      <c r="N268" s="9"/>
      <c r="O268" s="5">
        <f t="shared" si="20"/>
        <v>94736.686000000002</v>
      </c>
      <c r="P268" s="9"/>
      <c r="Q268" s="5">
        <f t="shared" si="18"/>
        <v>94736.686000000002</v>
      </c>
      <c r="R268" s="9"/>
      <c r="S268" s="5">
        <f t="shared" si="19"/>
        <v>94736.686000000002</v>
      </c>
    </row>
    <row r="269" spans="1:19" ht="111.75" customHeight="1">
      <c r="A269" s="2" t="s">
        <v>351</v>
      </c>
      <c r="B269" s="3" t="s">
        <v>4</v>
      </c>
      <c r="C269" s="3" t="s">
        <v>23</v>
      </c>
      <c r="D269" s="3" t="s">
        <v>25</v>
      </c>
      <c r="E269" s="12" t="s">
        <v>304</v>
      </c>
      <c r="F269" s="3"/>
      <c r="G269" s="5">
        <v>10702.44</v>
      </c>
      <c r="H269" s="5">
        <f>H270</f>
        <v>0</v>
      </c>
      <c r="I269" s="5">
        <f t="shared" si="23"/>
        <v>10702.44</v>
      </c>
      <c r="J269" s="5">
        <f>J270</f>
        <v>0</v>
      </c>
      <c r="K269" s="5">
        <f t="shared" si="22"/>
        <v>10702.44</v>
      </c>
      <c r="L269" s="9">
        <f>L270</f>
        <v>0</v>
      </c>
      <c r="M269" s="5">
        <f t="shared" si="21"/>
        <v>10702.44</v>
      </c>
      <c r="N269" s="9">
        <f>N270</f>
        <v>0</v>
      </c>
      <c r="O269" s="5">
        <f t="shared" si="20"/>
        <v>10702.44</v>
      </c>
      <c r="P269" s="9">
        <f>P270</f>
        <v>0</v>
      </c>
      <c r="Q269" s="5">
        <f t="shared" si="18"/>
        <v>10702.44</v>
      </c>
      <c r="R269" s="9">
        <f>R270</f>
        <v>0</v>
      </c>
      <c r="S269" s="5">
        <f t="shared" si="19"/>
        <v>10702.44</v>
      </c>
    </row>
    <row r="270" spans="1:19" ht="57" customHeight="1">
      <c r="A270" s="2" t="s">
        <v>71</v>
      </c>
      <c r="B270" s="3" t="s">
        <v>4</v>
      </c>
      <c r="C270" s="3" t="s">
        <v>23</v>
      </c>
      <c r="D270" s="3" t="s">
        <v>25</v>
      </c>
      <c r="E270" s="12" t="s">
        <v>304</v>
      </c>
      <c r="F270" s="3">
        <v>600</v>
      </c>
      <c r="G270" s="5">
        <v>10702.44</v>
      </c>
      <c r="H270" s="5"/>
      <c r="I270" s="5">
        <f t="shared" si="23"/>
        <v>10702.44</v>
      </c>
      <c r="J270" s="5"/>
      <c r="K270" s="5">
        <f t="shared" si="22"/>
        <v>10702.44</v>
      </c>
      <c r="L270" s="9"/>
      <c r="M270" s="5">
        <f t="shared" si="21"/>
        <v>10702.44</v>
      </c>
      <c r="N270" s="9"/>
      <c r="O270" s="5">
        <f t="shared" si="20"/>
        <v>10702.44</v>
      </c>
      <c r="P270" s="9"/>
      <c r="Q270" s="5">
        <f t="shared" si="18"/>
        <v>10702.44</v>
      </c>
      <c r="R270" s="9"/>
      <c r="S270" s="5">
        <f t="shared" si="19"/>
        <v>10702.44</v>
      </c>
    </row>
    <row r="271" spans="1:19" ht="42" customHeight="1">
      <c r="A271" s="10" t="s">
        <v>144</v>
      </c>
      <c r="B271" s="3" t="s">
        <v>4</v>
      </c>
      <c r="C271" s="3" t="s">
        <v>23</v>
      </c>
      <c r="D271" s="3" t="s">
        <v>25</v>
      </c>
      <c r="E271" s="1" t="s">
        <v>145</v>
      </c>
      <c r="F271" s="3"/>
      <c r="G271" s="5">
        <v>0</v>
      </c>
      <c r="H271" s="5">
        <f>H272</f>
        <v>0</v>
      </c>
      <c r="I271" s="5">
        <f t="shared" si="23"/>
        <v>0</v>
      </c>
      <c r="J271" s="5">
        <f>J272</f>
        <v>0</v>
      </c>
      <c r="K271" s="5">
        <f t="shared" si="22"/>
        <v>0</v>
      </c>
      <c r="L271" s="9">
        <f>L272</f>
        <v>0</v>
      </c>
      <c r="M271" s="5">
        <f t="shared" si="21"/>
        <v>0</v>
      </c>
      <c r="N271" s="9">
        <f>N272</f>
        <v>0</v>
      </c>
      <c r="O271" s="5">
        <f t="shared" si="20"/>
        <v>0</v>
      </c>
      <c r="P271" s="9">
        <f>P272</f>
        <v>0</v>
      </c>
      <c r="Q271" s="5">
        <f t="shared" si="18"/>
        <v>0</v>
      </c>
      <c r="R271" s="9">
        <f>R272</f>
        <v>0</v>
      </c>
      <c r="S271" s="5">
        <f t="shared" si="19"/>
        <v>0</v>
      </c>
    </row>
    <row r="272" spans="1:19" ht="51.75" customHeight="1">
      <c r="A272" s="2" t="s">
        <v>71</v>
      </c>
      <c r="B272" s="3" t="s">
        <v>4</v>
      </c>
      <c r="C272" s="3" t="s">
        <v>23</v>
      </c>
      <c r="D272" s="3" t="s">
        <v>25</v>
      </c>
      <c r="E272" s="1" t="s">
        <v>145</v>
      </c>
      <c r="F272" s="3">
        <v>600</v>
      </c>
      <c r="G272" s="5">
        <v>0</v>
      </c>
      <c r="H272" s="5"/>
      <c r="I272" s="5">
        <f t="shared" si="23"/>
        <v>0</v>
      </c>
      <c r="J272" s="5"/>
      <c r="K272" s="5">
        <f t="shared" si="22"/>
        <v>0</v>
      </c>
      <c r="L272" s="9"/>
      <c r="M272" s="5">
        <f t="shared" si="21"/>
        <v>0</v>
      </c>
      <c r="N272" s="9"/>
      <c r="O272" s="5">
        <f t="shared" si="20"/>
        <v>0</v>
      </c>
      <c r="P272" s="9"/>
      <c r="Q272" s="5">
        <f t="shared" si="18"/>
        <v>0</v>
      </c>
      <c r="R272" s="9"/>
      <c r="S272" s="5">
        <f t="shared" si="19"/>
        <v>0</v>
      </c>
    </row>
    <row r="273" spans="1:19" ht="48" hidden="1" customHeight="1">
      <c r="A273" s="2" t="s">
        <v>272</v>
      </c>
      <c r="B273" s="3" t="s">
        <v>4</v>
      </c>
      <c r="C273" s="3" t="s">
        <v>23</v>
      </c>
      <c r="D273" s="3" t="s">
        <v>25</v>
      </c>
      <c r="E273" s="1" t="s">
        <v>273</v>
      </c>
      <c r="F273" s="3"/>
      <c r="G273" s="5">
        <v>0</v>
      </c>
      <c r="H273" s="5">
        <f>H274</f>
        <v>0</v>
      </c>
      <c r="I273" s="5">
        <f t="shared" si="23"/>
        <v>0</v>
      </c>
      <c r="J273" s="5">
        <f>J274</f>
        <v>0</v>
      </c>
      <c r="K273" s="5">
        <f t="shared" si="22"/>
        <v>0</v>
      </c>
      <c r="L273" s="9">
        <f>L274</f>
        <v>0</v>
      </c>
      <c r="M273" s="5">
        <f t="shared" si="21"/>
        <v>0</v>
      </c>
      <c r="N273" s="9">
        <f>N274</f>
        <v>0</v>
      </c>
      <c r="O273" s="5">
        <f t="shared" si="20"/>
        <v>0</v>
      </c>
      <c r="P273" s="9">
        <f>P274</f>
        <v>0</v>
      </c>
      <c r="Q273" s="5">
        <f t="shared" si="18"/>
        <v>0</v>
      </c>
      <c r="R273" s="9">
        <f>R274</f>
        <v>0</v>
      </c>
      <c r="S273" s="5">
        <f t="shared" si="19"/>
        <v>0</v>
      </c>
    </row>
    <row r="274" spans="1:19" ht="51.75" hidden="1" customHeight="1">
      <c r="A274" s="2" t="s">
        <v>71</v>
      </c>
      <c r="B274" s="3" t="s">
        <v>4</v>
      </c>
      <c r="C274" s="3" t="s">
        <v>23</v>
      </c>
      <c r="D274" s="3" t="s">
        <v>25</v>
      </c>
      <c r="E274" s="1" t="s">
        <v>273</v>
      </c>
      <c r="F274" s="3">
        <v>600</v>
      </c>
      <c r="G274" s="5">
        <v>0</v>
      </c>
      <c r="H274" s="5"/>
      <c r="I274" s="5">
        <f t="shared" si="23"/>
        <v>0</v>
      </c>
      <c r="J274" s="5"/>
      <c r="K274" s="5">
        <f t="shared" si="22"/>
        <v>0</v>
      </c>
      <c r="L274" s="9"/>
      <c r="M274" s="5">
        <f t="shared" si="21"/>
        <v>0</v>
      </c>
      <c r="N274" s="9"/>
      <c r="O274" s="5">
        <f t="shared" si="20"/>
        <v>0</v>
      </c>
      <c r="P274" s="9"/>
      <c r="Q274" s="5">
        <f t="shared" si="18"/>
        <v>0</v>
      </c>
      <c r="R274" s="9"/>
      <c r="S274" s="5">
        <f t="shared" si="19"/>
        <v>0</v>
      </c>
    </row>
    <row r="275" spans="1:19" ht="51.75" customHeight="1">
      <c r="A275" s="2" t="s">
        <v>296</v>
      </c>
      <c r="B275" s="3" t="s">
        <v>4</v>
      </c>
      <c r="C275" s="3" t="s">
        <v>23</v>
      </c>
      <c r="D275" s="3" t="s">
        <v>25</v>
      </c>
      <c r="E275" s="1" t="s">
        <v>297</v>
      </c>
      <c r="F275" s="3"/>
      <c r="G275" s="5">
        <v>0</v>
      </c>
      <c r="H275" s="5">
        <f>H276</f>
        <v>0</v>
      </c>
      <c r="I275" s="5">
        <f t="shared" si="23"/>
        <v>0</v>
      </c>
      <c r="J275" s="5">
        <f>J276</f>
        <v>0</v>
      </c>
      <c r="K275" s="5">
        <f t="shared" si="22"/>
        <v>0</v>
      </c>
      <c r="L275" s="9">
        <f>L276</f>
        <v>157.89474000000001</v>
      </c>
      <c r="M275" s="5">
        <f t="shared" si="21"/>
        <v>157.89474000000001</v>
      </c>
      <c r="N275" s="9">
        <f>N276</f>
        <v>0</v>
      </c>
      <c r="O275" s="5">
        <f t="shared" si="20"/>
        <v>157.89474000000001</v>
      </c>
      <c r="P275" s="9">
        <f>P276</f>
        <v>3000</v>
      </c>
      <c r="Q275" s="5">
        <f t="shared" si="18"/>
        <v>3157.8947400000002</v>
      </c>
      <c r="R275" s="9">
        <f>R276</f>
        <v>0</v>
      </c>
      <c r="S275" s="5">
        <f t="shared" si="19"/>
        <v>3157.8947400000002</v>
      </c>
    </row>
    <row r="276" spans="1:19" ht="51.75" customHeight="1">
      <c r="A276" s="2" t="s">
        <v>71</v>
      </c>
      <c r="B276" s="3" t="s">
        <v>4</v>
      </c>
      <c r="C276" s="3" t="s">
        <v>23</v>
      </c>
      <c r="D276" s="3" t="s">
        <v>25</v>
      </c>
      <c r="E276" s="1" t="s">
        <v>297</v>
      </c>
      <c r="F276" s="3">
        <v>600</v>
      </c>
      <c r="G276" s="5">
        <v>0</v>
      </c>
      <c r="H276" s="5"/>
      <c r="I276" s="5">
        <f t="shared" si="23"/>
        <v>0</v>
      </c>
      <c r="J276" s="5"/>
      <c r="K276" s="5">
        <f t="shared" si="22"/>
        <v>0</v>
      </c>
      <c r="L276" s="9">
        <v>157.89474000000001</v>
      </c>
      <c r="M276" s="5">
        <f t="shared" si="21"/>
        <v>157.89474000000001</v>
      </c>
      <c r="N276" s="9"/>
      <c r="O276" s="5">
        <f t="shared" si="20"/>
        <v>157.89474000000001</v>
      </c>
      <c r="P276" s="9">
        <v>3000</v>
      </c>
      <c r="Q276" s="5">
        <f t="shared" si="18"/>
        <v>3157.8947400000002</v>
      </c>
      <c r="R276" s="9"/>
      <c r="S276" s="5">
        <f t="shared" si="19"/>
        <v>3157.8947400000002</v>
      </c>
    </row>
    <row r="277" spans="1:19" ht="82.5" customHeight="1">
      <c r="A277" s="2" t="s">
        <v>339</v>
      </c>
      <c r="B277" s="3" t="s">
        <v>4</v>
      </c>
      <c r="C277" s="3" t="s">
        <v>23</v>
      </c>
      <c r="D277" s="3" t="s">
        <v>25</v>
      </c>
      <c r="E277" s="1" t="s">
        <v>289</v>
      </c>
      <c r="F277" s="3"/>
      <c r="G277" s="5">
        <v>1127.0667000000001</v>
      </c>
      <c r="H277" s="5">
        <f>H278</f>
        <v>0</v>
      </c>
      <c r="I277" s="5">
        <f t="shared" si="23"/>
        <v>1127.0667000000001</v>
      </c>
      <c r="J277" s="5">
        <f>J278</f>
        <v>441.82712000000004</v>
      </c>
      <c r="K277" s="5">
        <f t="shared" si="22"/>
        <v>1568.8938200000002</v>
      </c>
      <c r="L277" s="9">
        <f>L278</f>
        <v>0</v>
      </c>
      <c r="M277" s="5">
        <f t="shared" si="21"/>
        <v>1568.8938200000002</v>
      </c>
      <c r="N277" s="9">
        <f>N278</f>
        <v>0</v>
      </c>
      <c r="O277" s="5">
        <f t="shared" si="20"/>
        <v>1568.8938200000002</v>
      </c>
      <c r="P277" s="9">
        <f>P278</f>
        <v>0</v>
      </c>
      <c r="Q277" s="5">
        <f t="shared" ref="Q277:Q342" si="24">O277+P277</f>
        <v>1568.8938200000002</v>
      </c>
      <c r="R277" s="9">
        <f>R278</f>
        <v>0</v>
      </c>
      <c r="S277" s="5">
        <f t="shared" ref="S277:S340" si="25">Q277+R277</f>
        <v>1568.8938200000002</v>
      </c>
    </row>
    <row r="278" spans="1:19" ht="51.75" customHeight="1">
      <c r="A278" s="2" t="s">
        <v>71</v>
      </c>
      <c r="B278" s="3" t="s">
        <v>4</v>
      </c>
      <c r="C278" s="3" t="s">
        <v>23</v>
      </c>
      <c r="D278" s="3" t="s">
        <v>25</v>
      </c>
      <c r="E278" s="1" t="s">
        <v>289</v>
      </c>
      <c r="F278" s="3">
        <v>600</v>
      </c>
      <c r="G278" s="5">
        <v>1127.0667000000001</v>
      </c>
      <c r="H278" s="5"/>
      <c r="I278" s="5">
        <f t="shared" si="23"/>
        <v>1127.0667000000001</v>
      </c>
      <c r="J278" s="5">
        <f>0.04462+441.7825</f>
        <v>441.82712000000004</v>
      </c>
      <c r="K278" s="5">
        <f t="shared" si="22"/>
        <v>1568.8938200000002</v>
      </c>
      <c r="L278" s="9"/>
      <c r="M278" s="5">
        <f t="shared" si="21"/>
        <v>1568.8938200000002</v>
      </c>
      <c r="N278" s="9"/>
      <c r="O278" s="5">
        <f t="shared" si="20"/>
        <v>1568.8938200000002</v>
      </c>
      <c r="P278" s="9"/>
      <c r="Q278" s="5">
        <f t="shared" si="24"/>
        <v>1568.8938200000002</v>
      </c>
      <c r="R278" s="9"/>
      <c r="S278" s="5">
        <f t="shared" si="25"/>
        <v>1568.8938200000002</v>
      </c>
    </row>
    <row r="279" spans="1:19" ht="63.75" customHeight="1">
      <c r="A279" s="2" t="s">
        <v>340</v>
      </c>
      <c r="B279" s="3" t="s">
        <v>4</v>
      </c>
      <c r="C279" s="3" t="s">
        <v>23</v>
      </c>
      <c r="D279" s="3" t="s">
        <v>25</v>
      </c>
      <c r="E279" s="1" t="s">
        <v>294</v>
      </c>
      <c r="F279" s="3"/>
      <c r="G279" s="5">
        <v>2261.2143999999998</v>
      </c>
      <c r="H279" s="5">
        <f>H280</f>
        <v>0</v>
      </c>
      <c r="I279" s="5">
        <f t="shared" si="23"/>
        <v>2261.2143999999998</v>
      </c>
      <c r="J279" s="5">
        <f>J280</f>
        <v>369.95033999999998</v>
      </c>
      <c r="K279" s="5">
        <f t="shared" si="22"/>
        <v>2631.1647399999997</v>
      </c>
      <c r="L279" s="9">
        <f>L280</f>
        <v>0</v>
      </c>
      <c r="M279" s="5">
        <f t="shared" si="21"/>
        <v>2631.1647399999997</v>
      </c>
      <c r="N279" s="9">
        <f>N280</f>
        <v>0</v>
      </c>
      <c r="O279" s="5">
        <f t="shared" si="20"/>
        <v>2631.1647399999997</v>
      </c>
      <c r="P279" s="9">
        <f>P280</f>
        <v>0</v>
      </c>
      <c r="Q279" s="5">
        <f t="shared" si="24"/>
        <v>2631.1647399999997</v>
      </c>
      <c r="R279" s="9">
        <f>R280</f>
        <v>0</v>
      </c>
      <c r="S279" s="5">
        <f t="shared" si="25"/>
        <v>2631.1647399999997</v>
      </c>
    </row>
    <row r="280" spans="1:19" ht="51.75" customHeight="1">
      <c r="A280" s="2" t="s">
        <v>71</v>
      </c>
      <c r="B280" s="3" t="s">
        <v>4</v>
      </c>
      <c r="C280" s="3" t="s">
        <v>23</v>
      </c>
      <c r="D280" s="3" t="s">
        <v>25</v>
      </c>
      <c r="E280" s="1" t="s">
        <v>294</v>
      </c>
      <c r="F280" s="3">
        <v>600</v>
      </c>
      <c r="G280" s="5">
        <v>2261.2143999999998</v>
      </c>
      <c r="H280" s="5"/>
      <c r="I280" s="5">
        <f t="shared" si="23"/>
        <v>2261.2143999999998</v>
      </c>
      <c r="J280" s="5">
        <f>-22.34645+392.29679</f>
        <v>369.95033999999998</v>
      </c>
      <c r="K280" s="5">
        <f t="shared" si="22"/>
        <v>2631.1647399999997</v>
      </c>
      <c r="L280" s="9"/>
      <c r="M280" s="5">
        <f t="shared" si="21"/>
        <v>2631.1647399999997</v>
      </c>
      <c r="N280" s="9"/>
      <c r="O280" s="5">
        <f t="shared" si="20"/>
        <v>2631.1647399999997</v>
      </c>
      <c r="P280" s="9"/>
      <c r="Q280" s="5">
        <f t="shared" si="24"/>
        <v>2631.1647399999997</v>
      </c>
      <c r="R280" s="9"/>
      <c r="S280" s="5">
        <f t="shared" si="25"/>
        <v>2631.1647399999997</v>
      </c>
    </row>
    <row r="281" spans="1:19" ht="60.75" hidden="1" customHeight="1">
      <c r="A281" s="2" t="s">
        <v>204</v>
      </c>
      <c r="B281" s="3" t="s">
        <v>4</v>
      </c>
      <c r="C281" s="3" t="s">
        <v>23</v>
      </c>
      <c r="D281" s="3" t="s">
        <v>25</v>
      </c>
      <c r="E281" s="12" t="s">
        <v>205</v>
      </c>
      <c r="F281" s="3"/>
      <c r="G281" s="5">
        <v>0</v>
      </c>
      <c r="H281" s="5">
        <f>H282</f>
        <v>0</v>
      </c>
      <c r="I281" s="5">
        <f t="shared" si="23"/>
        <v>0</v>
      </c>
      <c r="J281" s="5">
        <f>J282</f>
        <v>0</v>
      </c>
      <c r="K281" s="5">
        <f t="shared" si="22"/>
        <v>0</v>
      </c>
      <c r="L281" s="9">
        <f>L282</f>
        <v>0</v>
      </c>
      <c r="M281" s="5">
        <f t="shared" si="21"/>
        <v>0</v>
      </c>
      <c r="N281" s="9">
        <f>N282</f>
        <v>0</v>
      </c>
      <c r="O281" s="5">
        <f t="shared" ref="O281:O346" si="26">M281+N281</f>
        <v>0</v>
      </c>
      <c r="P281" s="9">
        <f>P282</f>
        <v>0</v>
      </c>
      <c r="Q281" s="5">
        <f t="shared" si="24"/>
        <v>0</v>
      </c>
      <c r="R281" s="9">
        <f>R282</f>
        <v>0</v>
      </c>
      <c r="S281" s="5">
        <f t="shared" si="25"/>
        <v>0</v>
      </c>
    </row>
    <row r="282" spans="1:19" ht="56.25" hidden="1" customHeight="1">
      <c r="A282" s="2" t="s">
        <v>71</v>
      </c>
      <c r="B282" s="3" t="s">
        <v>4</v>
      </c>
      <c r="C282" s="3" t="s">
        <v>23</v>
      </c>
      <c r="D282" s="3" t="s">
        <v>25</v>
      </c>
      <c r="E282" s="12" t="s">
        <v>205</v>
      </c>
      <c r="F282" s="3">
        <v>600</v>
      </c>
      <c r="G282" s="5">
        <v>0</v>
      </c>
      <c r="H282" s="5"/>
      <c r="I282" s="5">
        <f t="shared" si="23"/>
        <v>0</v>
      </c>
      <c r="J282" s="5"/>
      <c r="K282" s="5">
        <f t="shared" si="22"/>
        <v>0</v>
      </c>
      <c r="L282" s="9"/>
      <c r="M282" s="5">
        <f t="shared" si="21"/>
        <v>0</v>
      </c>
      <c r="N282" s="9"/>
      <c r="O282" s="5">
        <f t="shared" si="26"/>
        <v>0</v>
      </c>
      <c r="P282" s="9"/>
      <c r="Q282" s="5">
        <f t="shared" si="24"/>
        <v>0</v>
      </c>
      <c r="R282" s="9"/>
      <c r="S282" s="5">
        <f t="shared" si="25"/>
        <v>0</v>
      </c>
    </row>
    <row r="283" spans="1:19" ht="56.25" customHeight="1">
      <c r="A283" s="2" t="s">
        <v>310</v>
      </c>
      <c r="B283" s="3" t="s">
        <v>4</v>
      </c>
      <c r="C283" s="3" t="s">
        <v>23</v>
      </c>
      <c r="D283" s="3" t="s">
        <v>25</v>
      </c>
      <c r="E283" s="12" t="s">
        <v>311</v>
      </c>
      <c r="F283" s="3"/>
      <c r="G283" s="5">
        <v>2443.3420000000001</v>
      </c>
      <c r="H283" s="5">
        <f>H284</f>
        <v>0</v>
      </c>
      <c r="I283" s="5">
        <f t="shared" si="23"/>
        <v>2443.3420000000001</v>
      </c>
      <c r="J283" s="5">
        <f>J284</f>
        <v>0</v>
      </c>
      <c r="K283" s="5">
        <f t="shared" si="22"/>
        <v>2443.3420000000001</v>
      </c>
      <c r="L283" s="9">
        <f>L284</f>
        <v>0</v>
      </c>
      <c r="M283" s="5">
        <f t="shared" si="21"/>
        <v>2443.3420000000001</v>
      </c>
      <c r="N283" s="9">
        <f>N284</f>
        <v>0</v>
      </c>
      <c r="O283" s="5">
        <f t="shared" si="26"/>
        <v>2443.3420000000001</v>
      </c>
      <c r="P283" s="9">
        <f>P284</f>
        <v>0</v>
      </c>
      <c r="Q283" s="5">
        <f t="shared" si="24"/>
        <v>2443.3420000000001</v>
      </c>
      <c r="R283" s="9">
        <f>R284</f>
        <v>0</v>
      </c>
      <c r="S283" s="5">
        <f t="shared" si="25"/>
        <v>2443.3420000000001</v>
      </c>
    </row>
    <row r="284" spans="1:19" ht="56.25" customHeight="1">
      <c r="A284" s="2" t="s">
        <v>71</v>
      </c>
      <c r="B284" s="3" t="s">
        <v>4</v>
      </c>
      <c r="C284" s="3" t="s">
        <v>23</v>
      </c>
      <c r="D284" s="3" t="s">
        <v>25</v>
      </c>
      <c r="E284" s="12" t="s">
        <v>311</v>
      </c>
      <c r="F284" s="3">
        <v>600</v>
      </c>
      <c r="G284" s="5">
        <v>2443.3420000000001</v>
      </c>
      <c r="H284" s="5"/>
      <c r="I284" s="5">
        <f t="shared" si="23"/>
        <v>2443.3420000000001</v>
      </c>
      <c r="J284" s="5"/>
      <c r="K284" s="5">
        <f t="shared" si="22"/>
        <v>2443.3420000000001</v>
      </c>
      <c r="L284" s="9"/>
      <c r="M284" s="5">
        <f t="shared" si="21"/>
        <v>2443.3420000000001</v>
      </c>
      <c r="N284" s="9"/>
      <c r="O284" s="5">
        <f t="shared" si="26"/>
        <v>2443.3420000000001</v>
      </c>
      <c r="P284" s="9"/>
      <c r="Q284" s="5">
        <f t="shared" si="24"/>
        <v>2443.3420000000001</v>
      </c>
      <c r="R284" s="9"/>
      <c r="S284" s="5">
        <f t="shared" si="25"/>
        <v>2443.3420000000001</v>
      </c>
    </row>
    <row r="285" spans="1:19" ht="56.25" customHeight="1">
      <c r="A285" s="2" t="s">
        <v>312</v>
      </c>
      <c r="B285" s="3" t="s">
        <v>4</v>
      </c>
      <c r="C285" s="3" t="s">
        <v>23</v>
      </c>
      <c r="D285" s="3" t="s">
        <v>25</v>
      </c>
      <c r="E285" s="12" t="s">
        <v>313</v>
      </c>
      <c r="F285" s="3"/>
      <c r="G285" s="5">
        <v>60.2577</v>
      </c>
      <c r="H285" s="5">
        <f>H286</f>
        <v>16023.3084</v>
      </c>
      <c r="I285" s="5">
        <f t="shared" si="23"/>
        <v>16083.5661</v>
      </c>
      <c r="J285" s="5">
        <f>J286</f>
        <v>0</v>
      </c>
      <c r="K285" s="5">
        <f t="shared" si="22"/>
        <v>16083.5661</v>
      </c>
      <c r="L285" s="9">
        <f>L286</f>
        <v>0</v>
      </c>
      <c r="M285" s="5">
        <f t="shared" ref="M285:M350" si="27">K285+L285</f>
        <v>16083.5661</v>
      </c>
      <c r="N285" s="9">
        <f>N286</f>
        <v>0</v>
      </c>
      <c r="O285" s="5">
        <f t="shared" si="26"/>
        <v>16083.5661</v>
      </c>
      <c r="P285" s="9">
        <f>P286</f>
        <v>0</v>
      </c>
      <c r="Q285" s="5">
        <f t="shared" si="24"/>
        <v>16083.5661</v>
      </c>
      <c r="R285" s="9">
        <f>R286</f>
        <v>0</v>
      </c>
      <c r="S285" s="5">
        <f t="shared" si="25"/>
        <v>16083.5661</v>
      </c>
    </row>
    <row r="286" spans="1:19" ht="56.25" customHeight="1">
      <c r="A286" s="2" t="s">
        <v>71</v>
      </c>
      <c r="B286" s="3" t="s">
        <v>4</v>
      </c>
      <c r="C286" s="3" t="s">
        <v>23</v>
      </c>
      <c r="D286" s="3" t="s">
        <v>25</v>
      </c>
      <c r="E286" s="12" t="s">
        <v>313</v>
      </c>
      <c r="F286" s="3">
        <v>600</v>
      </c>
      <c r="G286" s="5">
        <v>60.2577</v>
      </c>
      <c r="H286" s="5">
        <v>16023.3084</v>
      </c>
      <c r="I286" s="5">
        <f t="shared" si="23"/>
        <v>16083.5661</v>
      </c>
      <c r="J286" s="5"/>
      <c r="K286" s="5">
        <f t="shared" si="22"/>
        <v>16083.5661</v>
      </c>
      <c r="L286" s="9"/>
      <c r="M286" s="5">
        <f t="shared" si="27"/>
        <v>16083.5661</v>
      </c>
      <c r="N286" s="9"/>
      <c r="O286" s="5">
        <f t="shared" si="26"/>
        <v>16083.5661</v>
      </c>
      <c r="P286" s="9"/>
      <c r="Q286" s="5">
        <f t="shared" si="24"/>
        <v>16083.5661</v>
      </c>
      <c r="R286" s="9"/>
      <c r="S286" s="5">
        <f t="shared" si="25"/>
        <v>16083.5661</v>
      </c>
    </row>
    <row r="287" spans="1:19" ht="49.5" hidden="1" customHeight="1">
      <c r="A287" s="2" t="s">
        <v>295</v>
      </c>
      <c r="B287" s="3" t="s">
        <v>4</v>
      </c>
      <c r="C287" s="3" t="s">
        <v>23</v>
      </c>
      <c r="D287" s="3" t="s">
        <v>25</v>
      </c>
      <c r="E287" s="12" t="s">
        <v>284</v>
      </c>
      <c r="F287" s="3"/>
      <c r="G287" s="5">
        <v>0</v>
      </c>
      <c r="H287" s="5">
        <f>H288</f>
        <v>0</v>
      </c>
      <c r="I287" s="5">
        <f t="shared" si="23"/>
        <v>0</v>
      </c>
      <c r="J287" s="5">
        <f>J288</f>
        <v>0</v>
      </c>
      <c r="K287" s="5">
        <f t="shared" si="22"/>
        <v>0</v>
      </c>
      <c r="L287" s="9">
        <f>L288</f>
        <v>0</v>
      </c>
      <c r="M287" s="5">
        <f t="shared" si="27"/>
        <v>0</v>
      </c>
      <c r="N287" s="9">
        <f>N288</f>
        <v>0</v>
      </c>
      <c r="O287" s="5">
        <f t="shared" si="26"/>
        <v>0</v>
      </c>
      <c r="P287" s="9">
        <f>P288</f>
        <v>0</v>
      </c>
      <c r="Q287" s="5">
        <f t="shared" si="24"/>
        <v>0</v>
      </c>
      <c r="R287" s="9">
        <f>R288</f>
        <v>0</v>
      </c>
      <c r="S287" s="5">
        <f t="shared" si="25"/>
        <v>0</v>
      </c>
    </row>
    <row r="288" spans="1:19" ht="56.25" hidden="1" customHeight="1">
      <c r="A288" s="2" t="s">
        <v>71</v>
      </c>
      <c r="B288" s="3" t="s">
        <v>4</v>
      </c>
      <c r="C288" s="3" t="s">
        <v>23</v>
      </c>
      <c r="D288" s="3" t="s">
        <v>25</v>
      </c>
      <c r="E288" s="12" t="s">
        <v>284</v>
      </c>
      <c r="F288" s="3">
        <v>600</v>
      </c>
      <c r="G288" s="5">
        <v>0</v>
      </c>
      <c r="H288" s="5"/>
      <c r="I288" s="5">
        <f t="shared" si="23"/>
        <v>0</v>
      </c>
      <c r="J288" s="5"/>
      <c r="K288" s="5">
        <f t="shared" si="22"/>
        <v>0</v>
      </c>
      <c r="L288" s="9"/>
      <c r="M288" s="5">
        <f t="shared" si="27"/>
        <v>0</v>
      </c>
      <c r="N288" s="9"/>
      <c r="O288" s="5">
        <f t="shared" si="26"/>
        <v>0</v>
      </c>
      <c r="P288" s="9"/>
      <c r="Q288" s="5">
        <f t="shared" si="24"/>
        <v>0</v>
      </c>
      <c r="R288" s="9"/>
      <c r="S288" s="5">
        <f t="shared" si="25"/>
        <v>0</v>
      </c>
    </row>
    <row r="289" spans="1:19" ht="36.75" customHeight="1">
      <c r="A289" s="10" t="s">
        <v>146</v>
      </c>
      <c r="B289" s="3" t="s">
        <v>4</v>
      </c>
      <c r="C289" s="3" t="s">
        <v>23</v>
      </c>
      <c r="D289" s="3" t="s">
        <v>20</v>
      </c>
      <c r="E289" s="1" t="s">
        <v>147</v>
      </c>
      <c r="F289" s="3"/>
      <c r="G289" s="5">
        <v>30867.660370000005</v>
      </c>
      <c r="H289" s="5">
        <f>H290</f>
        <v>0</v>
      </c>
      <c r="I289" s="5">
        <f t="shared" si="23"/>
        <v>30867.660370000005</v>
      </c>
      <c r="J289" s="5">
        <f>J290</f>
        <v>0</v>
      </c>
      <c r="K289" s="5">
        <f t="shared" ref="K289:K356" si="28">I289+J289</f>
        <v>30867.660370000005</v>
      </c>
      <c r="L289" s="9">
        <f>L290</f>
        <v>0</v>
      </c>
      <c r="M289" s="5">
        <f t="shared" si="27"/>
        <v>30867.660370000005</v>
      </c>
      <c r="N289" s="9">
        <f>N290</f>
        <v>0</v>
      </c>
      <c r="O289" s="5">
        <f t="shared" si="26"/>
        <v>30867.660370000005</v>
      </c>
      <c r="P289" s="9">
        <f>P290</f>
        <v>0</v>
      </c>
      <c r="Q289" s="5">
        <f t="shared" si="24"/>
        <v>30867.660370000005</v>
      </c>
      <c r="R289" s="9">
        <f>R290</f>
        <v>-8.0609999999999999</v>
      </c>
      <c r="S289" s="5">
        <f t="shared" si="25"/>
        <v>30859.599370000004</v>
      </c>
    </row>
    <row r="290" spans="1:19" ht="45.75" customHeight="1">
      <c r="A290" s="2" t="s">
        <v>71</v>
      </c>
      <c r="B290" s="3" t="s">
        <v>4</v>
      </c>
      <c r="C290" s="3" t="s">
        <v>23</v>
      </c>
      <c r="D290" s="3" t="s">
        <v>20</v>
      </c>
      <c r="E290" s="1" t="s">
        <v>147</v>
      </c>
      <c r="F290" s="3">
        <v>600</v>
      </c>
      <c r="G290" s="5">
        <v>30867.660370000005</v>
      </c>
      <c r="H290" s="5"/>
      <c r="I290" s="5">
        <f t="shared" si="23"/>
        <v>30867.660370000005</v>
      </c>
      <c r="J290" s="5"/>
      <c r="K290" s="5">
        <f t="shared" si="28"/>
        <v>30867.660370000005</v>
      </c>
      <c r="L290" s="9"/>
      <c r="M290" s="5">
        <f t="shared" si="27"/>
        <v>30867.660370000005</v>
      </c>
      <c r="N290" s="9"/>
      <c r="O290" s="5">
        <f t="shared" si="26"/>
        <v>30867.660370000005</v>
      </c>
      <c r="P290" s="9"/>
      <c r="Q290" s="5">
        <f t="shared" si="24"/>
        <v>30867.660370000005</v>
      </c>
      <c r="R290" s="9">
        <v>-8.0609999999999999</v>
      </c>
      <c r="S290" s="5">
        <f t="shared" si="25"/>
        <v>30859.599370000004</v>
      </c>
    </row>
    <row r="291" spans="1:19" ht="51.75" customHeight="1">
      <c r="A291" s="2" t="s">
        <v>148</v>
      </c>
      <c r="B291" s="3" t="s">
        <v>4</v>
      </c>
      <c r="C291" s="3" t="s">
        <v>23</v>
      </c>
      <c r="D291" s="3" t="s">
        <v>20</v>
      </c>
      <c r="E291" s="1" t="s">
        <v>152</v>
      </c>
      <c r="F291" s="3"/>
      <c r="G291" s="5">
        <v>35</v>
      </c>
      <c r="H291" s="5">
        <f>H292</f>
        <v>60</v>
      </c>
      <c r="I291" s="5">
        <f t="shared" si="23"/>
        <v>95</v>
      </c>
      <c r="J291" s="5">
        <f>J292</f>
        <v>0</v>
      </c>
      <c r="K291" s="5">
        <f t="shared" si="28"/>
        <v>95</v>
      </c>
      <c r="L291" s="9">
        <f>L292</f>
        <v>0</v>
      </c>
      <c r="M291" s="5">
        <f t="shared" si="27"/>
        <v>95</v>
      </c>
      <c r="N291" s="9">
        <f>N292</f>
        <v>0</v>
      </c>
      <c r="O291" s="5">
        <f t="shared" si="26"/>
        <v>95</v>
      </c>
      <c r="P291" s="9">
        <f>P292</f>
        <v>0</v>
      </c>
      <c r="Q291" s="5">
        <f t="shared" si="24"/>
        <v>95</v>
      </c>
      <c r="R291" s="9">
        <f>R292</f>
        <v>0</v>
      </c>
      <c r="S291" s="5">
        <f t="shared" si="25"/>
        <v>95</v>
      </c>
    </row>
    <row r="292" spans="1:19" ht="51.75" customHeight="1">
      <c r="A292" s="2" t="s">
        <v>71</v>
      </c>
      <c r="B292" s="3" t="s">
        <v>4</v>
      </c>
      <c r="C292" s="3" t="s">
        <v>23</v>
      </c>
      <c r="D292" s="3" t="s">
        <v>20</v>
      </c>
      <c r="E292" s="1" t="s">
        <v>152</v>
      </c>
      <c r="F292" s="3">
        <v>600</v>
      </c>
      <c r="G292" s="5">
        <v>35</v>
      </c>
      <c r="H292" s="5">
        <v>60</v>
      </c>
      <c r="I292" s="5">
        <f t="shared" si="23"/>
        <v>95</v>
      </c>
      <c r="J292" s="5"/>
      <c r="K292" s="5">
        <f t="shared" si="28"/>
        <v>95</v>
      </c>
      <c r="L292" s="9"/>
      <c r="M292" s="5">
        <f t="shared" si="27"/>
        <v>95</v>
      </c>
      <c r="N292" s="9"/>
      <c r="O292" s="5">
        <f t="shared" si="26"/>
        <v>95</v>
      </c>
      <c r="P292" s="9"/>
      <c r="Q292" s="5">
        <f t="shared" si="24"/>
        <v>95</v>
      </c>
      <c r="R292" s="9"/>
      <c r="S292" s="5">
        <f t="shared" si="25"/>
        <v>95</v>
      </c>
    </row>
    <row r="293" spans="1:19" ht="51.75" customHeight="1">
      <c r="A293" s="2" t="s">
        <v>149</v>
      </c>
      <c r="B293" s="3" t="s">
        <v>4</v>
      </c>
      <c r="C293" s="3" t="s">
        <v>23</v>
      </c>
      <c r="D293" s="3" t="s">
        <v>20</v>
      </c>
      <c r="E293" s="1" t="s">
        <v>153</v>
      </c>
      <c r="F293" s="3"/>
      <c r="G293" s="5">
        <v>92</v>
      </c>
      <c r="H293" s="5">
        <f>H294</f>
        <v>0</v>
      </c>
      <c r="I293" s="5">
        <f t="shared" ref="I293:I360" si="29">G293+H293</f>
        <v>92</v>
      </c>
      <c r="J293" s="5">
        <f>J294</f>
        <v>0</v>
      </c>
      <c r="K293" s="5">
        <f t="shared" si="28"/>
        <v>92</v>
      </c>
      <c r="L293" s="9">
        <f>L294</f>
        <v>0</v>
      </c>
      <c r="M293" s="5">
        <f t="shared" si="27"/>
        <v>92</v>
      </c>
      <c r="N293" s="9">
        <f>N294</f>
        <v>0</v>
      </c>
      <c r="O293" s="5">
        <f t="shared" si="26"/>
        <v>92</v>
      </c>
      <c r="P293" s="9">
        <f>P294</f>
        <v>0</v>
      </c>
      <c r="Q293" s="5">
        <f t="shared" si="24"/>
        <v>92</v>
      </c>
      <c r="R293" s="9">
        <f>R294</f>
        <v>0</v>
      </c>
      <c r="S293" s="5">
        <f t="shared" si="25"/>
        <v>92</v>
      </c>
    </row>
    <row r="294" spans="1:19" ht="51.75" customHeight="1">
      <c r="A294" s="2" t="s">
        <v>71</v>
      </c>
      <c r="B294" s="3" t="s">
        <v>4</v>
      </c>
      <c r="C294" s="3" t="s">
        <v>23</v>
      </c>
      <c r="D294" s="3" t="s">
        <v>20</v>
      </c>
      <c r="E294" s="1" t="s">
        <v>153</v>
      </c>
      <c r="F294" s="3">
        <v>600</v>
      </c>
      <c r="G294" s="5">
        <v>92</v>
      </c>
      <c r="H294" s="5"/>
      <c r="I294" s="5">
        <f t="shared" si="29"/>
        <v>92</v>
      </c>
      <c r="J294" s="5"/>
      <c r="K294" s="5">
        <f t="shared" si="28"/>
        <v>92</v>
      </c>
      <c r="L294" s="9"/>
      <c r="M294" s="5">
        <f t="shared" si="27"/>
        <v>92</v>
      </c>
      <c r="N294" s="9"/>
      <c r="O294" s="5">
        <f t="shared" si="26"/>
        <v>92</v>
      </c>
      <c r="P294" s="9"/>
      <c r="Q294" s="5">
        <f t="shared" si="24"/>
        <v>92</v>
      </c>
      <c r="R294" s="9"/>
      <c r="S294" s="5">
        <f t="shared" si="25"/>
        <v>92</v>
      </c>
    </row>
    <row r="295" spans="1:19" ht="87" customHeight="1">
      <c r="A295" s="2" t="s">
        <v>150</v>
      </c>
      <c r="B295" s="3" t="s">
        <v>4</v>
      </c>
      <c r="C295" s="3" t="s">
        <v>23</v>
      </c>
      <c r="D295" s="3" t="s">
        <v>20</v>
      </c>
      <c r="E295" s="12" t="s">
        <v>154</v>
      </c>
      <c r="F295" s="3"/>
      <c r="G295" s="5">
        <v>804.47501</v>
      </c>
      <c r="H295" s="5">
        <f>H296</f>
        <v>0</v>
      </c>
      <c r="I295" s="5">
        <f t="shared" si="29"/>
        <v>804.47501</v>
      </c>
      <c r="J295" s="5">
        <f>J296</f>
        <v>0</v>
      </c>
      <c r="K295" s="5">
        <f t="shared" si="28"/>
        <v>804.47501</v>
      </c>
      <c r="L295" s="9">
        <f>L296</f>
        <v>0</v>
      </c>
      <c r="M295" s="5">
        <f t="shared" si="27"/>
        <v>804.47501</v>
      </c>
      <c r="N295" s="9">
        <f>N296</f>
        <v>0</v>
      </c>
      <c r="O295" s="5">
        <f t="shared" si="26"/>
        <v>804.47501</v>
      </c>
      <c r="P295" s="9">
        <f>P296</f>
        <v>0</v>
      </c>
      <c r="Q295" s="5">
        <f t="shared" si="24"/>
        <v>804.47501</v>
      </c>
      <c r="R295" s="9">
        <f>R296</f>
        <v>0</v>
      </c>
      <c r="S295" s="5">
        <f t="shared" si="25"/>
        <v>804.47501</v>
      </c>
    </row>
    <row r="296" spans="1:19" ht="51.75" customHeight="1">
      <c r="A296" s="2" t="s">
        <v>71</v>
      </c>
      <c r="B296" s="3" t="s">
        <v>4</v>
      </c>
      <c r="C296" s="3" t="s">
        <v>23</v>
      </c>
      <c r="D296" s="3" t="s">
        <v>20</v>
      </c>
      <c r="E296" s="12" t="s">
        <v>154</v>
      </c>
      <c r="F296" s="3">
        <v>600</v>
      </c>
      <c r="G296" s="5">
        <v>804.47501</v>
      </c>
      <c r="H296" s="5"/>
      <c r="I296" s="5">
        <f t="shared" si="29"/>
        <v>804.47501</v>
      </c>
      <c r="J296" s="5"/>
      <c r="K296" s="5">
        <f t="shared" si="28"/>
        <v>804.47501</v>
      </c>
      <c r="L296" s="9"/>
      <c r="M296" s="5">
        <f t="shared" si="27"/>
        <v>804.47501</v>
      </c>
      <c r="N296" s="9"/>
      <c r="O296" s="5">
        <f t="shared" si="26"/>
        <v>804.47501</v>
      </c>
      <c r="P296" s="9"/>
      <c r="Q296" s="5">
        <f t="shared" si="24"/>
        <v>804.47501</v>
      </c>
      <c r="R296" s="9"/>
      <c r="S296" s="5">
        <f t="shared" si="25"/>
        <v>804.47501</v>
      </c>
    </row>
    <row r="297" spans="1:19" ht="74.25" customHeight="1">
      <c r="A297" s="2" t="s">
        <v>151</v>
      </c>
      <c r="B297" s="3" t="s">
        <v>4</v>
      </c>
      <c r="C297" s="3" t="s">
        <v>23</v>
      </c>
      <c r="D297" s="3" t="s">
        <v>20</v>
      </c>
      <c r="E297" s="12" t="s">
        <v>155</v>
      </c>
      <c r="F297" s="3"/>
      <c r="G297" s="5">
        <v>254.04473999999999</v>
      </c>
      <c r="H297" s="5">
        <f>H298</f>
        <v>0</v>
      </c>
      <c r="I297" s="5">
        <f t="shared" si="29"/>
        <v>254.04473999999999</v>
      </c>
      <c r="J297" s="5">
        <f>J298</f>
        <v>0</v>
      </c>
      <c r="K297" s="5">
        <f t="shared" si="28"/>
        <v>254.04473999999999</v>
      </c>
      <c r="L297" s="9">
        <f>L298</f>
        <v>0</v>
      </c>
      <c r="M297" s="5">
        <f t="shared" si="27"/>
        <v>254.04473999999999</v>
      </c>
      <c r="N297" s="9">
        <f>N298</f>
        <v>0</v>
      </c>
      <c r="O297" s="5">
        <f t="shared" si="26"/>
        <v>254.04473999999999</v>
      </c>
      <c r="P297" s="9">
        <f>P298</f>
        <v>0</v>
      </c>
      <c r="Q297" s="5">
        <f t="shared" si="24"/>
        <v>254.04473999999999</v>
      </c>
      <c r="R297" s="9">
        <f>R298</f>
        <v>0</v>
      </c>
      <c r="S297" s="5">
        <f t="shared" si="25"/>
        <v>254.04473999999999</v>
      </c>
    </row>
    <row r="298" spans="1:19" ht="51.75" customHeight="1">
      <c r="A298" s="2" t="s">
        <v>71</v>
      </c>
      <c r="B298" s="3" t="s">
        <v>4</v>
      </c>
      <c r="C298" s="3" t="s">
        <v>23</v>
      </c>
      <c r="D298" s="3" t="s">
        <v>20</v>
      </c>
      <c r="E298" s="12" t="s">
        <v>155</v>
      </c>
      <c r="F298" s="3">
        <v>600</v>
      </c>
      <c r="G298" s="5">
        <v>254.04473999999999</v>
      </c>
      <c r="H298" s="5"/>
      <c r="I298" s="5">
        <f t="shared" si="29"/>
        <v>254.04473999999999</v>
      </c>
      <c r="J298" s="5"/>
      <c r="K298" s="5">
        <f t="shared" si="28"/>
        <v>254.04473999999999</v>
      </c>
      <c r="L298" s="9"/>
      <c r="M298" s="5">
        <f t="shared" si="27"/>
        <v>254.04473999999999</v>
      </c>
      <c r="N298" s="9"/>
      <c r="O298" s="5">
        <f t="shared" si="26"/>
        <v>254.04473999999999</v>
      </c>
      <c r="P298" s="9"/>
      <c r="Q298" s="5">
        <f t="shared" si="24"/>
        <v>254.04473999999999</v>
      </c>
      <c r="R298" s="9"/>
      <c r="S298" s="5">
        <f t="shared" si="25"/>
        <v>254.04473999999999</v>
      </c>
    </row>
    <row r="299" spans="1:19" ht="97.5" customHeight="1">
      <c r="A299" s="2" t="s">
        <v>156</v>
      </c>
      <c r="B299" s="3" t="s">
        <v>4</v>
      </c>
      <c r="C299" s="3" t="s">
        <v>23</v>
      </c>
      <c r="D299" s="3" t="s">
        <v>20</v>
      </c>
      <c r="E299" s="12" t="s">
        <v>158</v>
      </c>
      <c r="F299" s="3"/>
      <c r="G299" s="5">
        <v>1489.5327299999999</v>
      </c>
      <c r="H299" s="5">
        <f>H300</f>
        <v>14.895479999999999</v>
      </c>
      <c r="I299" s="5">
        <f t="shared" si="29"/>
        <v>1504.4282099999998</v>
      </c>
      <c r="J299" s="5">
        <f>J300</f>
        <v>0</v>
      </c>
      <c r="K299" s="5">
        <f t="shared" si="28"/>
        <v>1504.4282099999998</v>
      </c>
      <c r="L299" s="9">
        <f>L300</f>
        <v>0</v>
      </c>
      <c r="M299" s="5">
        <f t="shared" si="27"/>
        <v>1504.4282099999998</v>
      </c>
      <c r="N299" s="9">
        <f>N300</f>
        <v>0</v>
      </c>
      <c r="O299" s="5">
        <f t="shared" si="26"/>
        <v>1504.4282099999998</v>
      </c>
      <c r="P299" s="9">
        <f>P300</f>
        <v>0</v>
      </c>
      <c r="Q299" s="5">
        <f t="shared" si="24"/>
        <v>1504.4282099999998</v>
      </c>
      <c r="R299" s="9">
        <f>R300</f>
        <v>0</v>
      </c>
      <c r="S299" s="5">
        <f t="shared" si="25"/>
        <v>1504.4282099999998</v>
      </c>
    </row>
    <row r="300" spans="1:19" ht="52.5" customHeight="1">
      <c r="A300" s="2" t="s">
        <v>71</v>
      </c>
      <c r="B300" s="3" t="s">
        <v>4</v>
      </c>
      <c r="C300" s="3" t="s">
        <v>23</v>
      </c>
      <c r="D300" s="3" t="s">
        <v>20</v>
      </c>
      <c r="E300" s="12" t="s">
        <v>158</v>
      </c>
      <c r="F300" s="3">
        <v>600</v>
      </c>
      <c r="G300" s="5">
        <v>1489.5327299999999</v>
      </c>
      <c r="H300" s="5">
        <v>14.895479999999999</v>
      </c>
      <c r="I300" s="5">
        <f t="shared" si="29"/>
        <v>1504.4282099999998</v>
      </c>
      <c r="J300" s="5"/>
      <c r="K300" s="5">
        <f t="shared" si="28"/>
        <v>1504.4282099999998</v>
      </c>
      <c r="L300" s="9"/>
      <c r="M300" s="5">
        <f t="shared" si="27"/>
        <v>1504.4282099999998</v>
      </c>
      <c r="N300" s="9"/>
      <c r="O300" s="5">
        <f t="shared" si="26"/>
        <v>1504.4282099999998</v>
      </c>
      <c r="P300" s="9"/>
      <c r="Q300" s="5">
        <f t="shared" si="24"/>
        <v>1504.4282099999998</v>
      </c>
      <c r="R300" s="9"/>
      <c r="S300" s="5">
        <f t="shared" si="25"/>
        <v>1504.4282099999998</v>
      </c>
    </row>
    <row r="301" spans="1:19" ht="93" customHeight="1">
      <c r="A301" s="2" t="s">
        <v>157</v>
      </c>
      <c r="B301" s="3" t="s">
        <v>4</v>
      </c>
      <c r="C301" s="3" t="s">
        <v>23</v>
      </c>
      <c r="D301" s="3" t="s">
        <v>20</v>
      </c>
      <c r="E301" s="1" t="s">
        <v>159</v>
      </c>
      <c r="F301" s="3"/>
      <c r="G301" s="5">
        <v>200</v>
      </c>
      <c r="H301" s="5">
        <f>H302</f>
        <v>0</v>
      </c>
      <c r="I301" s="5">
        <f t="shared" si="29"/>
        <v>200</v>
      </c>
      <c r="J301" s="5">
        <f>J302</f>
        <v>0</v>
      </c>
      <c r="K301" s="5">
        <f t="shared" si="28"/>
        <v>200</v>
      </c>
      <c r="L301" s="9">
        <f>L302</f>
        <v>0</v>
      </c>
      <c r="M301" s="5">
        <f t="shared" si="27"/>
        <v>200</v>
      </c>
      <c r="N301" s="9">
        <f>N302</f>
        <v>0</v>
      </c>
      <c r="O301" s="5">
        <f t="shared" si="26"/>
        <v>200</v>
      </c>
      <c r="P301" s="9">
        <f>P302</f>
        <v>0</v>
      </c>
      <c r="Q301" s="5">
        <f t="shared" si="24"/>
        <v>200</v>
      </c>
      <c r="R301" s="9">
        <f>R302</f>
        <v>0</v>
      </c>
      <c r="S301" s="5">
        <f t="shared" si="25"/>
        <v>200</v>
      </c>
    </row>
    <row r="302" spans="1:19" ht="51" customHeight="1">
      <c r="A302" s="2" t="s">
        <v>71</v>
      </c>
      <c r="B302" s="3" t="s">
        <v>4</v>
      </c>
      <c r="C302" s="3" t="s">
        <v>23</v>
      </c>
      <c r="D302" s="3" t="s">
        <v>20</v>
      </c>
      <c r="E302" s="1" t="s">
        <v>159</v>
      </c>
      <c r="F302" s="3">
        <v>600</v>
      </c>
      <c r="G302" s="5">
        <v>200</v>
      </c>
      <c r="H302" s="5"/>
      <c r="I302" s="5">
        <f t="shared" si="29"/>
        <v>200</v>
      </c>
      <c r="J302" s="5"/>
      <c r="K302" s="5">
        <f t="shared" si="28"/>
        <v>200</v>
      </c>
      <c r="L302" s="9"/>
      <c r="M302" s="5">
        <f t="shared" si="27"/>
        <v>200</v>
      </c>
      <c r="N302" s="9"/>
      <c r="O302" s="5">
        <f t="shared" si="26"/>
        <v>200</v>
      </c>
      <c r="P302" s="9"/>
      <c r="Q302" s="5">
        <f t="shared" si="24"/>
        <v>200</v>
      </c>
      <c r="R302" s="9"/>
      <c r="S302" s="5">
        <f t="shared" si="25"/>
        <v>200</v>
      </c>
    </row>
    <row r="303" spans="1:19" ht="54" customHeight="1">
      <c r="A303" s="2" t="s">
        <v>299</v>
      </c>
      <c r="B303" s="3" t="s">
        <v>4</v>
      </c>
      <c r="C303" s="3" t="s">
        <v>23</v>
      </c>
      <c r="D303" s="3" t="s">
        <v>20</v>
      </c>
      <c r="E303" s="1" t="s">
        <v>160</v>
      </c>
      <c r="F303" s="3"/>
      <c r="G303" s="5">
        <v>0</v>
      </c>
      <c r="H303" s="5">
        <f>H304</f>
        <v>0</v>
      </c>
      <c r="I303" s="5">
        <f t="shared" si="29"/>
        <v>0</v>
      </c>
      <c r="J303" s="5">
        <f>J304</f>
        <v>0</v>
      </c>
      <c r="K303" s="5">
        <f t="shared" si="28"/>
        <v>0</v>
      </c>
      <c r="L303" s="9">
        <f>L304</f>
        <v>0</v>
      </c>
      <c r="M303" s="5">
        <f t="shared" si="27"/>
        <v>0</v>
      </c>
      <c r="N303" s="9">
        <f>N304</f>
        <v>0</v>
      </c>
      <c r="O303" s="5">
        <f t="shared" si="26"/>
        <v>0</v>
      </c>
      <c r="P303" s="9">
        <f>P304</f>
        <v>0</v>
      </c>
      <c r="Q303" s="5">
        <f t="shared" si="24"/>
        <v>0</v>
      </c>
      <c r="R303" s="9">
        <f>R304</f>
        <v>0</v>
      </c>
      <c r="S303" s="5">
        <f t="shared" si="25"/>
        <v>0</v>
      </c>
    </row>
    <row r="304" spans="1:19" ht="54.75" customHeight="1">
      <c r="A304" s="2" t="s">
        <v>71</v>
      </c>
      <c r="B304" s="3" t="s">
        <v>4</v>
      </c>
      <c r="C304" s="3" t="s">
        <v>23</v>
      </c>
      <c r="D304" s="3" t="s">
        <v>20</v>
      </c>
      <c r="E304" s="1" t="s">
        <v>160</v>
      </c>
      <c r="F304" s="3">
        <v>600</v>
      </c>
      <c r="G304" s="5">
        <v>0</v>
      </c>
      <c r="H304" s="5"/>
      <c r="I304" s="5">
        <f t="shared" si="29"/>
        <v>0</v>
      </c>
      <c r="J304" s="5"/>
      <c r="K304" s="5">
        <f t="shared" si="28"/>
        <v>0</v>
      </c>
      <c r="L304" s="9"/>
      <c r="M304" s="5">
        <f t="shared" si="27"/>
        <v>0</v>
      </c>
      <c r="N304" s="9"/>
      <c r="O304" s="5">
        <f t="shared" si="26"/>
        <v>0</v>
      </c>
      <c r="P304" s="9"/>
      <c r="Q304" s="5">
        <f t="shared" si="24"/>
        <v>0</v>
      </c>
      <c r="R304" s="9"/>
      <c r="S304" s="5">
        <f t="shared" si="25"/>
        <v>0</v>
      </c>
    </row>
    <row r="305" spans="1:19" ht="35.25" hidden="1" customHeight="1">
      <c r="A305" s="2" t="s">
        <v>300</v>
      </c>
      <c r="B305" s="3" t="s">
        <v>4</v>
      </c>
      <c r="C305" s="3" t="s">
        <v>23</v>
      </c>
      <c r="D305" s="3" t="s">
        <v>20</v>
      </c>
      <c r="E305" s="1" t="s">
        <v>301</v>
      </c>
      <c r="F305" s="3"/>
      <c r="G305" s="5">
        <v>0</v>
      </c>
      <c r="H305" s="5">
        <f>H306</f>
        <v>0</v>
      </c>
      <c r="I305" s="5">
        <f t="shared" si="29"/>
        <v>0</v>
      </c>
      <c r="J305" s="5">
        <f>J306</f>
        <v>0</v>
      </c>
      <c r="K305" s="5">
        <f t="shared" si="28"/>
        <v>0</v>
      </c>
      <c r="L305" s="9">
        <f>L306</f>
        <v>0</v>
      </c>
      <c r="M305" s="5">
        <f t="shared" si="27"/>
        <v>0</v>
      </c>
      <c r="N305" s="9">
        <f>N306</f>
        <v>0</v>
      </c>
      <c r="O305" s="5">
        <f t="shared" si="26"/>
        <v>0</v>
      </c>
      <c r="P305" s="9">
        <f>P306</f>
        <v>0</v>
      </c>
      <c r="Q305" s="5">
        <f t="shared" si="24"/>
        <v>0</v>
      </c>
      <c r="R305" s="9">
        <f>R306</f>
        <v>0</v>
      </c>
      <c r="S305" s="5">
        <f t="shared" si="25"/>
        <v>0</v>
      </c>
    </row>
    <row r="306" spans="1:19" ht="54.75" hidden="1" customHeight="1">
      <c r="A306" s="2" t="s">
        <v>71</v>
      </c>
      <c r="B306" s="3" t="s">
        <v>4</v>
      </c>
      <c r="C306" s="3" t="s">
        <v>23</v>
      </c>
      <c r="D306" s="3" t="s">
        <v>20</v>
      </c>
      <c r="E306" s="1" t="s">
        <v>301</v>
      </c>
      <c r="F306" s="3">
        <v>600</v>
      </c>
      <c r="G306" s="5">
        <v>0</v>
      </c>
      <c r="H306" s="5"/>
      <c r="I306" s="5">
        <f t="shared" si="29"/>
        <v>0</v>
      </c>
      <c r="J306" s="5"/>
      <c r="K306" s="5">
        <f t="shared" si="28"/>
        <v>0</v>
      </c>
      <c r="L306" s="9"/>
      <c r="M306" s="5">
        <f t="shared" si="27"/>
        <v>0</v>
      </c>
      <c r="N306" s="9"/>
      <c r="O306" s="5">
        <f t="shared" si="26"/>
        <v>0</v>
      </c>
      <c r="P306" s="9"/>
      <c r="Q306" s="5">
        <f t="shared" si="24"/>
        <v>0</v>
      </c>
      <c r="R306" s="9"/>
      <c r="S306" s="5">
        <f t="shared" si="25"/>
        <v>0</v>
      </c>
    </row>
    <row r="307" spans="1:19" ht="57.75" hidden="1" customHeight="1">
      <c r="A307" s="2" t="s">
        <v>336</v>
      </c>
      <c r="B307" s="3" t="s">
        <v>4</v>
      </c>
      <c r="C307" s="3" t="s">
        <v>23</v>
      </c>
      <c r="D307" s="3" t="s">
        <v>20</v>
      </c>
      <c r="E307" s="1" t="s">
        <v>337</v>
      </c>
      <c r="F307" s="3"/>
      <c r="G307" s="5"/>
      <c r="H307" s="5"/>
      <c r="I307" s="5">
        <f t="shared" si="29"/>
        <v>0</v>
      </c>
      <c r="J307" s="5">
        <f>J308</f>
        <v>0</v>
      </c>
      <c r="K307" s="5">
        <f t="shared" si="28"/>
        <v>0</v>
      </c>
      <c r="L307" s="9">
        <f>L308</f>
        <v>0</v>
      </c>
      <c r="M307" s="5">
        <f t="shared" si="27"/>
        <v>0</v>
      </c>
      <c r="N307" s="9">
        <f>N308</f>
        <v>0</v>
      </c>
      <c r="O307" s="5">
        <f t="shared" si="26"/>
        <v>0</v>
      </c>
      <c r="P307" s="9">
        <f>P308</f>
        <v>0</v>
      </c>
      <c r="Q307" s="5">
        <f t="shared" si="24"/>
        <v>0</v>
      </c>
      <c r="R307" s="9">
        <f>R308</f>
        <v>0</v>
      </c>
      <c r="S307" s="5">
        <f t="shared" si="25"/>
        <v>0</v>
      </c>
    </row>
    <row r="308" spans="1:19" ht="54.75" hidden="1" customHeight="1">
      <c r="A308" s="2" t="s">
        <v>71</v>
      </c>
      <c r="B308" s="3" t="s">
        <v>4</v>
      </c>
      <c r="C308" s="3" t="s">
        <v>23</v>
      </c>
      <c r="D308" s="3" t="s">
        <v>20</v>
      </c>
      <c r="E308" s="1" t="s">
        <v>337</v>
      </c>
      <c r="F308" s="3">
        <v>600</v>
      </c>
      <c r="G308" s="5"/>
      <c r="H308" s="5"/>
      <c r="I308" s="5">
        <f t="shared" si="29"/>
        <v>0</v>
      </c>
      <c r="J308" s="5"/>
      <c r="K308" s="5">
        <f t="shared" si="28"/>
        <v>0</v>
      </c>
      <c r="L308" s="9"/>
      <c r="M308" s="5">
        <f t="shared" si="27"/>
        <v>0</v>
      </c>
      <c r="N308" s="9"/>
      <c r="O308" s="5">
        <f t="shared" si="26"/>
        <v>0</v>
      </c>
      <c r="P308" s="9"/>
      <c r="Q308" s="5">
        <f t="shared" si="24"/>
        <v>0</v>
      </c>
      <c r="R308" s="9"/>
      <c r="S308" s="5">
        <f t="shared" si="25"/>
        <v>0</v>
      </c>
    </row>
    <row r="309" spans="1:19" ht="88.5" customHeight="1">
      <c r="A309" s="2" t="s">
        <v>178</v>
      </c>
      <c r="B309" s="3" t="s">
        <v>4</v>
      </c>
      <c r="C309" s="3" t="s">
        <v>23</v>
      </c>
      <c r="D309" s="3" t="s">
        <v>22</v>
      </c>
      <c r="E309" s="1" t="s">
        <v>341</v>
      </c>
      <c r="F309" s="3"/>
      <c r="G309" s="5"/>
      <c r="H309" s="5"/>
      <c r="I309" s="5"/>
      <c r="J309" s="5"/>
      <c r="K309" s="5"/>
      <c r="L309" s="9"/>
      <c r="M309" s="5"/>
      <c r="N309" s="9"/>
      <c r="O309" s="5">
        <f t="shared" si="26"/>
        <v>0</v>
      </c>
      <c r="P309" s="9">
        <f>P310</f>
        <v>0</v>
      </c>
      <c r="Q309" s="5">
        <f t="shared" si="24"/>
        <v>0</v>
      </c>
      <c r="R309" s="9">
        <f>R310</f>
        <v>2.4300000000000002</v>
      </c>
      <c r="S309" s="5">
        <f t="shared" si="25"/>
        <v>2.4300000000000002</v>
      </c>
    </row>
    <row r="310" spans="1:19" ht="54.75" customHeight="1">
      <c r="A310" s="2" t="s">
        <v>32</v>
      </c>
      <c r="B310" s="3" t="s">
        <v>4</v>
      </c>
      <c r="C310" s="3" t="s">
        <v>23</v>
      </c>
      <c r="D310" s="3" t="s">
        <v>22</v>
      </c>
      <c r="E310" s="1" t="s">
        <v>341</v>
      </c>
      <c r="F310" s="3">
        <v>200</v>
      </c>
      <c r="G310" s="5"/>
      <c r="H310" s="5"/>
      <c r="I310" s="5"/>
      <c r="J310" s="5"/>
      <c r="K310" s="5"/>
      <c r="L310" s="9"/>
      <c r="M310" s="5"/>
      <c r="N310" s="9"/>
      <c r="O310" s="5">
        <f t="shared" si="26"/>
        <v>0</v>
      </c>
      <c r="P310" s="9"/>
      <c r="Q310" s="5">
        <f t="shared" si="24"/>
        <v>0</v>
      </c>
      <c r="R310" s="9">
        <v>2.4300000000000002</v>
      </c>
      <c r="S310" s="5">
        <f t="shared" si="25"/>
        <v>2.4300000000000002</v>
      </c>
    </row>
    <row r="311" spans="1:19" ht="50.25" customHeight="1">
      <c r="A311" s="16" t="s">
        <v>128</v>
      </c>
      <c r="B311" s="3" t="s">
        <v>4</v>
      </c>
      <c r="C311" s="3" t="s">
        <v>23</v>
      </c>
      <c r="D311" s="3" t="s">
        <v>23</v>
      </c>
      <c r="E311" s="1" t="s">
        <v>130</v>
      </c>
      <c r="F311" s="3"/>
      <c r="G311" s="5">
        <v>1255.2539999999999</v>
      </c>
      <c r="H311" s="5">
        <f>H312</f>
        <v>0</v>
      </c>
      <c r="I311" s="5">
        <f t="shared" si="29"/>
        <v>1255.2539999999999</v>
      </c>
      <c r="J311" s="5">
        <f>J312</f>
        <v>0</v>
      </c>
      <c r="K311" s="5">
        <f t="shared" si="28"/>
        <v>1255.2539999999999</v>
      </c>
      <c r="L311" s="9">
        <f>L312</f>
        <v>0</v>
      </c>
      <c r="M311" s="5">
        <f t="shared" si="27"/>
        <v>1255.2539999999999</v>
      </c>
      <c r="N311" s="9">
        <f>N312</f>
        <v>0</v>
      </c>
      <c r="O311" s="5">
        <f t="shared" si="26"/>
        <v>1255.2539999999999</v>
      </c>
      <c r="P311" s="9">
        <f>P312</f>
        <v>0</v>
      </c>
      <c r="Q311" s="5">
        <f t="shared" si="24"/>
        <v>1255.2539999999999</v>
      </c>
      <c r="R311" s="9">
        <f>R312</f>
        <v>0</v>
      </c>
      <c r="S311" s="5">
        <f t="shared" si="25"/>
        <v>1255.2539999999999</v>
      </c>
    </row>
    <row r="312" spans="1:19" ht="55.5" customHeight="1">
      <c r="A312" s="2" t="s">
        <v>71</v>
      </c>
      <c r="B312" s="3" t="s">
        <v>4</v>
      </c>
      <c r="C312" s="3" t="s">
        <v>23</v>
      </c>
      <c r="D312" s="3" t="s">
        <v>23</v>
      </c>
      <c r="E312" s="1" t="s">
        <v>130</v>
      </c>
      <c r="F312" s="3">
        <v>600</v>
      </c>
      <c r="G312" s="5">
        <v>1255.2539999999999</v>
      </c>
      <c r="H312" s="5"/>
      <c r="I312" s="5">
        <f t="shared" si="29"/>
        <v>1255.2539999999999</v>
      </c>
      <c r="J312" s="5"/>
      <c r="K312" s="5">
        <f t="shared" si="28"/>
        <v>1255.2539999999999</v>
      </c>
      <c r="L312" s="9"/>
      <c r="M312" s="5">
        <f t="shared" si="27"/>
        <v>1255.2539999999999</v>
      </c>
      <c r="N312" s="9"/>
      <c r="O312" s="5">
        <f t="shared" si="26"/>
        <v>1255.2539999999999</v>
      </c>
      <c r="P312" s="9"/>
      <c r="Q312" s="5">
        <f t="shared" si="24"/>
        <v>1255.2539999999999</v>
      </c>
      <c r="R312" s="9"/>
      <c r="S312" s="5">
        <f t="shared" si="25"/>
        <v>1255.2539999999999</v>
      </c>
    </row>
    <row r="313" spans="1:19" ht="75.75" customHeight="1">
      <c r="A313" s="17" t="s">
        <v>129</v>
      </c>
      <c r="B313" s="3" t="s">
        <v>4</v>
      </c>
      <c r="C313" s="3" t="s">
        <v>23</v>
      </c>
      <c r="D313" s="3" t="s">
        <v>23</v>
      </c>
      <c r="E313" s="1" t="s">
        <v>131</v>
      </c>
      <c r="F313" s="3"/>
      <c r="G313" s="5">
        <v>50.82</v>
      </c>
      <c r="H313" s="5">
        <f>H314</f>
        <v>0</v>
      </c>
      <c r="I313" s="5">
        <f t="shared" si="29"/>
        <v>50.82</v>
      </c>
      <c r="J313" s="5">
        <f>J314</f>
        <v>0</v>
      </c>
      <c r="K313" s="5">
        <f t="shared" si="28"/>
        <v>50.82</v>
      </c>
      <c r="L313" s="9">
        <f>L314</f>
        <v>0</v>
      </c>
      <c r="M313" s="5">
        <f t="shared" si="27"/>
        <v>50.82</v>
      </c>
      <c r="N313" s="9">
        <f>N314</f>
        <v>0</v>
      </c>
      <c r="O313" s="5">
        <f t="shared" si="26"/>
        <v>50.82</v>
      </c>
      <c r="P313" s="9">
        <f>P314</f>
        <v>0</v>
      </c>
      <c r="Q313" s="5">
        <f t="shared" si="24"/>
        <v>50.82</v>
      </c>
      <c r="R313" s="9">
        <f>R314</f>
        <v>0</v>
      </c>
      <c r="S313" s="5">
        <f t="shared" si="25"/>
        <v>50.82</v>
      </c>
    </row>
    <row r="314" spans="1:19" ht="50.25" customHeight="1">
      <c r="A314" s="2" t="s">
        <v>71</v>
      </c>
      <c r="B314" s="3" t="s">
        <v>4</v>
      </c>
      <c r="C314" s="3" t="s">
        <v>23</v>
      </c>
      <c r="D314" s="3" t="s">
        <v>23</v>
      </c>
      <c r="E314" s="1" t="s">
        <v>131</v>
      </c>
      <c r="F314" s="3">
        <v>600</v>
      </c>
      <c r="G314" s="5">
        <v>50.82</v>
      </c>
      <c r="H314" s="5"/>
      <c r="I314" s="5">
        <f t="shared" si="29"/>
        <v>50.82</v>
      </c>
      <c r="J314" s="5"/>
      <c r="K314" s="5">
        <f t="shared" si="28"/>
        <v>50.82</v>
      </c>
      <c r="L314" s="9"/>
      <c r="M314" s="5">
        <f t="shared" si="27"/>
        <v>50.82</v>
      </c>
      <c r="N314" s="9"/>
      <c r="O314" s="5">
        <f t="shared" si="26"/>
        <v>50.82</v>
      </c>
      <c r="P314" s="9"/>
      <c r="Q314" s="5">
        <f t="shared" si="24"/>
        <v>50.82</v>
      </c>
      <c r="R314" s="9"/>
      <c r="S314" s="5">
        <f t="shared" si="25"/>
        <v>50.82</v>
      </c>
    </row>
    <row r="315" spans="1:19" ht="39.75" customHeight="1">
      <c r="A315" s="4" t="s">
        <v>258</v>
      </c>
      <c r="B315" s="3" t="s">
        <v>4</v>
      </c>
      <c r="C315" s="3" t="s">
        <v>23</v>
      </c>
      <c r="D315" s="3" t="s">
        <v>23</v>
      </c>
      <c r="E315" s="1" t="s">
        <v>259</v>
      </c>
      <c r="F315" s="3"/>
      <c r="G315" s="5">
        <v>178</v>
      </c>
      <c r="H315" s="5">
        <f>H316</f>
        <v>0</v>
      </c>
      <c r="I315" s="5">
        <f t="shared" si="29"/>
        <v>178</v>
      </c>
      <c r="J315" s="5">
        <f>J316</f>
        <v>0</v>
      </c>
      <c r="K315" s="5">
        <f t="shared" si="28"/>
        <v>178</v>
      </c>
      <c r="L315" s="9">
        <f>L316</f>
        <v>0</v>
      </c>
      <c r="M315" s="5">
        <f t="shared" si="27"/>
        <v>178</v>
      </c>
      <c r="N315" s="9">
        <f>N316</f>
        <v>0</v>
      </c>
      <c r="O315" s="5">
        <f t="shared" si="26"/>
        <v>178</v>
      </c>
      <c r="P315" s="9">
        <f>P316</f>
        <v>0</v>
      </c>
      <c r="Q315" s="5">
        <f t="shared" si="24"/>
        <v>178</v>
      </c>
      <c r="R315" s="9">
        <f>R316</f>
        <v>0</v>
      </c>
      <c r="S315" s="5">
        <f t="shared" si="25"/>
        <v>178</v>
      </c>
    </row>
    <row r="316" spans="1:19" ht="50.25" customHeight="1">
      <c r="A316" s="4" t="s">
        <v>32</v>
      </c>
      <c r="B316" s="3" t="s">
        <v>4</v>
      </c>
      <c r="C316" s="3" t="s">
        <v>23</v>
      </c>
      <c r="D316" s="3" t="s">
        <v>23</v>
      </c>
      <c r="E316" s="1" t="s">
        <v>259</v>
      </c>
      <c r="F316" s="3">
        <v>200</v>
      </c>
      <c r="G316" s="5">
        <v>178</v>
      </c>
      <c r="H316" s="5"/>
      <c r="I316" s="5">
        <f t="shared" si="29"/>
        <v>178</v>
      </c>
      <c r="J316" s="5"/>
      <c r="K316" s="5">
        <f t="shared" si="28"/>
        <v>178</v>
      </c>
      <c r="L316" s="9"/>
      <c r="M316" s="5">
        <f t="shared" si="27"/>
        <v>178</v>
      </c>
      <c r="N316" s="9"/>
      <c r="O316" s="5">
        <f t="shared" si="26"/>
        <v>178</v>
      </c>
      <c r="P316" s="9"/>
      <c r="Q316" s="5">
        <f t="shared" si="24"/>
        <v>178</v>
      </c>
      <c r="R316" s="9"/>
      <c r="S316" s="5">
        <f t="shared" si="25"/>
        <v>178</v>
      </c>
    </row>
    <row r="317" spans="1:19" ht="51.75" customHeight="1">
      <c r="A317" s="2" t="s">
        <v>338</v>
      </c>
      <c r="B317" s="3" t="s">
        <v>4</v>
      </c>
      <c r="C317" s="3" t="s">
        <v>23</v>
      </c>
      <c r="D317" s="3" t="s">
        <v>27</v>
      </c>
      <c r="E317" s="1" t="s">
        <v>290</v>
      </c>
      <c r="F317" s="3"/>
      <c r="G317" s="5">
        <v>6764.3251799999998</v>
      </c>
      <c r="H317" s="5">
        <f>H318</f>
        <v>0</v>
      </c>
      <c r="I317" s="5">
        <f t="shared" si="29"/>
        <v>6764.3251799999998</v>
      </c>
      <c r="J317" s="5">
        <f>J318</f>
        <v>-1065.09231</v>
      </c>
      <c r="K317" s="5">
        <f t="shared" si="28"/>
        <v>5699.2328699999998</v>
      </c>
      <c r="L317" s="9">
        <f>L318</f>
        <v>0</v>
      </c>
      <c r="M317" s="5">
        <f t="shared" si="27"/>
        <v>5699.2328699999998</v>
      </c>
      <c r="N317" s="9">
        <f>N318</f>
        <v>0</v>
      </c>
      <c r="O317" s="5">
        <f t="shared" si="26"/>
        <v>5699.2328699999998</v>
      </c>
      <c r="P317" s="9">
        <f>P318</f>
        <v>0</v>
      </c>
      <c r="Q317" s="5">
        <f t="shared" si="24"/>
        <v>5699.2328699999998</v>
      </c>
      <c r="R317" s="9">
        <f>R318</f>
        <v>0</v>
      </c>
      <c r="S317" s="5">
        <f t="shared" si="25"/>
        <v>5699.2328699999998</v>
      </c>
    </row>
    <row r="318" spans="1:19" ht="50.25" customHeight="1">
      <c r="A318" s="2" t="s">
        <v>71</v>
      </c>
      <c r="B318" s="3" t="s">
        <v>4</v>
      </c>
      <c r="C318" s="3" t="s">
        <v>23</v>
      </c>
      <c r="D318" s="3" t="s">
        <v>27</v>
      </c>
      <c r="E318" s="1" t="s">
        <v>290</v>
      </c>
      <c r="F318" s="3">
        <v>600</v>
      </c>
      <c r="G318" s="5">
        <v>6764.3251799999998</v>
      </c>
      <c r="H318" s="5"/>
      <c r="I318" s="5">
        <f t="shared" si="29"/>
        <v>6764.3251799999998</v>
      </c>
      <c r="J318" s="5">
        <f>-0.1075-1064.98481</f>
        <v>-1065.09231</v>
      </c>
      <c r="K318" s="5">
        <f t="shared" si="28"/>
        <v>5699.2328699999998</v>
      </c>
      <c r="L318" s="9"/>
      <c r="M318" s="5">
        <f t="shared" si="27"/>
        <v>5699.2328699999998</v>
      </c>
      <c r="N318" s="9"/>
      <c r="O318" s="5">
        <f t="shared" si="26"/>
        <v>5699.2328699999998</v>
      </c>
      <c r="P318" s="9"/>
      <c r="Q318" s="5">
        <f t="shared" si="24"/>
        <v>5699.2328699999998</v>
      </c>
      <c r="R318" s="9"/>
      <c r="S318" s="5">
        <f t="shared" si="25"/>
        <v>5699.2328699999998</v>
      </c>
    </row>
    <row r="319" spans="1:19" ht="55.5" customHeight="1">
      <c r="A319" s="2" t="s">
        <v>123</v>
      </c>
      <c r="B319" s="3" t="s">
        <v>4</v>
      </c>
      <c r="C319" s="3" t="s">
        <v>23</v>
      </c>
      <c r="D319" s="3" t="s">
        <v>27</v>
      </c>
      <c r="E319" s="1" t="s">
        <v>124</v>
      </c>
      <c r="F319" s="3"/>
      <c r="G319" s="5">
        <v>945.375</v>
      </c>
      <c r="H319" s="5">
        <f>H320+H321</f>
        <v>0</v>
      </c>
      <c r="I319" s="5">
        <f t="shared" si="29"/>
        <v>945.375</v>
      </c>
      <c r="J319" s="5">
        <f>J320+J321</f>
        <v>0</v>
      </c>
      <c r="K319" s="5">
        <f t="shared" si="28"/>
        <v>945.375</v>
      </c>
      <c r="L319" s="9">
        <f>L320+L321</f>
        <v>0</v>
      </c>
      <c r="M319" s="5">
        <f t="shared" si="27"/>
        <v>945.375</v>
      </c>
      <c r="N319" s="9">
        <f>N320+N321</f>
        <v>0</v>
      </c>
      <c r="O319" s="5">
        <f t="shared" si="26"/>
        <v>945.375</v>
      </c>
      <c r="P319" s="9">
        <f>P320+P321</f>
        <v>0</v>
      </c>
      <c r="Q319" s="5">
        <f t="shared" si="24"/>
        <v>945.375</v>
      </c>
      <c r="R319" s="9">
        <f>R320+R321</f>
        <v>0</v>
      </c>
      <c r="S319" s="5">
        <f t="shared" si="25"/>
        <v>945.375</v>
      </c>
    </row>
    <row r="320" spans="1:19" ht="50.25" customHeight="1">
      <c r="A320" s="2" t="s">
        <v>32</v>
      </c>
      <c r="B320" s="3" t="s">
        <v>4</v>
      </c>
      <c r="C320" s="3" t="s">
        <v>23</v>
      </c>
      <c r="D320" s="3" t="s">
        <v>27</v>
      </c>
      <c r="E320" s="1" t="s">
        <v>124</v>
      </c>
      <c r="F320" s="3">
        <v>200</v>
      </c>
      <c r="G320" s="5">
        <v>529.875</v>
      </c>
      <c r="H320" s="5"/>
      <c r="I320" s="5">
        <f t="shared" si="29"/>
        <v>529.875</v>
      </c>
      <c r="J320" s="5"/>
      <c r="K320" s="5">
        <f t="shared" si="28"/>
        <v>529.875</v>
      </c>
      <c r="L320" s="9"/>
      <c r="M320" s="5">
        <f t="shared" si="27"/>
        <v>529.875</v>
      </c>
      <c r="N320" s="9"/>
      <c r="O320" s="5">
        <f t="shared" si="26"/>
        <v>529.875</v>
      </c>
      <c r="P320" s="9"/>
      <c r="Q320" s="5">
        <f t="shared" si="24"/>
        <v>529.875</v>
      </c>
      <c r="R320" s="9"/>
      <c r="S320" s="5">
        <f t="shared" si="25"/>
        <v>529.875</v>
      </c>
    </row>
    <row r="321" spans="1:19" ht="50.25" customHeight="1">
      <c r="A321" s="2" t="s">
        <v>71</v>
      </c>
      <c r="B321" s="3" t="s">
        <v>4</v>
      </c>
      <c r="C321" s="3" t="s">
        <v>23</v>
      </c>
      <c r="D321" s="3" t="s">
        <v>27</v>
      </c>
      <c r="E321" s="1" t="s">
        <v>124</v>
      </c>
      <c r="F321" s="3">
        <v>600</v>
      </c>
      <c r="G321" s="5">
        <v>415.5</v>
      </c>
      <c r="H321" s="5"/>
      <c r="I321" s="5">
        <f t="shared" si="29"/>
        <v>415.5</v>
      </c>
      <c r="J321" s="5"/>
      <c r="K321" s="5">
        <f t="shared" si="28"/>
        <v>415.5</v>
      </c>
      <c r="L321" s="9"/>
      <c r="M321" s="5">
        <f t="shared" si="27"/>
        <v>415.5</v>
      </c>
      <c r="N321" s="9"/>
      <c r="O321" s="5">
        <f t="shared" si="26"/>
        <v>415.5</v>
      </c>
      <c r="P321" s="9"/>
      <c r="Q321" s="5">
        <f t="shared" si="24"/>
        <v>415.5</v>
      </c>
      <c r="R321" s="9"/>
      <c r="S321" s="5">
        <f t="shared" si="25"/>
        <v>415.5</v>
      </c>
    </row>
    <row r="322" spans="1:19" ht="54" customHeight="1">
      <c r="A322" s="2" t="s">
        <v>125</v>
      </c>
      <c r="B322" s="3" t="s">
        <v>4</v>
      </c>
      <c r="C322" s="3" t="s">
        <v>23</v>
      </c>
      <c r="D322" s="3" t="s">
        <v>27</v>
      </c>
      <c r="E322" s="1" t="s">
        <v>126</v>
      </c>
      <c r="F322" s="3"/>
      <c r="G322" s="5">
        <v>100</v>
      </c>
      <c r="H322" s="5">
        <f>H323+H324</f>
        <v>0</v>
      </c>
      <c r="I322" s="5">
        <f t="shared" si="29"/>
        <v>100</v>
      </c>
      <c r="J322" s="5">
        <f>J323+J324</f>
        <v>0</v>
      </c>
      <c r="K322" s="5">
        <f t="shared" si="28"/>
        <v>100</v>
      </c>
      <c r="L322" s="9">
        <f>L323+L324</f>
        <v>0</v>
      </c>
      <c r="M322" s="5">
        <f t="shared" si="27"/>
        <v>100</v>
      </c>
      <c r="N322" s="9">
        <f>N323+N324</f>
        <v>0</v>
      </c>
      <c r="O322" s="5">
        <f t="shared" si="26"/>
        <v>100</v>
      </c>
      <c r="P322" s="9">
        <f>P323+P324</f>
        <v>0</v>
      </c>
      <c r="Q322" s="5">
        <f t="shared" si="24"/>
        <v>100</v>
      </c>
      <c r="R322" s="9">
        <f>R323+R324</f>
        <v>0</v>
      </c>
      <c r="S322" s="5">
        <f t="shared" si="25"/>
        <v>100</v>
      </c>
    </row>
    <row r="323" spans="1:19" ht="53.25" hidden="1" customHeight="1">
      <c r="A323" s="2" t="s">
        <v>32</v>
      </c>
      <c r="B323" s="3" t="s">
        <v>4</v>
      </c>
      <c r="C323" s="3" t="s">
        <v>23</v>
      </c>
      <c r="D323" s="3" t="s">
        <v>27</v>
      </c>
      <c r="E323" s="1" t="s">
        <v>126</v>
      </c>
      <c r="F323" s="3">
        <v>200</v>
      </c>
      <c r="G323" s="5">
        <v>0</v>
      </c>
      <c r="H323" s="5"/>
      <c r="I323" s="5">
        <f t="shared" si="29"/>
        <v>0</v>
      </c>
      <c r="J323" s="5"/>
      <c r="K323" s="5">
        <f t="shared" si="28"/>
        <v>0</v>
      </c>
      <c r="L323" s="9"/>
      <c r="M323" s="5">
        <f t="shared" si="27"/>
        <v>0</v>
      </c>
      <c r="N323" s="9"/>
      <c r="O323" s="5">
        <f t="shared" si="26"/>
        <v>0</v>
      </c>
      <c r="P323" s="9"/>
      <c r="Q323" s="5">
        <f t="shared" si="24"/>
        <v>0</v>
      </c>
      <c r="R323" s="9"/>
      <c r="S323" s="5">
        <f t="shared" si="25"/>
        <v>0</v>
      </c>
    </row>
    <row r="324" spans="1:19" ht="53.25" customHeight="1">
      <c r="A324" s="2" t="s">
        <v>71</v>
      </c>
      <c r="B324" s="3" t="s">
        <v>4</v>
      </c>
      <c r="C324" s="3" t="s">
        <v>23</v>
      </c>
      <c r="D324" s="3" t="s">
        <v>27</v>
      </c>
      <c r="E324" s="1" t="s">
        <v>126</v>
      </c>
      <c r="F324" s="3">
        <v>600</v>
      </c>
      <c r="G324" s="5">
        <v>100</v>
      </c>
      <c r="H324" s="5"/>
      <c r="I324" s="5">
        <f t="shared" si="29"/>
        <v>100</v>
      </c>
      <c r="J324" s="5"/>
      <c r="K324" s="5">
        <f t="shared" si="28"/>
        <v>100</v>
      </c>
      <c r="L324" s="9"/>
      <c r="M324" s="5">
        <f t="shared" si="27"/>
        <v>100</v>
      </c>
      <c r="N324" s="9"/>
      <c r="O324" s="5">
        <f t="shared" si="26"/>
        <v>100</v>
      </c>
      <c r="P324" s="9"/>
      <c r="Q324" s="5">
        <f t="shared" si="24"/>
        <v>100</v>
      </c>
      <c r="R324" s="9"/>
      <c r="S324" s="5">
        <f t="shared" si="25"/>
        <v>100</v>
      </c>
    </row>
    <row r="325" spans="1:19" ht="47.25" customHeight="1">
      <c r="A325" s="2" t="s">
        <v>194</v>
      </c>
      <c r="B325" s="3" t="s">
        <v>4</v>
      </c>
      <c r="C325" s="3" t="s">
        <v>23</v>
      </c>
      <c r="D325" s="3" t="s">
        <v>27</v>
      </c>
      <c r="E325" s="1" t="s">
        <v>127</v>
      </c>
      <c r="F325" s="3"/>
      <c r="G325" s="5">
        <v>99.999999999999972</v>
      </c>
      <c r="H325" s="5">
        <f>H326+H327</f>
        <v>0</v>
      </c>
      <c r="I325" s="5">
        <f t="shared" si="29"/>
        <v>99.999999999999972</v>
      </c>
      <c r="J325" s="5">
        <f>J326+J327</f>
        <v>0</v>
      </c>
      <c r="K325" s="5">
        <f t="shared" si="28"/>
        <v>99.999999999999972</v>
      </c>
      <c r="L325" s="9">
        <f>L326+L327</f>
        <v>0</v>
      </c>
      <c r="M325" s="5">
        <f t="shared" si="27"/>
        <v>99.999999999999972</v>
      </c>
      <c r="N325" s="9">
        <f>N326+N327</f>
        <v>0</v>
      </c>
      <c r="O325" s="5">
        <f t="shared" si="26"/>
        <v>99.999999999999972</v>
      </c>
      <c r="P325" s="9">
        <f>P326+P327</f>
        <v>0</v>
      </c>
      <c r="Q325" s="5">
        <f t="shared" si="24"/>
        <v>99.999999999999972</v>
      </c>
      <c r="R325" s="9">
        <f>R326+R327</f>
        <v>0</v>
      </c>
      <c r="S325" s="5">
        <f t="shared" si="25"/>
        <v>99.999999999999972</v>
      </c>
    </row>
    <row r="326" spans="1:19" ht="50.25" hidden="1" customHeight="1">
      <c r="A326" s="2" t="s">
        <v>32</v>
      </c>
      <c r="B326" s="3" t="s">
        <v>4</v>
      </c>
      <c r="C326" s="3" t="s">
        <v>23</v>
      </c>
      <c r="D326" s="3" t="s">
        <v>27</v>
      </c>
      <c r="E326" s="1" t="s">
        <v>127</v>
      </c>
      <c r="F326" s="3">
        <v>200</v>
      </c>
      <c r="G326" s="5">
        <v>0</v>
      </c>
      <c r="H326" s="5"/>
      <c r="I326" s="5">
        <f t="shared" si="29"/>
        <v>0</v>
      </c>
      <c r="J326" s="5"/>
      <c r="K326" s="5">
        <f t="shared" si="28"/>
        <v>0</v>
      </c>
      <c r="L326" s="9"/>
      <c r="M326" s="5">
        <f t="shared" si="27"/>
        <v>0</v>
      </c>
      <c r="N326" s="9"/>
      <c r="O326" s="5">
        <f t="shared" si="26"/>
        <v>0</v>
      </c>
      <c r="P326" s="9"/>
      <c r="Q326" s="5">
        <f t="shared" si="24"/>
        <v>0</v>
      </c>
      <c r="R326" s="9"/>
      <c r="S326" s="5">
        <f t="shared" si="25"/>
        <v>0</v>
      </c>
    </row>
    <row r="327" spans="1:19" ht="49.5" customHeight="1">
      <c r="A327" s="2" t="s">
        <v>71</v>
      </c>
      <c r="B327" s="3" t="s">
        <v>4</v>
      </c>
      <c r="C327" s="3" t="s">
        <v>23</v>
      </c>
      <c r="D327" s="3" t="s">
        <v>27</v>
      </c>
      <c r="E327" s="1" t="s">
        <v>127</v>
      </c>
      <c r="F327" s="3">
        <v>600</v>
      </c>
      <c r="G327" s="5">
        <v>99.999999999999972</v>
      </c>
      <c r="H327" s="5"/>
      <c r="I327" s="5">
        <f t="shared" si="29"/>
        <v>99.999999999999972</v>
      </c>
      <c r="J327" s="5"/>
      <c r="K327" s="5">
        <f t="shared" si="28"/>
        <v>99.999999999999972</v>
      </c>
      <c r="L327" s="9"/>
      <c r="M327" s="5">
        <f t="shared" si="27"/>
        <v>99.999999999999972</v>
      </c>
      <c r="N327" s="9"/>
      <c r="O327" s="5">
        <f t="shared" si="26"/>
        <v>99.999999999999972</v>
      </c>
      <c r="P327" s="9"/>
      <c r="Q327" s="5">
        <f t="shared" si="24"/>
        <v>99.999999999999972</v>
      </c>
      <c r="R327" s="9"/>
      <c r="S327" s="5">
        <f t="shared" si="25"/>
        <v>99.999999999999972</v>
      </c>
    </row>
    <row r="328" spans="1:19" ht="72" customHeight="1">
      <c r="A328" s="10" t="s">
        <v>195</v>
      </c>
      <c r="B328" s="3" t="s">
        <v>4</v>
      </c>
      <c r="C328" s="3" t="s">
        <v>23</v>
      </c>
      <c r="D328" s="3" t="s">
        <v>27</v>
      </c>
      <c r="E328" s="12" t="s">
        <v>122</v>
      </c>
      <c r="F328" s="3"/>
      <c r="G328" s="5">
        <v>9141.5950000000012</v>
      </c>
      <c r="H328" s="5">
        <f>H329+H330+H331</f>
        <v>0</v>
      </c>
      <c r="I328" s="5">
        <f t="shared" si="29"/>
        <v>9141.5950000000012</v>
      </c>
      <c r="J328" s="5">
        <f>J329+J330+J331</f>
        <v>22.409330000000001</v>
      </c>
      <c r="K328" s="5">
        <f t="shared" si="28"/>
        <v>9164.0043300000016</v>
      </c>
      <c r="L328" s="9">
        <f>L329+L330+L331</f>
        <v>0</v>
      </c>
      <c r="M328" s="5">
        <f t="shared" si="27"/>
        <v>9164.0043300000016</v>
      </c>
      <c r="N328" s="9">
        <f>N329+N330+N331</f>
        <v>0</v>
      </c>
      <c r="O328" s="5">
        <f t="shared" si="26"/>
        <v>9164.0043300000016</v>
      </c>
      <c r="P328" s="9">
        <f>P329+P330+P331</f>
        <v>0</v>
      </c>
      <c r="Q328" s="5">
        <f t="shared" si="24"/>
        <v>9164.0043300000016</v>
      </c>
      <c r="R328" s="9">
        <f>R329+R330+R331</f>
        <v>0</v>
      </c>
      <c r="S328" s="5">
        <f t="shared" si="25"/>
        <v>9164.0043300000016</v>
      </c>
    </row>
    <row r="329" spans="1:19" ht="87" customHeight="1">
      <c r="A329" s="2" t="s">
        <v>101</v>
      </c>
      <c r="B329" s="3" t="s">
        <v>4</v>
      </c>
      <c r="C329" s="3" t="s">
        <v>23</v>
      </c>
      <c r="D329" s="3" t="s">
        <v>27</v>
      </c>
      <c r="E329" s="12" t="s">
        <v>122</v>
      </c>
      <c r="F329" s="3">
        <v>100</v>
      </c>
      <c r="G329" s="5">
        <v>8245.8259999999991</v>
      </c>
      <c r="H329" s="5"/>
      <c r="I329" s="5">
        <f t="shared" si="29"/>
        <v>8245.8259999999991</v>
      </c>
      <c r="J329" s="5"/>
      <c r="K329" s="5">
        <f t="shared" si="28"/>
        <v>8245.8259999999991</v>
      </c>
      <c r="L329" s="9"/>
      <c r="M329" s="5">
        <f t="shared" si="27"/>
        <v>8245.8259999999991</v>
      </c>
      <c r="N329" s="9"/>
      <c r="O329" s="5">
        <f t="shared" si="26"/>
        <v>8245.8259999999991</v>
      </c>
      <c r="P329" s="9"/>
      <c r="Q329" s="5">
        <f t="shared" si="24"/>
        <v>8245.8259999999991</v>
      </c>
      <c r="R329" s="9"/>
      <c r="S329" s="5">
        <f t="shared" si="25"/>
        <v>8245.8259999999991</v>
      </c>
    </row>
    <row r="330" spans="1:19" ht="49.5" customHeight="1">
      <c r="A330" s="2" t="s">
        <v>32</v>
      </c>
      <c r="B330" s="3" t="s">
        <v>4</v>
      </c>
      <c r="C330" s="3" t="s">
        <v>23</v>
      </c>
      <c r="D330" s="3" t="s">
        <v>27</v>
      </c>
      <c r="E330" s="12" t="s">
        <v>122</v>
      </c>
      <c r="F330" s="3">
        <v>200</v>
      </c>
      <c r="G330" s="5">
        <v>895.76900000000001</v>
      </c>
      <c r="H330" s="5"/>
      <c r="I330" s="5">
        <f t="shared" si="29"/>
        <v>895.76900000000001</v>
      </c>
      <c r="J330" s="5">
        <v>22.409330000000001</v>
      </c>
      <c r="K330" s="5">
        <f t="shared" si="28"/>
        <v>918.17832999999996</v>
      </c>
      <c r="L330" s="9"/>
      <c r="M330" s="5">
        <f t="shared" si="27"/>
        <v>918.17832999999996</v>
      </c>
      <c r="N330" s="9"/>
      <c r="O330" s="5">
        <f t="shared" si="26"/>
        <v>918.17832999999996</v>
      </c>
      <c r="P330" s="9"/>
      <c r="Q330" s="5">
        <f t="shared" si="24"/>
        <v>918.17832999999996</v>
      </c>
      <c r="R330" s="9"/>
      <c r="S330" s="5">
        <f t="shared" si="25"/>
        <v>918.17832999999996</v>
      </c>
    </row>
    <row r="331" spans="1:19" ht="42" hidden="1" customHeight="1">
      <c r="A331" s="2" t="s">
        <v>121</v>
      </c>
      <c r="B331" s="3" t="s">
        <v>4</v>
      </c>
      <c r="C331" s="3" t="s">
        <v>23</v>
      </c>
      <c r="D331" s="3" t="s">
        <v>27</v>
      </c>
      <c r="E331" s="12" t="s">
        <v>122</v>
      </c>
      <c r="F331" s="3">
        <v>800</v>
      </c>
      <c r="G331" s="5">
        <v>0</v>
      </c>
      <c r="H331" s="5"/>
      <c r="I331" s="5">
        <f t="shared" si="29"/>
        <v>0</v>
      </c>
      <c r="J331" s="5"/>
      <c r="K331" s="5">
        <f t="shared" si="28"/>
        <v>0</v>
      </c>
      <c r="L331" s="9"/>
      <c r="M331" s="5">
        <f t="shared" si="27"/>
        <v>0</v>
      </c>
      <c r="N331" s="9"/>
      <c r="O331" s="5">
        <f t="shared" si="26"/>
        <v>0</v>
      </c>
      <c r="P331" s="9"/>
      <c r="Q331" s="5">
        <f t="shared" si="24"/>
        <v>0</v>
      </c>
      <c r="R331" s="9"/>
      <c r="S331" s="5">
        <f t="shared" si="25"/>
        <v>0</v>
      </c>
    </row>
    <row r="332" spans="1:19" ht="46.5" customHeight="1">
      <c r="A332" s="4" t="s">
        <v>211</v>
      </c>
      <c r="B332" s="3" t="s">
        <v>4</v>
      </c>
      <c r="C332" s="3" t="s">
        <v>23</v>
      </c>
      <c r="D332" s="3" t="s">
        <v>27</v>
      </c>
      <c r="E332" s="1" t="s">
        <v>262</v>
      </c>
      <c r="F332" s="3"/>
      <c r="G332" s="5">
        <v>152.10300000000001</v>
      </c>
      <c r="H332" s="5">
        <f>H333+H334</f>
        <v>0</v>
      </c>
      <c r="I332" s="5">
        <f t="shared" si="29"/>
        <v>152.10300000000001</v>
      </c>
      <c r="J332" s="5">
        <f>J333+J334</f>
        <v>0</v>
      </c>
      <c r="K332" s="5">
        <f t="shared" si="28"/>
        <v>152.10300000000001</v>
      </c>
      <c r="L332" s="9">
        <f>L333+L334</f>
        <v>0</v>
      </c>
      <c r="M332" s="5">
        <f t="shared" si="27"/>
        <v>152.10300000000001</v>
      </c>
      <c r="N332" s="9">
        <f>N333+N334</f>
        <v>0</v>
      </c>
      <c r="O332" s="5">
        <f t="shared" si="26"/>
        <v>152.10300000000001</v>
      </c>
      <c r="P332" s="9">
        <f>P333+P334</f>
        <v>0</v>
      </c>
      <c r="Q332" s="5">
        <f t="shared" si="24"/>
        <v>152.10300000000001</v>
      </c>
      <c r="R332" s="9">
        <f>R333+R334</f>
        <v>0</v>
      </c>
      <c r="S332" s="5">
        <f t="shared" si="25"/>
        <v>152.10300000000001</v>
      </c>
    </row>
    <row r="333" spans="1:19" ht="42" customHeight="1">
      <c r="A333" s="4" t="s">
        <v>32</v>
      </c>
      <c r="B333" s="3" t="s">
        <v>4</v>
      </c>
      <c r="C333" s="3" t="s">
        <v>23</v>
      </c>
      <c r="D333" s="3" t="s">
        <v>27</v>
      </c>
      <c r="E333" s="1" t="s">
        <v>262</v>
      </c>
      <c r="F333" s="3">
        <v>200</v>
      </c>
      <c r="G333" s="5">
        <v>116.10299999999999</v>
      </c>
      <c r="H333" s="5"/>
      <c r="I333" s="5">
        <f t="shared" si="29"/>
        <v>116.10299999999999</v>
      </c>
      <c r="J333" s="5"/>
      <c r="K333" s="5">
        <f t="shared" si="28"/>
        <v>116.10299999999999</v>
      </c>
      <c r="L333" s="9"/>
      <c r="M333" s="5">
        <f t="shared" si="27"/>
        <v>116.10299999999999</v>
      </c>
      <c r="N333" s="9"/>
      <c r="O333" s="5">
        <f t="shared" si="26"/>
        <v>116.10299999999999</v>
      </c>
      <c r="P333" s="9"/>
      <c r="Q333" s="5">
        <f t="shared" si="24"/>
        <v>116.10299999999999</v>
      </c>
      <c r="R333" s="9"/>
      <c r="S333" s="5">
        <f t="shared" si="25"/>
        <v>116.10299999999999</v>
      </c>
    </row>
    <row r="334" spans="1:19" ht="42" customHeight="1">
      <c r="A334" s="4" t="s">
        <v>166</v>
      </c>
      <c r="B334" s="3" t="s">
        <v>4</v>
      </c>
      <c r="C334" s="3" t="s">
        <v>23</v>
      </c>
      <c r="D334" s="3" t="s">
        <v>27</v>
      </c>
      <c r="E334" s="1" t="s">
        <v>262</v>
      </c>
      <c r="F334" s="3">
        <v>300</v>
      </c>
      <c r="G334" s="5">
        <v>36</v>
      </c>
      <c r="H334" s="5"/>
      <c r="I334" s="5">
        <f t="shared" si="29"/>
        <v>36</v>
      </c>
      <c r="J334" s="5"/>
      <c r="K334" s="5">
        <f t="shared" si="28"/>
        <v>36</v>
      </c>
      <c r="L334" s="9"/>
      <c r="M334" s="5">
        <f t="shared" si="27"/>
        <v>36</v>
      </c>
      <c r="N334" s="9"/>
      <c r="O334" s="5">
        <f t="shared" si="26"/>
        <v>36</v>
      </c>
      <c r="P334" s="9"/>
      <c r="Q334" s="5">
        <f t="shared" si="24"/>
        <v>36</v>
      </c>
      <c r="R334" s="9"/>
      <c r="S334" s="5">
        <f t="shared" si="25"/>
        <v>36</v>
      </c>
    </row>
    <row r="335" spans="1:19" ht="48.75" customHeight="1">
      <c r="A335" s="2" t="s">
        <v>31</v>
      </c>
      <c r="B335" s="3" t="s">
        <v>4</v>
      </c>
      <c r="C335" s="3" t="s">
        <v>23</v>
      </c>
      <c r="D335" s="3" t="s">
        <v>27</v>
      </c>
      <c r="E335" s="1" t="s">
        <v>34</v>
      </c>
      <c r="F335" s="3"/>
      <c r="G335" s="5">
        <v>3255.2799999999997</v>
      </c>
      <c r="H335" s="5">
        <f>H336+H337+H338</f>
        <v>0</v>
      </c>
      <c r="I335" s="5">
        <f t="shared" si="29"/>
        <v>3255.2799999999997</v>
      </c>
      <c r="J335" s="5">
        <f>J336+J337+J338</f>
        <v>0</v>
      </c>
      <c r="K335" s="5">
        <f t="shared" si="28"/>
        <v>3255.2799999999997</v>
      </c>
      <c r="L335" s="9">
        <f>L336+L337+L338</f>
        <v>0</v>
      </c>
      <c r="M335" s="5">
        <f t="shared" si="27"/>
        <v>3255.2799999999997</v>
      </c>
      <c r="N335" s="9">
        <f>N336+N337+N338</f>
        <v>0</v>
      </c>
      <c r="O335" s="5">
        <f t="shared" si="26"/>
        <v>3255.2799999999997</v>
      </c>
      <c r="P335" s="9">
        <f>P336+P337+P338</f>
        <v>0</v>
      </c>
      <c r="Q335" s="5">
        <f t="shared" si="24"/>
        <v>3255.2799999999997</v>
      </c>
      <c r="R335" s="9">
        <f>R336+R337+R338</f>
        <v>27.137</v>
      </c>
      <c r="S335" s="5">
        <f t="shared" si="25"/>
        <v>3282.4169999999999</v>
      </c>
    </row>
    <row r="336" spans="1:19" ht="84" customHeight="1">
      <c r="A336" s="2" t="s">
        <v>101</v>
      </c>
      <c r="B336" s="3" t="s">
        <v>4</v>
      </c>
      <c r="C336" s="3" t="s">
        <v>23</v>
      </c>
      <c r="D336" s="3" t="s">
        <v>27</v>
      </c>
      <c r="E336" s="1" t="s">
        <v>34</v>
      </c>
      <c r="F336" s="3">
        <v>100</v>
      </c>
      <c r="G336" s="5">
        <v>3251.28</v>
      </c>
      <c r="H336" s="5"/>
      <c r="I336" s="5">
        <f t="shared" si="29"/>
        <v>3251.28</v>
      </c>
      <c r="J336" s="5"/>
      <c r="K336" s="5">
        <f t="shared" si="28"/>
        <v>3251.28</v>
      </c>
      <c r="L336" s="9"/>
      <c r="M336" s="5">
        <f t="shared" si="27"/>
        <v>3251.28</v>
      </c>
      <c r="N336" s="9"/>
      <c r="O336" s="5">
        <f t="shared" si="26"/>
        <v>3251.28</v>
      </c>
      <c r="P336" s="9"/>
      <c r="Q336" s="5">
        <f t="shared" si="24"/>
        <v>3251.28</v>
      </c>
      <c r="R336" s="9">
        <v>27.137</v>
      </c>
      <c r="S336" s="5">
        <f t="shared" si="25"/>
        <v>3278.4170000000004</v>
      </c>
    </row>
    <row r="337" spans="1:19" ht="51.75" customHeight="1">
      <c r="A337" s="2" t="s">
        <v>32</v>
      </c>
      <c r="B337" s="3" t="s">
        <v>4</v>
      </c>
      <c r="C337" s="3" t="s">
        <v>23</v>
      </c>
      <c r="D337" s="3" t="s">
        <v>27</v>
      </c>
      <c r="E337" s="1" t="s">
        <v>34</v>
      </c>
      <c r="F337" s="3">
        <v>200</v>
      </c>
      <c r="G337" s="5">
        <v>3</v>
      </c>
      <c r="H337" s="5"/>
      <c r="I337" s="5">
        <f t="shared" si="29"/>
        <v>3</v>
      </c>
      <c r="J337" s="5"/>
      <c r="K337" s="5">
        <f t="shared" si="28"/>
        <v>3</v>
      </c>
      <c r="L337" s="9"/>
      <c r="M337" s="5">
        <f t="shared" si="27"/>
        <v>3</v>
      </c>
      <c r="N337" s="9"/>
      <c r="O337" s="5">
        <f t="shared" si="26"/>
        <v>3</v>
      </c>
      <c r="P337" s="9"/>
      <c r="Q337" s="5">
        <f t="shared" si="24"/>
        <v>3</v>
      </c>
      <c r="R337" s="9"/>
      <c r="S337" s="5">
        <f t="shared" si="25"/>
        <v>3</v>
      </c>
    </row>
    <row r="338" spans="1:19" ht="40.5" customHeight="1">
      <c r="A338" s="2" t="s">
        <v>33</v>
      </c>
      <c r="B338" s="3" t="s">
        <v>4</v>
      </c>
      <c r="C338" s="3" t="s">
        <v>23</v>
      </c>
      <c r="D338" s="3" t="s">
        <v>27</v>
      </c>
      <c r="E338" s="1" t="s">
        <v>34</v>
      </c>
      <c r="F338" s="3">
        <v>800</v>
      </c>
      <c r="G338" s="5">
        <v>1</v>
      </c>
      <c r="H338" s="5"/>
      <c r="I338" s="5">
        <f t="shared" si="29"/>
        <v>1</v>
      </c>
      <c r="J338" s="5"/>
      <c r="K338" s="5">
        <f t="shared" si="28"/>
        <v>1</v>
      </c>
      <c r="L338" s="9"/>
      <c r="M338" s="5">
        <f t="shared" si="27"/>
        <v>1</v>
      </c>
      <c r="N338" s="9"/>
      <c r="O338" s="5">
        <f t="shared" si="26"/>
        <v>1</v>
      </c>
      <c r="P338" s="9"/>
      <c r="Q338" s="5">
        <f t="shared" si="24"/>
        <v>1</v>
      </c>
      <c r="R338" s="9"/>
      <c r="S338" s="5">
        <f t="shared" si="25"/>
        <v>1</v>
      </c>
    </row>
    <row r="339" spans="1:19" ht="48" customHeight="1">
      <c r="A339" s="4" t="s">
        <v>260</v>
      </c>
      <c r="B339" s="3" t="s">
        <v>4</v>
      </c>
      <c r="C339" s="3">
        <v>10</v>
      </c>
      <c r="D339" s="3" t="s">
        <v>20</v>
      </c>
      <c r="E339" s="12" t="s">
        <v>261</v>
      </c>
      <c r="F339" s="3"/>
      <c r="G339" s="5">
        <v>275</v>
      </c>
      <c r="H339" s="5">
        <f>H340</f>
        <v>0</v>
      </c>
      <c r="I339" s="5">
        <f t="shared" si="29"/>
        <v>275</v>
      </c>
      <c r="J339" s="5">
        <f>J340</f>
        <v>0</v>
      </c>
      <c r="K339" s="5">
        <f t="shared" si="28"/>
        <v>275</v>
      </c>
      <c r="L339" s="9">
        <f>L340</f>
        <v>0</v>
      </c>
      <c r="M339" s="5">
        <f t="shared" si="27"/>
        <v>275</v>
      </c>
      <c r="N339" s="9">
        <f>N340</f>
        <v>0</v>
      </c>
      <c r="O339" s="5">
        <f t="shared" si="26"/>
        <v>275</v>
      </c>
      <c r="P339" s="9">
        <f>P340</f>
        <v>0</v>
      </c>
      <c r="Q339" s="5">
        <f t="shared" si="24"/>
        <v>275</v>
      </c>
      <c r="R339" s="9">
        <f>R340</f>
        <v>0</v>
      </c>
      <c r="S339" s="5">
        <f t="shared" si="25"/>
        <v>275</v>
      </c>
    </row>
    <row r="340" spans="1:19" ht="40.5" customHeight="1">
      <c r="A340" s="4" t="s">
        <v>166</v>
      </c>
      <c r="B340" s="3" t="s">
        <v>4</v>
      </c>
      <c r="C340" s="3">
        <v>10</v>
      </c>
      <c r="D340" s="3" t="s">
        <v>20</v>
      </c>
      <c r="E340" s="12" t="s">
        <v>261</v>
      </c>
      <c r="F340" s="3">
        <v>300</v>
      </c>
      <c r="G340" s="5">
        <v>275</v>
      </c>
      <c r="H340" s="5"/>
      <c r="I340" s="5">
        <f t="shared" si="29"/>
        <v>275</v>
      </c>
      <c r="J340" s="5"/>
      <c r="K340" s="5">
        <f t="shared" si="28"/>
        <v>275</v>
      </c>
      <c r="L340" s="9"/>
      <c r="M340" s="5">
        <f t="shared" si="27"/>
        <v>275</v>
      </c>
      <c r="N340" s="9"/>
      <c r="O340" s="5">
        <f t="shared" si="26"/>
        <v>275</v>
      </c>
      <c r="P340" s="9"/>
      <c r="Q340" s="5">
        <f t="shared" si="24"/>
        <v>275</v>
      </c>
      <c r="R340" s="9"/>
      <c r="S340" s="5">
        <f t="shared" si="25"/>
        <v>275</v>
      </c>
    </row>
    <row r="341" spans="1:19" ht="114.75" customHeight="1">
      <c r="A341" s="16" t="s">
        <v>119</v>
      </c>
      <c r="B341" s="3" t="s">
        <v>4</v>
      </c>
      <c r="C341" s="3">
        <v>10</v>
      </c>
      <c r="D341" s="3" t="s">
        <v>21</v>
      </c>
      <c r="E341" s="12" t="s">
        <v>120</v>
      </c>
      <c r="F341" s="3"/>
      <c r="G341" s="5">
        <v>1558.1929299999997</v>
      </c>
      <c r="H341" s="5">
        <f>H342+H343</f>
        <v>0</v>
      </c>
      <c r="I341" s="5">
        <f t="shared" si="29"/>
        <v>1558.1929299999997</v>
      </c>
      <c r="J341" s="5">
        <f>J342+J343</f>
        <v>0</v>
      </c>
      <c r="K341" s="5">
        <f t="shared" si="28"/>
        <v>1558.1929299999997</v>
      </c>
      <c r="L341" s="9">
        <f>L342+L343</f>
        <v>0</v>
      </c>
      <c r="M341" s="5">
        <f t="shared" si="27"/>
        <v>1558.1929299999997</v>
      </c>
      <c r="N341" s="9">
        <f>N342+N343</f>
        <v>0</v>
      </c>
      <c r="O341" s="5">
        <f t="shared" si="26"/>
        <v>1558.1929299999997</v>
      </c>
      <c r="P341" s="9">
        <f>P342+P343</f>
        <v>0</v>
      </c>
      <c r="Q341" s="5">
        <f t="shared" si="24"/>
        <v>1558.1929299999997</v>
      </c>
      <c r="R341" s="9">
        <f>R342+R343</f>
        <v>0</v>
      </c>
      <c r="S341" s="5">
        <f t="shared" ref="S341:S406" si="30">Q341+R341</f>
        <v>1558.1929299999997</v>
      </c>
    </row>
    <row r="342" spans="1:19" ht="33.75" customHeight="1">
      <c r="A342" s="2" t="s">
        <v>166</v>
      </c>
      <c r="B342" s="3" t="s">
        <v>4</v>
      </c>
      <c r="C342" s="3">
        <v>10</v>
      </c>
      <c r="D342" s="3" t="s">
        <v>21</v>
      </c>
      <c r="E342" s="12" t="s">
        <v>120</v>
      </c>
      <c r="F342" s="3">
        <v>300</v>
      </c>
      <c r="G342" s="5">
        <v>1531.1342</v>
      </c>
      <c r="H342" s="5"/>
      <c r="I342" s="5">
        <f t="shared" si="29"/>
        <v>1531.1342</v>
      </c>
      <c r="J342" s="5"/>
      <c r="K342" s="5">
        <f t="shared" si="28"/>
        <v>1531.1342</v>
      </c>
      <c r="L342" s="9"/>
      <c r="M342" s="5">
        <f t="shared" si="27"/>
        <v>1531.1342</v>
      </c>
      <c r="N342" s="9"/>
      <c r="O342" s="5">
        <f t="shared" si="26"/>
        <v>1531.1342</v>
      </c>
      <c r="P342" s="9"/>
      <c r="Q342" s="5">
        <f t="shared" si="24"/>
        <v>1531.1342</v>
      </c>
      <c r="R342" s="9"/>
      <c r="S342" s="5">
        <f t="shared" si="30"/>
        <v>1531.1342</v>
      </c>
    </row>
    <row r="343" spans="1:19" ht="45" customHeight="1">
      <c r="A343" s="2" t="s">
        <v>71</v>
      </c>
      <c r="B343" s="3" t="s">
        <v>4</v>
      </c>
      <c r="C343" s="3">
        <v>10</v>
      </c>
      <c r="D343" s="3" t="s">
        <v>21</v>
      </c>
      <c r="E343" s="12" t="s">
        <v>120</v>
      </c>
      <c r="F343" s="3">
        <v>600</v>
      </c>
      <c r="G343" s="5">
        <v>27.058729999999997</v>
      </c>
      <c r="H343" s="5"/>
      <c r="I343" s="5">
        <f t="shared" si="29"/>
        <v>27.058729999999997</v>
      </c>
      <c r="J343" s="5"/>
      <c r="K343" s="5">
        <f t="shared" si="28"/>
        <v>27.058729999999997</v>
      </c>
      <c r="L343" s="9"/>
      <c r="M343" s="5">
        <f t="shared" si="27"/>
        <v>27.058729999999997</v>
      </c>
      <c r="N343" s="9"/>
      <c r="O343" s="5">
        <f t="shared" si="26"/>
        <v>27.058729999999997</v>
      </c>
      <c r="P343" s="9"/>
      <c r="Q343" s="5">
        <f t="shared" ref="Q343:Q408" si="31">O343+P343</f>
        <v>27.058729999999997</v>
      </c>
      <c r="R343" s="9"/>
      <c r="S343" s="5">
        <f t="shared" si="30"/>
        <v>27.058729999999997</v>
      </c>
    </row>
    <row r="344" spans="1:19" ht="45" customHeight="1">
      <c r="A344" s="4" t="s">
        <v>265</v>
      </c>
      <c r="B344" s="3" t="s">
        <v>4</v>
      </c>
      <c r="C344" s="3">
        <v>11</v>
      </c>
      <c r="D344" s="3" t="s">
        <v>19</v>
      </c>
      <c r="E344" s="1" t="s">
        <v>266</v>
      </c>
      <c r="F344" s="3"/>
      <c r="G344" s="5">
        <v>729.34799999999996</v>
      </c>
      <c r="H344" s="5">
        <f>H345</f>
        <v>0</v>
      </c>
      <c r="I344" s="5">
        <f t="shared" si="29"/>
        <v>729.34799999999996</v>
      </c>
      <c r="J344" s="5">
        <f>J345</f>
        <v>0</v>
      </c>
      <c r="K344" s="5">
        <f t="shared" si="28"/>
        <v>729.34799999999996</v>
      </c>
      <c r="L344" s="9">
        <f>L345</f>
        <v>0</v>
      </c>
      <c r="M344" s="5">
        <f t="shared" si="27"/>
        <v>729.34799999999996</v>
      </c>
      <c r="N344" s="9">
        <f>N345</f>
        <v>0</v>
      </c>
      <c r="O344" s="5">
        <f t="shared" si="26"/>
        <v>729.34799999999996</v>
      </c>
      <c r="P344" s="9">
        <f>P345</f>
        <v>0</v>
      </c>
      <c r="Q344" s="5">
        <f t="shared" si="31"/>
        <v>729.34799999999996</v>
      </c>
      <c r="R344" s="9">
        <f>R345</f>
        <v>0</v>
      </c>
      <c r="S344" s="5">
        <f t="shared" si="30"/>
        <v>729.34799999999996</v>
      </c>
    </row>
    <row r="345" spans="1:19" ht="45" customHeight="1">
      <c r="A345" s="4" t="s">
        <v>71</v>
      </c>
      <c r="B345" s="3" t="s">
        <v>4</v>
      </c>
      <c r="C345" s="3">
        <v>11</v>
      </c>
      <c r="D345" s="3" t="s">
        <v>19</v>
      </c>
      <c r="E345" s="1" t="s">
        <v>266</v>
      </c>
      <c r="F345" s="3">
        <v>600</v>
      </c>
      <c r="G345" s="5">
        <v>729.34799999999996</v>
      </c>
      <c r="H345" s="5"/>
      <c r="I345" s="5">
        <f t="shared" si="29"/>
        <v>729.34799999999996</v>
      </c>
      <c r="J345" s="5"/>
      <c r="K345" s="5">
        <f t="shared" si="28"/>
        <v>729.34799999999996</v>
      </c>
      <c r="L345" s="9"/>
      <c r="M345" s="5">
        <f t="shared" si="27"/>
        <v>729.34799999999996</v>
      </c>
      <c r="N345" s="9"/>
      <c r="O345" s="5">
        <f t="shared" si="26"/>
        <v>729.34799999999996</v>
      </c>
      <c r="P345" s="9"/>
      <c r="Q345" s="5">
        <f t="shared" si="31"/>
        <v>729.34799999999996</v>
      </c>
      <c r="R345" s="9"/>
      <c r="S345" s="5">
        <f t="shared" si="30"/>
        <v>729.34799999999996</v>
      </c>
    </row>
    <row r="346" spans="1:19" ht="43.5" hidden="1" customHeight="1">
      <c r="A346" s="2" t="s">
        <v>207</v>
      </c>
      <c r="B346" s="3" t="s">
        <v>4</v>
      </c>
      <c r="C346" s="3">
        <v>11</v>
      </c>
      <c r="D346" s="3" t="s">
        <v>25</v>
      </c>
      <c r="E346" s="1" t="s">
        <v>208</v>
      </c>
      <c r="F346" s="3"/>
      <c r="G346" s="5">
        <v>0</v>
      </c>
      <c r="H346" s="5">
        <f>H347</f>
        <v>0</v>
      </c>
      <c r="I346" s="5">
        <f t="shared" si="29"/>
        <v>0</v>
      </c>
      <c r="J346" s="5">
        <f>J347</f>
        <v>0</v>
      </c>
      <c r="K346" s="5">
        <f t="shared" si="28"/>
        <v>0</v>
      </c>
      <c r="L346" s="9">
        <f>L347</f>
        <v>0</v>
      </c>
      <c r="M346" s="5">
        <f t="shared" si="27"/>
        <v>0</v>
      </c>
      <c r="N346" s="9">
        <f>N347</f>
        <v>0</v>
      </c>
      <c r="O346" s="5">
        <f t="shared" si="26"/>
        <v>0</v>
      </c>
      <c r="P346" s="9">
        <f>P347</f>
        <v>0</v>
      </c>
      <c r="Q346" s="5">
        <f t="shared" si="31"/>
        <v>0</v>
      </c>
      <c r="R346" s="9">
        <f>R347</f>
        <v>0</v>
      </c>
      <c r="S346" s="5">
        <f t="shared" si="30"/>
        <v>0</v>
      </c>
    </row>
    <row r="347" spans="1:19" ht="48" hidden="1" customHeight="1">
      <c r="A347" s="2" t="s">
        <v>71</v>
      </c>
      <c r="B347" s="3" t="s">
        <v>4</v>
      </c>
      <c r="C347" s="3">
        <v>11</v>
      </c>
      <c r="D347" s="3" t="s">
        <v>25</v>
      </c>
      <c r="E347" s="1" t="s">
        <v>208</v>
      </c>
      <c r="F347" s="3">
        <v>600</v>
      </c>
      <c r="G347" s="5">
        <v>0</v>
      </c>
      <c r="H347" s="5"/>
      <c r="I347" s="5">
        <f t="shared" si="29"/>
        <v>0</v>
      </c>
      <c r="J347" s="5"/>
      <c r="K347" s="5">
        <f t="shared" si="28"/>
        <v>0</v>
      </c>
      <c r="L347" s="9"/>
      <c r="M347" s="5">
        <f t="shared" si="27"/>
        <v>0</v>
      </c>
      <c r="N347" s="9"/>
      <c r="O347" s="5">
        <f t="shared" ref="O347:O412" si="32">M347+N347</f>
        <v>0</v>
      </c>
      <c r="P347" s="9"/>
      <c r="Q347" s="5">
        <f t="shared" si="31"/>
        <v>0</v>
      </c>
      <c r="R347" s="9"/>
      <c r="S347" s="5">
        <f t="shared" si="30"/>
        <v>0</v>
      </c>
    </row>
    <row r="348" spans="1:19" ht="42" customHeight="1">
      <c r="A348" s="7" t="s">
        <v>356</v>
      </c>
      <c r="B348" s="8" t="s">
        <v>10</v>
      </c>
      <c r="C348" s="8"/>
      <c r="D348" s="8"/>
      <c r="E348" s="8"/>
      <c r="F348" s="8"/>
      <c r="G348" s="5">
        <v>3123.1212899999996</v>
      </c>
      <c r="H348" s="5">
        <f>H349</f>
        <v>0</v>
      </c>
      <c r="I348" s="5">
        <f t="shared" si="29"/>
        <v>3123.1212899999996</v>
      </c>
      <c r="J348" s="5">
        <f>J349</f>
        <v>0</v>
      </c>
      <c r="K348" s="5">
        <f t="shared" si="28"/>
        <v>3123.1212899999996</v>
      </c>
      <c r="L348" s="9">
        <f>L349</f>
        <v>0</v>
      </c>
      <c r="M348" s="5">
        <f t="shared" si="27"/>
        <v>3123.1212899999996</v>
      </c>
      <c r="N348" s="9">
        <f>N349</f>
        <v>0</v>
      </c>
      <c r="O348" s="5">
        <f t="shared" si="32"/>
        <v>3123.1212899999996</v>
      </c>
      <c r="P348" s="9">
        <f>P349</f>
        <v>0</v>
      </c>
      <c r="Q348" s="5">
        <f t="shared" si="31"/>
        <v>3123.1212899999996</v>
      </c>
      <c r="R348" s="9">
        <f>R349</f>
        <v>3.3119999999999998</v>
      </c>
      <c r="S348" s="5">
        <f t="shared" si="30"/>
        <v>3126.4332899999995</v>
      </c>
    </row>
    <row r="349" spans="1:19" ht="38.25" customHeight="1">
      <c r="A349" s="2" t="s">
        <v>12</v>
      </c>
      <c r="B349" s="3" t="s">
        <v>10</v>
      </c>
      <c r="C349" s="3"/>
      <c r="D349" s="3"/>
      <c r="E349" s="3"/>
      <c r="F349" s="3"/>
      <c r="G349" s="5">
        <v>3123.1212899999996</v>
      </c>
      <c r="H349" s="5">
        <f>H350+H352+H356+H358</f>
        <v>0</v>
      </c>
      <c r="I349" s="5">
        <f t="shared" si="29"/>
        <v>3123.1212899999996</v>
      </c>
      <c r="J349" s="5">
        <f>J350+J352+J356+J358</f>
        <v>0</v>
      </c>
      <c r="K349" s="5">
        <f t="shared" si="28"/>
        <v>3123.1212899999996</v>
      </c>
      <c r="L349" s="9">
        <f>L350+L352+L356+L358</f>
        <v>0</v>
      </c>
      <c r="M349" s="5">
        <f t="shared" si="27"/>
        <v>3123.1212899999996</v>
      </c>
      <c r="N349" s="9">
        <f>N350+N352+N356+N358</f>
        <v>0</v>
      </c>
      <c r="O349" s="5">
        <f t="shared" si="32"/>
        <v>3123.1212899999996</v>
      </c>
      <c r="P349" s="9">
        <f>P350+P352+P356+P358</f>
        <v>0</v>
      </c>
      <c r="Q349" s="5">
        <f t="shared" si="31"/>
        <v>3123.1212899999996</v>
      </c>
      <c r="R349" s="9">
        <f>R350+R352+R356+R358</f>
        <v>3.3119999999999998</v>
      </c>
      <c r="S349" s="5">
        <f t="shared" si="30"/>
        <v>3126.4332899999995</v>
      </c>
    </row>
    <row r="350" spans="1:19" ht="45.75" customHeight="1">
      <c r="A350" s="2" t="s">
        <v>64</v>
      </c>
      <c r="B350" s="3" t="s">
        <v>10</v>
      </c>
      <c r="C350" s="3" t="s">
        <v>19</v>
      </c>
      <c r="D350" s="3" t="s">
        <v>20</v>
      </c>
      <c r="E350" s="1" t="s">
        <v>67</v>
      </c>
      <c r="F350" s="3"/>
      <c r="G350" s="5">
        <v>1139.1911299999999</v>
      </c>
      <c r="H350" s="5">
        <f>H351</f>
        <v>0</v>
      </c>
      <c r="I350" s="5">
        <f t="shared" si="29"/>
        <v>1139.1911299999999</v>
      </c>
      <c r="J350" s="5">
        <f>J351</f>
        <v>0</v>
      </c>
      <c r="K350" s="5">
        <f t="shared" si="28"/>
        <v>1139.1911299999999</v>
      </c>
      <c r="L350" s="9">
        <f>L351</f>
        <v>0</v>
      </c>
      <c r="M350" s="5">
        <f t="shared" si="27"/>
        <v>1139.1911299999999</v>
      </c>
      <c r="N350" s="9">
        <f>N351</f>
        <v>0</v>
      </c>
      <c r="O350" s="5">
        <f t="shared" si="32"/>
        <v>1139.1911299999999</v>
      </c>
      <c r="P350" s="9">
        <f>P351</f>
        <v>0</v>
      </c>
      <c r="Q350" s="5">
        <f t="shared" si="31"/>
        <v>1139.1911299999999</v>
      </c>
      <c r="R350" s="9">
        <f>R351</f>
        <v>0</v>
      </c>
      <c r="S350" s="5">
        <f t="shared" si="30"/>
        <v>1139.1911299999999</v>
      </c>
    </row>
    <row r="351" spans="1:19" ht="87.75" customHeight="1">
      <c r="A351" s="2" t="s">
        <v>101</v>
      </c>
      <c r="B351" s="3" t="s">
        <v>10</v>
      </c>
      <c r="C351" s="3" t="s">
        <v>19</v>
      </c>
      <c r="D351" s="3" t="s">
        <v>20</v>
      </c>
      <c r="E351" s="1" t="s">
        <v>67</v>
      </c>
      <c r="F351" s="3">
        <v>100</v>
      </c>
      <c r="G351" s="5">
        <v>1139.1911299999999</v>
      </c>
      <c r="H351" s="5"/>
      <c r="I351" s="5">
        <f t="shared" si="29"/>
        <v>1139.1911299999999</v>
      </c>
      <c r="J351" s="5"/>
      <c r="K351" s="5">
        <f t="shared" si="28"/>
        <v>1139.1911299999999</v>
      </c>
      <c r="L351" s="9"/>
      <c r="M351" s="5">
        <f t="shared" ref="M351:M416" si="33">K351+L351</f>
        <v>1139.1911299999999</v>
      </c>
      <c r="N351" s="9"/>
      <c r="O351" s="5">
        <f t="shared" si="32"/>
        <v>1139.1911299999999</v>
      </c>
      <c r="P351" s="9"/>
      <c r="Q351" s="5">
        <f t="shared" si="31"/>
        <v>1139.1911299999999</v>
      </c>
      <c r="R351" s="9"/>
      <c r="S351" s="5">
        <f t="shared" si="30"/>
        <v>1139.1911299999999</v>
      </c>
    </row>
    <row r="352" spans="1:19" ht="41.25" customHeight="1">
      <c r="A352" s="2" t="s">
        <v>65</v>
      </c>
      <c r="B352" s="3" t="s">
        <v>10</v>
      </c>
      <c r="C352" s="3" t="s">
        <v>19</v>
      </c>
      <c r="D352" s="3" t="s">
        <v>20</v>
      </c>
      <c r="E352" s="1" t="s">
        <v>68</v>
      </c>
      <c r="F352" s="3"/>
      <c r="G352" s="5">
        <v>1983.9301599999999</v>
      </c>
      <c r="H352" s="5">
        <f>H353+H354+H355</f>
        <v>0</v>
      </c>
      <c r="I352" s="5">
        <f t="shared" si="29"/>
        <v>1983.9301599999999</v>
      </c>
      <c r="J352" s="5">
        <f>J353+J354+J355</f>
        <v>0</v>
      </c>
      <c r="K352" s="5">
        <f t="shared" si="28"/>
        <v>1983.9301599999999</v>
      </c>
      <c r="L352" s="9">
        <f>L353+L354+L355</f>
        <v>0</v>
      </c>
      <c r="M352" s="5">
        <f t="shared" si="33"/>
        <v>1983.9301599999999</v>
      </c>
      <c r="N352" s="9">
        <f>N353+N354+N355</f>
        <v>0</v>
      </c>
      <c r="O352" s="5">
        <f t="shared" si="32"/>
        <v>1983.9301599999999</v>
      </c>
      <c r="P352" s="9">
        <f>P353+P354+P355</f>
        <v>0</v>
      </c>
      <c r="Q352" s="5">
        <f t="shared" si="31"/>
        <v>1983.9301599999999</v>
      </c>
      <c r="R352" s="9">
        <f>R353+R354+R355</f>
        <v>3.3119999999999998</v>
      </c>
      <c r="S352" s="5">
        <f t="shared" si="30"/>
        <v>1987.2421599999998</v>
      </c>
    </row>
    <row r="353" spans="1:19" ht="84.75" customHeight="1">
      <c r="A353" s="2" t="s">
        <v>101</v>
      </c>
      <c r="B353" s="3" t="s">
        <v>10</v>
      </c>
      <c r="C353" s="3" t="s">
        <v>19</v>
      </c>
      <c r="D353" s="3" t="s">
        <v>20</v>
      </c>
      <c r="E353" s="1" t="s">
        <v>68</v>
      </c>
      <c r="F353" s="3">
        <v>100</v>
      </c>
      <c r="G353" s="5">
        <v>1735.4530399999999</v>
      </c>
      <c r="H353" s="5"/>
      <c r="I353" s="5">
        <f t="shared" si="29"/>
        <v>1735.4530399999999</v>
      </c>
      <c r="J353" s="5"/>
      <c r="K353" s="5">
        <f t="shared" si="28"/>
        <v>1735.4530399999999</v>
      </c>
      <c r="L353" s="9"/>
      <c r="M353" s="5">
        <f t="shared" si="33"/>
        <v>1735.4530399999999</v>
      </c>
      <c r="N353" s="9"/>
      <c r="O353" s="5">
        <f t="shared" si="32"/>
        <v>1735.4530399999999</v>
      </c>
      <c r="P353" s="9"/>
      <c r="Q353" s="5">
        <f t="shared" si="31"/>
        <v>1735.4530399999999</v>
      </c>
      <c r="R353" s="9">
        <v>3.3119999999999998</v>
      </c>
      <c r="S353" s="5">
        <f t="shared" si="30"/>
        <v>1738.7650399999998</v>
      </c>
    </row>
    <row r="354" spans="1:19" ht="47.25" customHeight="1">
      <c r="A354" s="2" t="s">
        <v>32</v>
      </c>
      <c r="B354" s="3" t="s">
        <v>10</v>
      </c>
      <c r="C354" s="3" t="s">
        <v>19</v>
      </c>
      <c r="D354" s="3" t="s">
        <v>20</v>
      </c>
      <c r="E354" s="1" t="s">
        <v>68</v>
      </c>
      <c r="F354" s="3">
        <v>200</v>
      </c>
      <c r="G354" s="5">
        <v>248.47712000000001</v>
      </c>
      <c r="H354" s="5"/>
      <c r="I354" s="5">
        <f t="shared" si="29"/>
        <v>248.47712000000001</v>
      </c>
      <c r="J354" s="5"/>
      <c r="K354" s="5">
        <f t="shared" si="28"/>
        <v>248.47712000000001</v>
      </c>
      <c r="L354" s="9"/>
      <c r="M354" s="5">
        <f t="shared" si="33"/>
        <v>248.47712000000001</v>
      </c>
      <c r="N354" s="9"/>
      <c r="O354" s="5">
        <f t="shared" si="32"/>
        <v>248.47712000000001</v>
      </c>
      <c r="P354" s="9"/>
      <c r="Q354" s="5">
        <f t="shared" si="31"/>
        <v>248.47712000000001</v>
      </c>
      <c r="R354" s="9"/>
      <c r="S354" s="5">
        <f t="shared" si="30"/>
        <v>248.47712000000001</v>
      </c>
    </row>
    <row r="355" spans="1:19" ht="36" hidden="1" customHeight="1">
      <c r="A355" s="2" t="s">
        <v>33</v>
      </c>
      <c r="B355" s="3" t="s">
        <v>10</v>
      </c>
      <c r="C355" s="3" t="s">
        <v>19</v>
      </c>
      <c r="D355" s="3" t="s">
        <v>20</v>
      </c>
      <c r="E355" s="1" t="s">
        <v>68</v>
      </c>
      <c r="F355" s="3">
        <v>800</v>
      </c>
      <c r="G355" s="5">
        <v>0</v>
      </c>
      <c r="H355" s="5"/>
      <c r="I355" s="5">
        <f t="shared" si="29"/>
        <v>0</v>
      </c>
      <c r="J355" s="5"/>
      <c r="K355" s="5">
        <f t="shared" si="28"/>
        <v>0</v>
      </c>
      <c r="L355" s="9"/>
      <c r="M355" s="5">
        <f t="shared" si="33"/>
        <v>0</v>
      </c>
      <c r="N355" s="9"/>
      <c r="O355" s="5">
        <f t="shared" si="32"/>
        <v>0</v>
      </c>
      <c r="P355" s="9"/>
      <c r="Q355" s="5">
        <f t="shared" si="31"/>
        <v>0</v>
      </c>
      <c r="R355" s="9"/>
      <c r="S355" s="5">
        <f t="shared" si="30"/>
        <v>0</v>
      </c>
    </row>
    <row r="356" spans="1:19" ht="49.5" hidden="1" customHeight="1">
      <c r="A356" s="2" t="s">
        <v>66</v>
      </c>
      <c r="B356" s="3" t="s">
        <v>10</v>
      </c>
      <c r="C356" s="3" t="s">
        <v>19</v>
      </c>
      <c r="D356" s="3" t="s">
        <v>20</v>
      </c>
      <c r="E356" s="1" t="s">
        <v>69</v>
      </c>
      <c r="F356" s="3"/>
      <c r="G356" s="5">
        <v>0</v>
      </c>
      <c r="H356" s="5">
        <f>H357</f>
        <v>0</v>
      </c>
      <c r="I356" s="5">
        <f t="shared" si="29"/>
        <v>0</v>
      </c>
      <c r="J356" s="5">
        <f>J357</f>
        <v>0</v>
      </c>
      <c r="K356" s="5">
        <f t="shared" si="28"/>
        <v>0</v>
      </c>
      <c r="L356" s="9">
        <f>L357</f>
        <v>0</v>
      </c>
      <c r="M356" s="5">
        <f t="shared" si="33"/>
        <v>0</v>
      </c>
      <c r="N356" s="9">
        <f>N357</f>
        <v>0</v>
      </c>
      <c r="O356" s="5">
        <f t="shared" si="32"/>
        <v>0</v>
      </c>
      <c r="P356" s="9">
        <f>P357</f>
        <v>0</v>
      </c>
      <c r="Q356" s="5">
        <f t="shared" si="31"/>
        <v>0</v>
      </c>
      <c r="R356" s="9">
        <f>R357</f>
        <v>0</v>
      </c>
      <c r="S356" s="5">
        <f t="shared" si="30"/>
        <v>0</v>
      </c>
    </row>
    <row r="357" spans="1:19" ht="90" hidden="1" customHeight="1">
      <c r="A357" s="2" t="s">
        <v>101</v>
      </c>
      <c r="B357" s="3" t="s">
        <v>10</v>
      </c>
      <c r="C357" s="3" t="s">
        <v>19</v>
      </c>
      <c r="D357" s="3" t="s">
        <v>20</v>
      </c>
      <c r="E357" s="1" t="s">
        <v>69</v>
      </c>
      <c r="F357" s="3">
        <v>100</v>
      </c>
      <c r="G357" s="5">
        <v>0</v>
      </c>
      <c r="H357" s="5"/>
      <c r="I357" s="5">
        <f t="shared" si="29"/>
        <v>0</v>
      </c>
      <c r="J357" s="5"/>
      <c r="K357" s="5">
        <f t="shared" ref="K357:K424" si="34">I357+J357</f>
        <v>0</v>
      </c>
      <c r="L357" s="9"/>
      <c r="M357" s="5">
        <f t="shared" si="33"/>
        <v>0</v>
      </c>
      <c r="N357" s="9"/>
      <c r="O357" s="5">
        <f t="shared" si="32"/>
        <v>0</v>
      </c>
      <c r="P357" s="9"/>
      <c r="Q357" s="5">
        <f t="shared" si="31"/>
        <v>0</v>
      </c>
      <c r="R357" s="9"/>
      <c r="S357" s="5">
        <f t="shared" si="30"/>
        <v>0</v>
      </c>
    </row>
    <row r="358" spans="1:19" ht="47.25" customHeight="1">
      <c r="A358" s="2" t="s">
        <v>318</v>
      </c>
      <c r="B358" s="3" t="s">
        <v>10</v>
      </c>
      <c r="C358" s="3" t="s">
        <v>19</v>
      </c>
      <c r="D358" s="3">
        <v>13</v>
      </c>
      <c r="E358" s="1" t="s">
        <v>319</v>
      </c>
      <c r="F358" s="3"/>
      <c r="G358" s="5">
        <v>0</v>
      </c>
      <c r="H358" s="5">
        <f>H359</f>
        <v>0</v>
      </c>
      <c r="I358" s="5">
        <f t="shared" si="29"/>
        <v>0</v>
      </c>
      <c r="J358" s="5">
        <f>J359</f>
        <v>0</v>
      </c>
      <c r="K358" s="5">
        <f t="shared" si="34"/>
        <v>0</v>
      </c>
      <c r="L358" s="9">
        <f>L359</f>
        <v>0</v>
      </c>
      <c r="M358" s="5">
        <f t="shared" si="33"/>
        <v>0</v>
      </c>
      <c r="N358" s="9">
        <f>N359</f>
        <v>0</v>
      </c>
      <c r="O358" s="5">
        <f t="shared" si="32"/>
        <v>0</v>
      </c>
      <c r="P358" s="9">
        <f>P359</f>
        <v>0</v>
      </c>
      <c r="Q358" s="5">
        <f t="shared" si="31"/>
        <v>0</v>
      </c>
      <c r="R358" s="9">
        <f>R359</f>
        <v>0</v>
      </c>
      <c r="S358" s="5">
        <f t="shared" si="30"/>
        <v>0</v>
      </c>
    </row>
    <row r="359" spans="1:19" ht="48.75" customHeight="1">
      <c r="A359" s="2" t="s">
        <v>32</v>
      </c>
      <c r="B359" s="3" t="s">
        <v>10</v>
      </c>
      <c r="C359" s="3" t="s">
        <v>19</v>
      </c>
      <c r="D359" s="3">
        <v>13</v>
      </c>
      <c r="E359" s="1" t="s">
        <v>319</v>
      </c>
      <c r="F359" s="3">
        <v>200</v>
      </c>
      <c r="G359" s="5">
        <v>0</v>
      </c>
      <c r="H359" s="5"/>
      <c r="I359" s="5">
        <f t="shared" si="29"/>
        <v>0</v>
      </c>
      <c r="J359" s="5"/>
      <c r="K359" s="5">
        <f t="shared" si="34"/>
        <v>0</v>
      </c>
      <c r="L359" s="9"/>
      <c r="M359" s="5">
        <f t="shared" si="33"/>
        <v>0</v>
      </c>
      <c r="N359" s="9"/>
      <c r="O359" s="5">
        <f t="shared" si="32"/>
        <v>0</v>
      </c>
      <c r="P359" s="9"/>
      <c r="Q359" s="5">
        <f t="shared" si="31"/>
        <v>0</v>
      </c>
      <c r="R359" s="9"/>
      <c r="S359" s="5">
        <f t="shared" si="30"/>
        <v>0</v>
      </c>
    </row>
    <row r="360" spans="1:19" ht="52.5" customHeight="1">
      <c r="A360" s="7" t="s">
        <v>9</v>
      </c>
      <c r="B360" s="8" t="s">
        <v>8</v>
      </c>
      <c r="C360" s="8"/>
      <c r="D360" s="8"/>
      <c r="E360" s="3"/>
      <c r="F360" s="3"/>
      <c r="G360" s="5">
        <v>29463.469020000004</v>
      </c>
      <c r="H360" s="5">
        <f>H361</f>
        <v>5914.7309999999998</v>
      </c>
      <c r="I360" s="5">
        <f t="shared" si="29"/>
        <v>35378.200020000004</v>
      </c>
      <c r="J360" s="5">
        <f>J361</f>
        <v>4267.9389999999994</v>
      </c>
      <c r="K360" s="5">
        <f t="shared" si="34"/>
        <v>39646.139020000002</v>
      </c>
      <c r="L360" s="9">
        <f>L361</f>
        <v>0</v>
      </c>
      <c r="M360" s="5">
        <f t="shared" si="33"/>
        <v>39646.139020000002</v>
      </c>
      <c r="N360" s="9">
        <f>N361</f>
        <v>0</v>
      </c>
      <c r="O360" s="5">
        <f t="shared" si="32"/>
        <v>39646.139020000002</v>
      </c>
      <c r="P360" s="9">
        <f>P361</f>
        <v>0</v>
      </c>
      <c r="Q360" s="5">
        <f t="shared" si="31"/>
        <v>39646.139020000002</v>
      </c>
      <c r="R360" s="9">
        <f>R361</f>
        <v>264.57760000000002</v>
      </c>
      <c r="S360" s="5">
        <f t="shared" si="30"/>
        <v>39910.716619999999</v>
      </c>
    </row>
    <row r="361" spans="1:19" ht="38.25" customHeight="1">
      <c r="A361" s="2" t="s">
        <v>12</v>
      </c>
      <c r="B361" s="3" t="s">
        <v>8</v>
      </c>
      <c r="C361" s="3"/>
      <c r="D361" s="3"/>
      <c r="E361" s="3"/>
      <c r="F361" s="3"/>
      <c r="G361" s="5">
        <v>29463.469020000004</v>
      </c>
      <c r="H361" s="5">
        <f>H362+H368+H370+H372+H374+H376+H384+H386+H388+H390+H392+H394+H400+H402+H404+H406+H408+H410+H412+H414+H419+H422+H426+H429+H431+H378+H366+H396+H417+H380</f>
        <v>5914.7309999999998</v>
      </c>
      <c r="I361" s="5">
        <f t="shared" ref="I361:I432" si="35">G361+H361</f>
        <v>35378.200020000004</v>
      </c>
      <c r="J361" s="5">
        <f>J362+J368+J370+J372+J374+J376+J384+J386+J388+J390+J392+J394+J400+J402+J404+J406+J408+J410+J412+J414+J419+J422+J426+J429+J431+J378+J366+J396+J417+J380+J382</f>
        <v>4267.9389999999994</v>
      </c>
      <c r="K361" s="5">
        <f t="shared" si="34"/>
        <v>39646.139020000002</v>
      </c>
      <c r="L361" s="9">
        <f>L362+L368+L370+L372+L374+L376+L384+L386+L388+L390+L392+L394+L400+L402+L404+L406+L408+L410+L412+L414+L419+L422+L426+L429+L431+L378+L366+L396+L417+L380+L382</f>
        <v>0</v>
      </c>
      <c r="M361" s="5">
        <f t="shared" si="33"/>
        <v>39646.139020000002</v>
      </c>
      <c r="N361" s="9">
        <f>N362+N368+N370+N372+N374+N376+N384+N386+N388+N390+N392+N394+N400+N402+N404+N406+N408+N410+N412+N414+N419+N422+N426+N429+N431+N378+N366+N396+N417+N380+N382</f>
        <v>0</v>
      </c>
      <c r="O361" s="5">
        <f t="shared" si="32"/>
        <v>39646.139020000002</v>
      </c>
      <c r="P361" s="9">
        <f>P362+P368+P370+P372+P374+P376+P384+P386+P388+P390+P392+P394+P400+P402+P404+P406+P408+P410+P412+P414+P419+P422+P426+P429+P431+P378+P366+P396+P417+P380+P382</f>
        <v>0</v>
      </c>
      <c r="Q361" s="5">
        <f t="shared" si="31"/>
        <v>39646.139020000002</v>
      </c>
      <c r="R361" s="9">
        <f>R362+R368+R370+R372+R374+R376+R384+R386+R388+R390+R392+R394+R400+R402+R404+R406+R408+R410+R412+R414+R419+R422+R426+R429+R431+R378+R366+R396+R417+R380+R382+R398</f>
        <v>264.57760000000002</v>
      </c>
      <c r="S361" s="5">
        <f t="shared" si="30"/>
        <v>39910.716619999999</v>
      </c>
    </row>
    <row r="362" spans="1:19" ht="50.25" customHeight="1">
      <c r="A362" s="2" t="s">
        <v>31</v>
      </c>
      <c r="B362" s="3" t="s">
        <v>8</v>
      </c>
      <c r="C362" s="3" t="s">
        <v>19</v>
      </c>
      <c r="D362" s="3">
        <v>13</v>
      </c>
      <c r="E362" s="1" t="s">
        <v>34</v>
      </c>
      <c r="F362" s="3"/>
      <c r="G362" s="5">
        <v>2909.5658999999996</v>
      </c>
      <c r="H362" s="5">
        <f>H363+H364+H365</f>
        <v>0</v>
      </c>
      <c r="I362" s="5">
        <f t="shared" si="35"/>
        <v>2909.5658999999996</v>
      </c>
      <c r="J362" s="5">
        <f>J363+J364+J365</f>
        <v>0</v>
      </c>
      <c r="K362" s="5">
        <f t="shared" si="34"/>
        <v>2909.5658999999996</v>
      </c>
      <c r="L362" s="9">
        <f>L363+L364+L365</f>
        <v>0</v>
      </c>
      <c r="M362" s="5">
        <f t="shared" si="33"/>
        <v>2909.5658999999996</v>
      </c>
      <c r="N362" s="9">
        <f>N363+N364+N365</f>
        <v>0</v>
      </c>
      <c r="O362" s="5">
        <f t="shared" si="32"/>
        <v>2909.5658999999996</v>
      </c>
      <c r="P362" s="9">
        <f>P363+P364+P365</f>
        <v>0</v>
      </c>
      <c r="Q362" s="5">
        <f t="shared" si="31"/>
        <v>2909.5658999999996</v>
      </c>
      <c r="R362" s="9">
        <f>R363+R364+R365</f>
        <v>28.130499999999998</v>
      </c>
      <c r="S362" s="5">
        <f t="shared" si="30"/>
        <v>2937.6963999999998</v>
      </c>
    </row>
    <row r="363" spans="1:19" ht="89.25" customHeight="1">
      <c r="A363" s="2" t="s">
        <v>101</v>
      </c>
      <c r="B363" s="3" t="s">
        <v>8</v>
      </c>
      <c r="C363" s="3" t="s">
        <v>19</v>
      </c>
      <c r="D363" s="3">
        <v>13</v>
      </c>
      <c r="E363" s="1" t="s">
        <v>34</v>
      </c>
      <c r="F363" s="3">
        <v>100</v>
      </c>
      <c r="G363" s="5">
        <v>2908.1808999999998</v>
      </c>
      <c r="H363" s="5"/>
      <c r="I363" s="5">
        <f t="shared" si="35"/>
        <v>2908.1808999999998</v>
      </c>
      <c r="J363" s="5"/>
      <c r="K363" s="5">
        <f t="shared" si="34"/>
        <v>2908.1808999999998</v>
      </c>
      <c r="L363" s="9"/>
      <c r="M363" s="5">
        <f t="shared" si="33"/>
        <v>2908.1808999999998</v>
      </c>
      <c r="N363" s="9"/>
      <c r="O363" s="5">
        <f t="shared" si="32"/>
        <v>2908.1808999999998</v>
      </c>
      <c r="P363" s="9"/>
      <c r="Q363" s="5">
        <f t="shared" si="31"/>
        <v>2908.1808999999998</v>
      </c>
      <c r="R363" s="9">
        <v>26.430499999999999</v>
      </c>
      <c r="S363" s="5">
        <f t="shared" si="30"/>
        <v>2934.6113999999998</v>
      </c>
    </row>
    <row r="364" spans="1:19" ht="55.5" customHeight="1">
      <c r="A364" s="2" t="s">
        <v>32</v>
      </c>
      <c r="B364" s="3" t="s">
        <v>8</v>
      </c>
      <c r="C364" s="3" t="s">
        <v>19</v>
      </c>
      <c r="D364" s="3">
        <v>13</v>
      </c>
      <c r="E364" s="1" t="s">
        <v>34</v>
      </c>
      <c r="F364" s="3">
        <v>200</v>
      </c>
      <c r="G364" s="5">
        <v>0</v>
      </c>
      <c r="H364" s="5"/>
      <c r="I364" s="5">
        <f t="shared" si="35"/>
        <v>0</v>
      </c>
      <c r="J364" s="5"/>
      <c r="K364" s="5">
        <f t="shared" si="34"/>
        <v>0</v>
      </c>
      <c r="L364" s="9"/>
      <c r="M364" s="5">
        <f t="shared" si="33"/>
        <v>0</v>
      </c>
      <c r="N364" s="9"/>
      <c r="O364" s="5">
        <f t="shared" si="32"/>
        <v>0</v>
      </c>
      <c r="P364" s="9"/>
      <c r="Q364" s="5">
        <f t="shared" si="31"/>
        <v>0</v>
      </c>
      <c r="R364" s="9">
        <v>1.7</v>
      </c>
      <c r="S364" s="5">
        <f t="shared" si="30"/>
        <v>1.7</v>
      </c>
    </row>
    <row r="365" spans="1:19" ht="42.75" customHeight="1">
      <c r="A365" s="2" t="s">
        <v>33</v>
      </c>
      <c r="B365" s="3" t="s">
        <v>8</v>
      </c>
      <c r="C365" s="3" t="s">
        <v>19</v>
      </c>
      <c r="D365" s="3">
        <v>13</v>
      </c>
      <c r="E365" s="1" t="s">
        <v>34</v>
      </c>
      <c r="F365" s="3">
        <v>800</v>
      </c>
      <c r="G365" s="5">
        <v>1.3849999999999998</v>
      </c>
      <c r="H365" s="5"/>
      <c r="I365" s="5">
        <f t="shared" si="35"/>
        <v>1.3849999999999998</v>
      </c>
      <c r="J365" s="5"/>
      <c r="K365" s="5">
        <f t="shared" si="34"/>
        <v>1.3849999999999998</v>
      </c>
      <c r="L365" s="9"/>
      <c r="M365" s="5">
        <f t="shared" si="33"/>
        <v>1.3849999999999998</v>
      </c>
      <c r="N365" s="9"/>
      <c r="O365" s="5">
        <f t="shared" si="32"/>
        <v>1.3849999999999998</v>
      </c>
      <c r="P365" s="9"/>
      <c r="Q365" s="5">
        <f t="shared" si="31"/>
        <v>1.3849999999999998</v>
      </c>
      <c r="R365" s="9"/>
      <c r="S365" s="5">
        <f t="shared" si="30"/>
        <v>1.3849999999999998</v>
      </c>
    </row>
    <row r="366" spans="1:19" ht="51" customHeight="1">
      <c r="A366" s="2" t="s">
        <v>318</v>
      </c>
      <c r="B366" s="3" t="s">
        <v>8</v>
      </c>
      <c r="C366" s="3" t="s">
        <v>19</v>
      </c>
      <c r="D366" s="3">
        <v>13</v>
      </c>
      <c r="E366" s="1" t="s">
        <v>319</v>
      </c>
      <c r="F366" s="3"/>
      <c r="G366" s="5">
        <v>0</v>
      </c>
      <c r="H366" s="5">
        <f>H367</f>
        <v>0</v>
      </c>
      <c r="I366" s="5">
        <f t="shared" si="35"/>
        <v>0</v>
      </c>
      <c r="J366" s="5">
        <f>J367</f>
        <v>0</v>
      </c>
      <c r="K366" s="5">
        <f t="shared" si="34"/>
        <v>0</v>
      </c>
      <c r="L366" s="9">
        <f>L367</f>
        <v>0</v>
      </c>
      <c r="M366" s="5">
        <f t="shared" si="33"/>
        <v>0</v>
      </c>
      <c r="N366" s="9">
        <f>N367</f>
        <v>0</v>
      </c>
      <c r="O366" s="5">
        <f t="shared" si="32"/>
        <v>0</v>
      </c>
      <c r="P366" s="9">
        <f>P367</f>
        <v>0</v>
      </c>
      <c r="Q366" s="5">
        <f t="shared" si="31"/>
        <v>0</v>
      </c>
      <c r="R366" s="9">
        <f>R367</f>
        <v>0</v>
      </c>
      <c r="S366" s="5">
        <f t="shared" si="30"/>
        <v>0</v>
      </c>
    </row>
    <row r="367" spans="1:19" ht="45.75" customHeight="1">
      <c r="A367" s="2" t="s">
        <v>32</v>
      </c>
      <c r="B367" s="3" t="s">
        <v>8</v>
      </c>
      <c r="C367" s="3" t="s">
        <v>19</v>
      </c>
      <c r="D367" s="3">
        <v>13</v>
      </c>
      <c r="E367" s="1" t="s">
        <v>319</v>
      </c>
      <c r="F367" s="3">
        <v>200</v>
      </c>
      <c r="G367" s="5">
        <v>0</v>
      </c>
      <c r="H367" s="5"/>
      <c r="I367" s="5">
        <f t="shared" si="35"/>
        <v>0</v>
      </c>
      <c r="J367" s="5"/>
      <c r="K367" s="5">
        <f t="shared" si="34"/>
        <v>0</v>
      </c>
      <c r="L367" s="9"/>
      <c r="M367" s="5">
        <f t="shared" si="33"/>
        <v>0</v>
      </c>
      <c r="N367" s="9"/>
      <c r="O367" s="5">
        <f t="shared" si="32"/>
        <v>0</v>
      </c>
      <c r="P367" s="9"/>
      <c r="Q367" s="5">
        <f t="shared" si="31"/>
        <v>0</v>
      </c>
      <c r="R367" s="9"/>
      <c r="S367" s="5">
        <f t="shared" si="30"/>
        <v>0</v>
      </c>
    </row>
    <row r="368" spans="1:19" ht="29.25" customHeight="1">
      <c r="A368" s="4" t="s">
        <v>54</v>
      </c>
      <c r="B368" s="3" t="s">
        <v>8</v>
      </c>
      <c r="C368" s="3" t="s">
        <v>21</v>
      </c>
      <c r="D368" s="3">
        <v>10</v>
      </c>
      <c r="E368" s="1" t="s">
        <v>55</v>
      </c>
      <c r="F368" s="3"/>
      <c r="G368" s="5">
        <v>39.54</v>
      </c>
      <c r="H368" s="5">
        <f>H369</f>
        <v>0</v>
      </c>
      <c r="I368" s="5">
        <f t="shared" si="35"/>
        <v>39.54</v>
      </c>
      <c r="J368" s="5">
        <f>J369</f>
        <v>0</v>
      </c>
      <c r="K368" s="5">
        <f t="shared" si="34"/>
        <v>39.54</v>
      </c>
      <c r="L368" s="9">
        <f>L369</f>
        <v>0</v>
      </c>
      <c r="M368" s="5">
        <f t="shared" si="33"/>
        <v>39.54</v>
      </c>
      <c r="N368" s="9">
        <f>N369</f>
        <v>0</v>
      </c>
      <c r="O368" s="5">
        <f t="shared" si="32"/>
        <v>39.54</v>
      </c>
      <c r="P368" s="9">
        <f>P369</f>
        <v>0</v>
      </c>
      <c r="Q368" s="5">
        <f t="shared" si="31"/>
        <v>39.54</v>
      </c>
      <c r="R368" s="9">
        <f>R369</f>
        <v>-1.7</v>
      </c>
      <c r="S368" s="5">
        <f t="shared" si="30"/>
        <v>37.839999999999996</v>
      </c>
    </row>
    <row r="369" spans="1:19" ht="45.75" customHeight="1">
      <c r="A369" s="4" t="s">
        <v>32</v>
      </c>
      <c r="B369" s="3" t="s">
        <v>8</v>
      </c>
      <c r="C369" s="3" t="s">
        <v>21</v>
      </c>
      <c r="D369" s="3">
        <v>10</v>
      </c>
      <c r="E369" s="1" t="s">
        <v>55</v>
      </c>
      <c r="F369" s="3">
        <v>200</v>
      </c>
      <c r="G369" s="5">
        <v>39.54</v>
      </c>
      <c r="H369" s="5"/>
      <c r="I369" s="5">
        <f t="shared" si="35"/>
        <v>39.54</v>
      </c>
      <c r="J369" s="5"/>
      <c r="K369" s="5">
        <f t="shared" si="34"/>
        <v>39.54</v>
      </c>
      <c r="L369" s="9"/>
      <c r="M369" s="5">
        <f t="shared" si="33"/>
        <v>39.54</v>
      </c>
      <c r="N369" s="9"/>
      <c r="O369" s="5">
        <f t="shared" si="32"/>
        <v>39.54</v>
      </c>
      <c r="P369" s="9"/>
      <c r="Q369" s="5">
        <f t="shared" si="31"/>
        <v>39.54</v>
      </c>
      <c r="R369" s="9">
        <v>-1.7</v>
      </c>
      <c r="S369" s="5">
        <f t="shared" si="30"/>
        <v>37.839999999999996</v>
      </c>
    </row>
    <row r="370" spans="1:19" ht="35.25" customHeight="1">
      <c r="A370" s="2" t="s">
        <v>70</v>
      </c>
      <c r="B370" s="3" t="s">
        <v>8</v>
      </c>
      <c r="C370" s="3" t="s">
        <v>23</v>
      </c>
      <c r="D370" s="3" t="s">
        <v>20</v>
      </c>
      <c r="E370" s="1" t="s">
        <v>224</v>
      </c>
      <c r="F370" s="3"/>
      <c r="G370" s="5">
        <v>4501.7489599999999</v>
      </c>
      <c r="H370" s="5">
        <f>H371</f>
        <v>0</v>
      </c>
      <c r="I370" s="5">
        <f t="shared" si="35"/>
        <v>4501.7489599999999</v>
      </c>
      <c r="J370" s="5">
        <f>J371</f>
        <v>0</v>
      </c>
      <c r="K370" s="5">
        <f t="shared" si="34"/>
        <v>4501.7489599999999</v>
      </c>
      <c r="L370" s="9">
        <f>L371</f>
        <v>0</v>
      </c>
      <c r="M370" s="5">
        <f t="shared" si="33"/>
        <v>4501.7489599999999</v>
      </c>
      <c r="N370" s="9">
        <f>N371</f>
        <v>0</v>
      </c>
      <c r="O370" s="5">
        <f t="shared" si="32"/>
        <v>4501.7489599999999</v>
      </c>
      <c r="P370" s="9">
        <f>P371</f>
        <v>0</v>
      </c>
      <c r="Q370" s="5">
        <f t="shared" si="31"/>
        <v>4501.7489599999999</v>
      </c>
      <c r="R370" s="9">
        <f>R371</f>
        <v>0</v>
      </c>
      <c r="S370" s="5">
        <f t="shared" si="30"/>
        <v>4501.7489599999999</v>
      </c>
    </row>
    <row r="371" spans="1:19" ht="54.75" customHeight="1">
      <c r="A371" s="2" t="s">
        <v>71</v>
      </c>
      <c r="B371" s="3" t="s">
        <v>8</v>
      </c>
      <c r="C371" s="3" t="s">
        <v>23</v>
      </c>
      <c r="D371" s="3" t="s">
        <v>20</v>
      </c>
      <c r="E371" s="1" t="s">
        <v>224</v>
      </c>
      <c r="F371" s="3">
        <v>600</v>
      </c>
      <c r="G371" s="5">
        <v>4501.7489599999999</v>
      </c>
      <c r="H371" s="5"/>
      <c r="I371" s="5">
        <f t="shared" si="35"/>
        <v>4501.7489599999999</v>
      </c>
      <c r="J371" s="5"/>
      <c r="K371" s="5">
        <f t="shared" si="34"/>
        <v>4501.7489599999999</v>
      </c>
      <c r="L371" s="9"/>
      <c r="M371" s="5">
        <f t="shared" si="33"/>
        <v>4501.7489599999999</v>
      </c>
      <c r="N371" s="9"/>
      <c r="O371" s="5">
        <f t="shared" si="32"/>
        <v>4501.7489599999999</v>
      </c>
      <c r="P371" s="9"/>
      <c r="Q371" s="5">
        <f t="shared" si="31"/>
        <v>4501.7489599999999</v>
      </c>
      <c r="R371" s="9"/>
      <c r="S371" s="5">
        <f t="shared" si="30"/>
        <v>4501.7489599999999</v>
      </c>
    </row>
    <row r="372" spans="1:19" ht="80.25" customHeight="1">
      <c r="A372" s="2" t="s">
        <v>72</v>
      </c>
      <c r="B372" s="3" t="s">
        <v>8</v>
      </c>
      <c r="C372" s="3" t="s">
        <v>23</v>
      </c>
      <c r="D372" s="3" t="s">
        <v>20</v>
      </c>
      <c r="E372" s="12" t="s">
        <v>225</v>
      </c>
      <c r="F372" s="3"/>
      <c r="G372" s="5">
        <v>200</v>
      </c>
      <c r="H372" s="5">
        <f>H373</f>
        <v>0</v>
      </c>
      <c r="I372" s="5">
        <f t="shared" si="35"/>
        <v>200</v>
      </c>
      <c r="J372" s="5">
        <f>J373</f>
        <v>0</v>
      </c>
      <c r="K372" s="5">
        <f t="shared" si="34"/>
        <v>200</v>
      </c>
      <c r="L372" s="9">
        <f>L373</f>
        <v>0</v>
      </c>
      <c r="M372" s="5">
        <f t="shared" si="33"/>
        <v>200</v>
      </c>
      <c r="N372" s="9">
        <f>N373</f>
        <v>0</v>
      </c>
      <c r="O372" s="5">
        <f t="shared" si="32"/>
        <v>200</v>
      </c>
      <c r="P372" s="9">
        <f>P373</f>
        <v>0</v>
      </c>
      <c r="Q372" s="5">
        <f t="shared" si="31"/>
        <v>200</v>
      </c>
      <c r="R372" s="9">
        <f>R373</f>
        <v>0</v>
      </c>
      <c r="S372" s="5">
        <f t="shared" si="30"/>
        <v>200</v>
      </c>
    </row>
    <row r="373" spans="1:19" ht="54.75" customHeight="1">
      <c r="A373" s="2" t="s">
        <v>71</v>
      </c>
      <c r="B373" s="3" t="s">
        <v>8</v>
      </c>
      <c r="C373" s="3" t="s">
        <v>23</v>
      </c>
      <c r="D373" s="3" t="s">
        <v>20</v>
      </c>
      <c r="E373" s="12" t="s">
        <v>225</v>
      </c>
      <c r="F373" s="3">
        <v>600</v>
      </c>
      <c r="G373" s="5">
        <v>200</v>
      </c>
      <c r="H373" s="5"/>
      <c r="I373" s="5">
        <f t="shared" si="35"/>
        <v>200</v>
      </c>
      <c r="J373" s="5"/>
      <c r="K373" s="5">
        <f t="shared" si="34"/>
        <v>200</v>
      </c>
      <c r="L373" s="9"/>
      <c r="M373" s="5">
        <f t="shared" si="33"/>
        <v>200</v>
      </c>
      <c r="N373" s="9"/>
      <c r="O373" s="5">
        <f t="shared" si="32"/>
        <v>200</v>
      </c>
      <c r="P373" s="9"/>
      <c r="Q373" s="5">
        <f t="shared" si="31"/>
        <v>200</v>
      </c>
      <c r="R373" s="9"/>
      <c r="S373" s="5">
        <f t="shared" si="30"/>
        <v>200</v>
      </c>
    </row>
    <row r="374" spans="1:19" ht="87" customHeight="1">
      <c r="A374" s="4" t="s">
        <v>274</v>
      </c>
      <c r="B374" s="3" t="s">
        <v>8</v>
      </c>
      <c r="C374" s="3" t="s">
        <v>23</v>
      </c>
      <c r="D374" s="3" t="s">
        <v>20</v>
      </c>
      <c r="E374" s="12" t="s">
        <v>275</v>
      </c>
      <c r="F374" s="3"/>
      <c r="G374" s="5">
        <v>1789.97</v>
      </c>
      <c r="H374" s="5">
        <f>H375</f>
        <v>0</v>
      </c>
      <c r="I374" s="5">
        <f t="shared" si="35"/>
        <v>1789.97</v>
      </c>
      <c r="J374" s="5">
        <f>J375</f>
        <v>0</v>
      </c>
      <c r="K374" s="5">
        <f t="shared" si="34"/>
        <v>1789.97</v>
      </c>
      <c r="L374" s="9">
        <f>L375</f>
        <v>0</v>
      </c>
      <c r="M374" s="5">
        <f t="shared" si="33"/>
        <v>1789.97</v>
      </c>
      <c r="N374" s="9">
        <f>N375</f>
        <v>0</v>
      </c>
      <c r="O374" s="5">
        <f t="shared" si="32"/>
        <v>1789.97</v>
      </c>
      <c r="P374" s="9">
        <f>P375</f>
        <v>0</v>
      </c>
      <c r="Q374" s="5">
        <f t="shared" si="31"/>
        <v>1789.97</v>
      </c>
      <c r="R374" s="9">
        <f>R375</f>
        <v>0</v>
      </c>
      <c r="S374" s="5">
        <f t="shared" si="30"/>
        <v>1789.97</v>
      </c>
    </row>
    <row r="375" spans="1:19" ht="54.75" customHeight="1">
      <c r="A375" s="4" t="s">
        <v>71</v>
      </c>
      <c r="B375" s="3" t="s">
        <v>8</v>
      </c>
      <c r="C375" s="3" t="s">
        <v>23</v>
      </c>
      <c r="D375" s="3" t="s">
        <v>20</v>
      </c>
      <c r="E375" s="12" t="s">
        <v>275</v>
      </c>
      <c r="F375" s="3">
        <v>600</v>
      </c>
      <c r="G375" s="5">
        <v>1789.97</v>
      </c>
      <c r="H375" s="5"/>
      <c r="I375" s="5">
        <f t="shared" si="35"/>
        <v>1789.97</v>
      </c>
      <c r="J375" s="5"/>
      <c r="K375" s="5">
        <f t="shared" si="34"/>
        <v>1789.97</v>
      </c>
      <c r="L375" s="9"/>
      <c r="M375" s="5">
        <f t="shared" si="33"/>
        <v>1789.97</v>
      </c>
      <c r="N375" s="9"/>
      <c r="O375" s="5">
        <f t="shared" si="32"/>
        <v>1789.97</v>
      </c>
      <c r="P375" s="9"/>
      <c r="Q375" s="5">
        <f t="shared" si="31"/>
        <v>1789.97</v>
      </c>
      <c r="R375" s="9"/>
      <c r="S375" s="5">
        <f t="shared" si="30"/>
        <v>1789.97</v>
      </c>
    </row>
    <row r="376" spans="1:19" ht="54.75" hidden="1" customHeight="1">
      <c r="A376" s="4" t="s">
        <v>247</v>
      </c>
      <c r="B376" s="3" t="s">
        <v>8</v>
      </c>
      <c r="C376" s="3" t="s">
        <v>23</v>
      </c>
      <c r="D376" s="3" t="s">
        <v>20</v>
      </c>
      <c r="E376" s="12" t="s">
        <v>263</v>
      </c>
      <c r="F376" s="3"/>
      <c r="G376" s="5">
        <v>0</v>
      </c>
      <c r="H376" s="5">
        <f>H377</f>
        <v>0</v>
      </c>
      <c r="I376" s="5">
        <f t="shared" si="35"/>
        <v>0</v>
      </c>
      <c r="J376" s="5">
        <f>J377</f>
        <v>0</v>
      </c>
      <c r="K376" s="5">
        <f t="shared" si="34"/>
        <v>0</v>
      </c>
      <c r="L376" s="9">
        <f>L377</f>
        <v>0</v>
      </c>
      <c r="M376" s="5">
        <f t="shared" si="33"/>
        <v>0</v>
      </c>
      <c r="N376" s="9">
        <f>N377</f>
        <v>0</v>
      </c>
      <c r="O376" s="5">
        <f t="shared" si="32"/>
        <v>0</v>
      </c>
      <c r="P376" s="9">
        <f>P377</f>
        <v>0</v>
      </c>
      <c r="Q376" s="5">
        <f t="shared" si="31"/>
        <v>0</v>
      </c>
      <c r="R376" s="9">
        <f>R377</f>
        <v>0</v>
      </c>
      <c r="S376" s="5">
        <f t="shared" si="30"/>
        <v>0</v>
      </c>
    </row>
    <row r="377" spans="1:19" ht="54.75" hidden="1" customHeight="1">
      <c r="A377" s="4" t="s">
        <v>71</v>
      </c>
      <c r="B377" s="3" t="s">
        <v>8</v>
      </c>
      <c r="C377" s="3" t="s">
        <v>23</v>
      </c>
      <c r="D377" s="3" t="s">
        <v>20</v>
      </c>
      <c r="E377" s="12" t="s">
        <v>263</v>
      </c>
      <c r="F377" s="3">
        <v>600</v>
      </c>
      <c r="G377" s="5">
        <v>0</v>
      </c>
      <c r="H377" s="5"/>
      <c r="I377" s="5">
        <f t="shared" si="35"/>
        <v>0</v>
      </c>
      <c r="J377" s="5"/>
      <c r="K377" s="5">
        <f t="shared" si="34"/>
        <v>0</v>
      </c>
      <c r="L377" s="9"/>
      <c r="M377" s="5">
        <f t="shared" si="33"/>
        <v>0</v>
      </c>
      <c r="N377" s="9"/>
      <c r="O377" s="5">
        <f t="shared" si="32"/>
        <v>0</v>
      </c>
      <c r="P377" s="9"/>
      <c r="Q377" s="5">
        <f t="shared" si="31"/>
        <v>0</v>
      </c>
      <c r="R377" s="9"/>
      <c r="S377" s="5">
        <f t="shared" si="30"/>
        <v>0</v>
      </c>
    </row>
    <row r="378" spans="1:19" ht="112.5" customHeight="1">
      <c r="A378" s="4" t="s">
        <v>280</v>
      </c>
      <c r="B378" s="3" t="s">
        <v>8</v>
      </c>
      <c r="C378" s="3" t="s">
        <v>23</v>
      </c>
      <c r="D378" s="3" t="s">
        <v>20</v>
      </c>
      <c r="E378" s="1" t="s">
        <v>281</v>
      </c>
      <c r="F378" s="3"/>
      <c r="G378" s="5">
        <v>0</v>
      </c>
      <c r="H378" s="5">
        <f>H379</f>
        <v>0</v>
      </c>
      <c r="I378" s="5">
        <f t="shared" si="35"/>
        <v>0</v>
      </c>
      <c r="J378" s="5">
        <f>J379</f>
        <v>0</v>
      </c>
      <c r="K378" s="5">
        <f t="shared" si="34"/>
        <v>0</v>
      </c>
      <c r="L378" s="9">
        <f>L379</f>
        <v>0</v>
      </c>
      <c r="M378" s="5">
        <f t="shared" si="33"/>
        <v>0</v>
      </c>
      <c r="N378" s="9">
        <f>N379</f>
        <v>0</v>
      </c>
      <c r="O378" s="5">
        <f t="shared" si="32"/>
        <v>0</v>
      </c>
      <c r="P378" s="9">
        <f>P379</f>
        <v>0</v>
      </c>
      <c r="Q378" s="5">
        <f t="shared" si="31"/>
        <v>0</v>
      </c>
      <c r="R378" s="9">
        <f>R379</f>
        <v>0</v>
      </c>
      <c r="S378" s="5">
        <f t="shared" si="30"/>
        <v>0</v>
      </c>
    </row>
    <row r="379" spans="1:19" ht="54.75" customHeight="1">
      <c r="A379" s="4" t="s">
        <v>71</v>
      </c>
      <c r="B379" s="3" t="s">
        <v>8</v>
      </c>
      <c r="C379" s="3" t="s">
        <v>23</v>
      </c>
      <c r="D379" s="3" t="s">
        <v>20</v>
      </c>
      <c r="E379" s="1" t="s">
        <v>281</v>
      </c>
      <c r="F379" s="3">
        <v>600</v>
      </c>
      <c r="G379" s="5">
        <v>0</v>
      </c>
      <c r="H379" s="5"/>
      <c r="I379" s="5">
        <f t="shared" si="35"/>
        <v>0</v>
      </c>
      <c r="J379" s="5"/>
      <c r="K379" s="5">
        <f t="shared" si="34"/>
        <v>0</v>
      </c>
      <c r="L379" s="9"/>
      <c r="M379" s="5">
        <f t="shared" si="33"/>
        <v>0</v>
      </c>
      <c r="N379" s="9"/>
      <c r="O379" s="5">
        <f t="shared" si="32"/>
        <v>0</v>
      </c>
      <c r="P379" s="9"/>
      <c r="Q379" s="5">
        <f t="shared" si="31"/>
        <v>0</v>
      </c>
      <c r="R379" s="9"/>
      <c r="S379" s="5">
        <f t="shared" si="30"/>
        <v>0</v>
      </c>
    </row>
    <row r="380" spans="1:19" ht="87" customHeight="1">
      <c r="A380" s="2" t="s">
        <v>335</v>
      </c>
      <c r="B380" s="3" t="s">
        <v>8</v>
      </c>
      <c r="C380" s="3" t="s">
        <v>23</v>
      </c>
      <c r="D380" s="3" t="s">
        <v>20</v>
      </c>
      <c r="E380" s="1" t="s">
        <v>333</v>
      </c>
      <c r="F380" s="3"/>
      <c r="G380" s="5">
        <v>0</v>
      </c>
      <c r="H380" s="5">
        <f>H381</f>
        <v>0</v>
      </c>
      <c r="I380" s="5">
        <f t="shared" si="35"/>
        <v>0</v>
      </c>
      <c r="J380" s="5">
        <f>J381</f>
        <v>4259.1095299999997</v>
      </c>
      <c r="K380" s="5">
        <f t="shared" si="34"/>
        <v>4259.1095299999997</v>
      </c>
      <c r="L380" s="9">
        <f>L381</f>
        <v>0</v>
      </c>
      <c r="M380" s="5">
        <f t="shared" si="33"/>
        <v>4259.1095299999997</v>
      </c>
      <c r="N380" s="9">
        <f>N381</f>
        <v>0</v>
      </c>
      <c r="O380" s="5">
        <f t="shared" si="32"/>
        <v>4259.1095299999997</v>
      </c>
      <c r="P380" s="9">
        <f>P381</f>
        <v>0</v>
      </c>
      <c r="Q380" s="5">
        <f t="shared" si="31"/>
        <v>4259.1095299999997</v>
      </c>
      <c r="R380" s="9">
        <f>R381</f>
        <v>0</v>
      </c>
      <c r="S380" s="5">
        <f t="shared" si="30"/>
        <v>4259.1095299999997</v>
      </c>
    </row>
    <row r="381" spans="1:19" ht="54.75" customHeight="1">
      <c r="A381" s="2" t="s">
        <v>71</v>
      </c>
      <c r="B381" s="3" t="s">
        <v>8</v>
      </c>
      <c r="C381" s="3" t="s">
        <v>23</v>
      </c>
      <c r="D381" s="3" t="s">
        <v>20</v>
      </c>
      <c r="E381" s="1" t="s">
        <v>333</v>
      </c>
      <c r="F381" s="3">
        <v>600</v>
      </c>
      <c r="G381" s="5">
        <v>0</v>
      </c>
      <c r="H381" s="5"/>
      <c r="I381" s="5">
        <f t="shared" si="35"/>
        <v>0</v>
      </c>
      <c r="J381" s="5">
        <v>4259.1095299999997</v>
      </c>
      <c r="K381" s="5">
        <f t="shared" si="34"/>
        <v>4259.1095299999997</v>
      </c>
      <c r="L381" s="9"/>
      <c r="M381" s="5">
        <f t="shared" si="33"/>
        <v>4259.1095299999997</v>
      </c>
      <c r="N381" s="9"/>
      <c r="O381" s="5">
        <f t="shared" si="32"/>
        <v>4259.1095299999997</v>
      </c>
      <c r="P381" s="9"/>
      <c r="Q381" s="5">
        <f t="shared" si="31"/>
        <v>4259.1095299999997</v>
      </c>
      <c r="R381" s="9"/>
      <c r="S381" s="5">
        <f t="shared" si="30"/>
        <v>4259.1095299999997</v>
      </c>
    </row>
    <row r="382" spans="1:19" ht="82.5" customHeight="1">
      <c r="A382" s="2" t="s">
        <v>178</v>
      </c>
      <c r="B382" s="3" t="s">
        <v>8</v>
      </c>
      <c r="C382" s="3" t="s">
        <v>23</v>
      </c>
      <c r="D382" s="3" t="s">
        <v>22</v>
      </c>
      <c r="E382" s="1" t="s">
        <v>341</v>
      </c>
      <c r="F382" s="3"/>
      <c r="G382" s="5"/>
      <c r="H382" s="5"/>
      <c r="I382" s="5">
        <f t="shared" si="35"/>
        <v>0</v>
      </c>
      <c r="J382" s="5">
        <f>J383</f>
        <v>11.07</v>
      </c>
      <c r="K382" s="5">
        <f t="shared" si="34"/>
        <v>11.07</v>
      </c>
      <c r="L382" s="9">
        <f>L383</f>
        <v>0</v>
      </c>
      <c r="M382" s="5">
        <f t="shared" si="33"/>
        <v>11.07</v>
      </c>
      <c r="N382" s="9">
        <f>N383</f>
        <v>0</v>
      </c>
      <c r="O382" s="5">
        <f t="shared" si="32"/>
        <v>11.07</v>
      </c>
      <c r="P382" s="9">
        <f>P383</f>
        <v>0</v>
      </c>
      <c r="Q382" s="5">
        <f t="shared" si="31"/>
        <v>11.07</v>
      </c>
      <c r="R382" s="9">
        <f>R383</f>
        <v>0</v>
      </c>
      <c r="S382" s="5">
        <f t="shared" si="30"/>
        <v>11.07</v>
      </c>
    </row>
    <row r="383" spans="1:19" ht="54.75" customHeight="1">
      <c r="A383" s="2" t="s">
        <v>32</v>
      </c>
      <c r="B383" s="3" t="s">
        <v>8</v>
      </c>
      <c r="C383" s="3" t="s">
        <v>23</v>
      </c>
      <c r="D383" s="3" t="s">
        <v>22</v>
      </c>
      <c r="E383" s="1" t="s">
        <v>341</v>
      </c>
      <c r="F383" s="3">
        <v>200</v>
      </c>
      <c r="G383" s="5"/>
      <c r="H383" s="5"/>
      <c r="I383" s="5">
        <f t="shared" si="35"/>
        <v>0</v>
      </c>
      <c r="J383" s="5">
        <v>11.07</v>
      </c>
      <c r="K383" s="5">
        <f t="shared" si="34"/>
        <v>11.07</v>
      </c>
      <c r="L383" s="9"/>
      <c r="M383" s="5">
        <f t="shared" si="33"/>
        <v>11.07</v>
      </c>
      <c r="N383" s="9"/>
      <c r="O383" s="5">
        <f t="shared" si="32"/>
        <v>11.07</v>
      </c>
      <c r="P383" s="9"/>
      <c r="Q383" s="5">
        <f t="shared" si="31"/>
        <v>11.07</v>
      </c>
      <c r="R383" s="9"/>
      <c r="S383" s="5">
        <f t="shared" si="30"/>
        <v>11.07</v>
      </c>
    </row>
    <row r="384" spans="1:19" ht="48" customHeight="1">
      <c r="A384" s="10" t="s">
        <v>73</v>
      </c>
      <c r="B384" s="3" t="s">
        <v>8</v>
      </c>
      <c r="C384" s="3" t="s">
        <v>24</v>
      </c>
      <c r="D384" s="3" t="s">
        <v>19</v>
      </c>
      <c r="E384" s="1" t="s">
        <v>75</v>
      </c>
      <c r="F384" s="3"/>
      <c r="G384" s="5">
        <v>9188.7086199999994</v>
      </c>
      <c r="H384" s="5">
        <f>H385</f>
        <v>0</v>
      </c>
      <c r="I384" s="5">
        <f t="shared" si="35"/>
        <v>9188.7086199999994</v>
      </c>
      <c r="J384" s="5">
        <f>J385</f>
        <v>0</v>
      </c>
      <c r="K384" s="5">
        <f t="shared" si="34"/>
        <v>9188.7086199999994</v>
      </c>
      <c r="L384" s="9">
        <f>L385</f>
        <v>0</v>
      </c>
      <c r="M384" s="5">
        <f t="shared" si="33"/>
        <v>9188.7086199999994</v>
      </c>
      <c r="N384" s="9">
        <f>N385</f>
        <v>0</v>
      </c>
      <c r="O384" s="5">
        <f t="shared" si="32"/>
        <v>9188.7086199999994</v>
      </c>
      <c r="P384" s="9">
        <f>P385</f>
        <v>0</v>
      </c>
      <c r="Q384" s="5">
        <f t="shared" si="31"/>
        <v>9188.7086199999994</v>
      </c>
      <c r="R384" s="9">
        <f>R385</f>
        <v>-94.555000000000007</v>
      </c>
      <c r="S384" s="5">
        <f t="shared" si="30"/>
        <v>9094.1536199999991</v>
      </c>
    </row>
    <row r="385" spans="1:19" ht="55.5" customHeight="1">
      <c r="A385" s="2" t="s">
        <v>71</v>
      </c>
      <c r="B385" s="3" t="s">
        <v>8</v>
      </c>
      <c r="C385" s="3" t="s">
        <v>24</v>
      </c>
      <c r="D385" s="3" t="s">
        <v>19</v>
      </c>
      <c r="E385" s="1" t="s">
        <v>75</v>
      </c>
      <c r="F385" s="3">
        <v>600</v>
      </c>
      <c r="G385" s="5">
        <v>9188.7086199999994</v>
      </c>
      <c r="H385" s="5"/>
      <c r="I385" s="5">
        <f t="shared" si="35"/>
        <v>9188.7086199999994</v>
      </c>
      <c r="J385" s="5"/>
      <c r="K385" s="5">
        <f t="shared" si="34"/>
        <v>9188.7086199999994</v>
      </c>
      <c r="L385" s="9"/>
      <c r="M385" s="5">
        <f t="shared" si="33"/>
        <v>9188.7086199999994</v>
      </c>
      <c r="N385" s="9"/>
      <c r="O385" s="5">
        <f t="shared" si="32"/>
        <v>9188.7086199999994</v>
      </c>
      <c r="P385" s="9"/>
      <c r="Q385" s="5">
        <f t="shared" si="31"/>
        <v>9188.7086199999994</v>
      </c>
      <c r="R385" s="9">
        <v>-94.555000000000007</v>
      </c>
      <c r="S385" s="5">
        <f t="shared" si="30"/>
        <v>9094.1536199999991</v>
      </c>
    </row>
    <row r="386" spans="1:19" ht="69" customHeight="1">
      <c r="A386" s="10" t="s">
        <v>74</v>
      </c>
      <c r="B386" s="3" t="s">
        <v>8</v>
      </c>
      <c r="C386" s="3" t="s">
        <v>24</v>
      </c>
      <c r="D386" s="3" t="s">
        <v>19</v>
      </c>
      <c r="E386" s="12" t="s">
        <v>76</v>
      </c>
      <c r="F386" s="3"/>
      <c r="G386" s="5">
        <v>70</v>
      </c>
      <c r="H386" s="5">
        <f>H387</f>
        <v>0</v>
      </c>
      <c r="I386" s="5">
        <f t="shared" si="35"/>
        <v>70</v>
      </c>
      <c r="J386" s="5">
        <f>J387</f>
        <v>0</v>
      </c>
      <c r="K386" s="5">
        <f t="shared" si="34"/>
        <v>70</v>
      </c>
      <c r="L386" s="9">
        <f>L387</f>
        <v>0</v>
      </c>
      <c r="M386" s="5">
        <f t="shared" si="33"/>
        <v>70</v>
      </c>
      <c r="N386" s="9">
        <f>N387</f>
        <v>0</v>
      </c>
      <c r="O386" s="5">
        <f t="shared" si="32"/>
        <v>70</v>
      </c>
      <c r="P386" s="9">
        <f>P387</f>
        <v>0</v>
      </c>
      <c r="Q386" s="5">
        <f t="shared" si="31"/>
        <v>70</v>
      </c>
      <c r="R386" s="9">
        <f>R387</f>
        <v>0</v>
      </c>
      <c r="S386" s="5">
        <f t="shared" si="30"/>
        <v>70</v>
      </c>
    </row>
    <row r="387" spans="1:19" ht="55.5" customHeight="1">
      <c r="A387" s="2" t="s">
        <v>71</v>
      </c>
      <c r="B387" s="3" t="s">
        <v>8</v>
      </c>
      <c r="C387" s="3" t="s">
        <v>24</v>
      </c>
      <c r="D387" s="3" t="s">
        <v>19</v>
      </c>
      <c r="E387" s="12" t="s">
        <v>76</v>
      </c>
      <c r="F387" s="3">
        <v>600</v>
      </c>
      <c r="G387" s="5">
        <v>70</v>
      </c>
      <c r="H387" s="5"/>
      <c r="I387" s="5">
        <f t="shared" si="35"/>
        <v>70</v>
      </c>
      <c r="J387" s="5"/>
      <c r="K387" s="5">
        <f t="shared" si="34"/>
        <v>70</v>
      </c>
      <c r="L387" s="9"/>
      <c r="M387" s="5">
        <f t="shared" si="33"/>
        <v>70</v>
      </c>
      <c r="N387" s="9"/>
      <c r="O387" s="5">
        <f t="shared" si="32"/>
        <v>70</v>
      </c>
      <c r="P387" s="9"/>
      <c r="Q387" s="5">
        <f t="shared" si="31"/>
        <v>70</v>
      </c>
      <c r="R387" s="9"/>
      <c r="S387" s="5">
        <f t="shared" si="30"/>
        <v>70</v>
      </c>
    </row>
    <row r="388" spans="1:19" ht="87.75" customHeight="1">
      <c r="A388" s="10" t="s">
        <v>77</v>
      </c>
      <c r="B388" s="3" t="s">
        <v>8</v>
      </c>
      <c r="C388" s="3" t="s">
        <v>24</v>
      </c>
      <c r="D388" s="3" t="s">
        <v>19</v>
      </c>
      <c r="E388" s="12" t="s">
        <v>78</v>
      </c>
      <c r="F388" s="3"/>
      <c r="G388" s="5">
        <v>1222.0830000000001</v>
      </c>
      <c r="H388" s="5">
        <f>H389</f>
        <v>214.73099999999999</v>
      </c>
      <c r="I388" s="5">
        <f t="shared" si="35"/>
        <v>1436.8140000000001</v>
      </c>
      <c r="J388" s="5">
        <f>J389</f>
        <v>0</v>
      </c>
      <c r="K388" s="5">
        <f t="shared" si="34"/>
        <v>1436.8140000000001</v>
      </c>
      <c r="L388" s="9">
        <f>L389</f>
        <v>0</v>
      </c>
      <c r="M388" s="5">
        <f t="shared" si="33"/>
        <v>1436.8140000000001</v>
      </c>
      <c r="N388" s="9">
        <f>N389</f>
        <v>0</v>
      </c>
      <c r="O388" s="5">
        <f t="shared" si="32"/>
        <v>1436.8140000000001</v>
      </c>
      <c r="P388" s="9">
        <f>P389</f>
        <v>0</v>
      </c>
      <c r="Q388" s="5">
        <f t="shared" si="31"/>
        <v>1436.8140000000001</v>
      </c>
      <c r="R388" s="9">
        <f>R389</f>
        <v>-85.972999999999999</v>
      </c>
      <c r="S388" s="5">
        <f t="shared" si="30"/>
        <v>1350.8410000000001</v>
      </c>
    </row>
    <row r="389" spans="1:19" ht="55.5" customHeight="1">
      <c r="A389" s="2" t="s">
        <v>71</v>
      </c>
      <c r="B389" s="3" t="s">
        <v>8</v>
      </c>
      <c r="C389" s="3" t="s">
        <v>24</v>
      </c>
      <c r="D389" s="3" t="s">
        <v>19</v>
      </c>
      <c r="E389" s="12" t="s">
        <v>78</v>
      </c>
      <c r="F389" s="3">
        <v>600</v>
      </c>
      <c r="G389" s="5">
        <v>1222.0830000000001</v>
      </c>
      <c r="H389" s="5">
        <v>214.73099999999999</v>
      </c>
      <c r="I389" s="5">
        <f t="shared" si="35"/>
        <v>1436.8140000000001</v>
      </c>
      <c r="J389" s="5"/>
      <c r="K389" s="5">
        <f t="shared" si="34"/>
        <v>1436.8140000000001</v>
      </c>
      <c r="L389" s="9"/>
      <c r="M389" s="5">
        <f t="shared" si="33"/>
        <v>1436.8140000000001</v>
      </c>
      <c r="N389" s="9"/>
      <c r="O389" s="5">
        <f t="shared" si="32"/>
        <v>1436.8140000000001</v>
      </c>
      <c r="P389" s="9"/>
      <c r="Q389" s="5">
        <f t="shared" si="31"/>
        <v>1436.8140000000001</v>
      </c>
      <c r="R389" s="9">
        <v>-85.972999999999999</v>
      </c>
      <c r="S389" s="5">
        <f t="shared" si="30"/>
        <v>1350.8410000000001</v>
      </c>
    </row>
    <row r="390" spans="1:19" ht="37.5" hidden="1" customHeight="1">
      <c r="A390" s="4" t="s">
        <v>79</v>
      </c>
      <c r="B390" s="3" t="s">
        <v>8</v>
      </c>
      <c r="C390" s="3" t="s">
        <v>24</v>
      </c>
      <c r="D390" s="3" t="s">
        <v>19</v>
      </c>
      <c r="E390" s="1" t="s">
        <v>264</v>
      </c>
      <c r="F390" s="3"/>
      <c r="G390" s="5">
        <v>0</v>
      </c>
      <c r="H390" s="5">
        <f>H391</f>
        <v>0</v>
      </c>
      <c r="I390" s="5">
        <f t="shared" si="35"/>
        <v>0</v>
      </c>
      <c r="J390" s="5">
        <f>J391</f>
        <v>0</v>
      </c>
      <c r="K390" s="5">
        <f t="shared" si="34"/>
        <v>0</v>
      </c>
      <c r="L390" s="9">
        <f>L391</f>
        <v>0</v>
      </c>
      <c r="M390" s="5">
        <f t="shared" si="33"/>
        <v>0</v>
      </c>
      <c r="N390" s="9">
        <f>N391</f>
        <v>0</v>
      </c>
      <c r="O390" s="5">
        <f t="shared" si="32"/>
        <v>0</v>
      </c>
      <c r="P390" s="9">
        <f>P391</f>
        <v>0</v>
      </c>
      <c r="Q390" s="5">
        <f t="shared" si="31"/>
        <v>0</v>
      </c>
      <c r="R390" s="9">
        <f>R391</f>
        <v>0</v>
      </c>
      <c r="S390" s="5">
        <f t="shared" si="30"/>
        <v>0</v>
      </c>
    </row>
    <row r="391" spans="1:19" ht="52.5" hidden="1" customHeight="1">
      <c r="A391" s="4" t="s">
        <v>71</v>
      </c>
      <c r="B391" s="3" t="s">
        <v>8</v>
      </c>
      <c r="C391" s="3" t="s">
        <v>24</v>
      </c>
      <c r="D391" s="3" t="s">
        <v>19</v>
      </c>
      <c r="E391" s="1" t="s">
        <v>264</v>
      </c>
      <c r="F391" s="3">
        <v>600</v>
      </c>
      <c r="G391" s="5">
        <v>0</v>
      </c>
      <c r="H391" s="5"/>
      <c r="I391" s="5">
        <f t="shared" si="35"/>
        <v>0</v>
      </c>
      <c r="J391" s="5"/>
      <c r="K391" s="5">
        <f t="shared" si="34"/>
        <v>0</v>
      </c>
      <c r="L391" s="9"/>
      <c r="M391" s="5">
        <f t="shared" si="33"/>
        <v>0</v>
      </c>
      <c r="N391" s="9"/>
      <c r="O391" s="5">
        <f t="shared" si="32"/>
        <v>0</v>
      </c>
      <c r="P391" s="9"/>
      <c r="Q391" s="5">
        <f t="shared" si="31"/>
        <v>0</v>
      </c>
      <c r="R391" s="9"/>
      <c r="S391" s="5">
        <f t="shared" si="30"/>
        <v>0</v>
      </c>
    </row>
    <row r="392" spans="1:19" ht="99" customHeight="1">
      <c r="A392" s="10" t="s">
        <v>80</v>
      </c>
      <c r="B392" s="3" t="s">
        <v>8</v>
      </c>
      <c r="C392" s="3" t="s">
        <v>24</v>
      </c>
      <c r="D392" s="3" t="s">
        <v>19</v>
      </c>
      <c r="E392" s="1" t="s">
        <v>81</v>
      </c>
      <c r="F392" s="3"/>
      <c r="G392" s="5">
        <v>0</v>
      </c>
      <c r="H392" s="5">
        <f>H393</f>
        <v>0</v>
      </c>
      <c r="I392" s="5">
        <f t="shared" si="35"/>
        <v>0</v>
      </c>
      <c r="J392" s="5">
        <f>J393</f>
        <v>0</v>
      </c>
      <c r="K392" s="5">
        <f t="shared" si="34"/>
        <v>0</v>
      </c>
      <c r="L392" s="9">
        <f>L393</f>
        <v>0</v>
      </c>
      <c r="M392" s="5">
        <f t="shared" si="33"/>
        <v>0</v>
      </c>
      <c r="N392" s="9">
        <f>N393</f>
        <v>0</v>
      </c>
      <c r="O392" s="5">
        <f t="shared" si="32"/>
        <v>0</v>
      </c>
      <c r="P392" s="9">
        <f>P393</f>
        <v>0</v>
      </c>
      <c r="Q392" s="5">
        <f t="shared" si="31"/>
        <v>0</v>
      </c>
      <c r="R392" s="9">
        <f>R393</f>
        <v>0</v>
      </c>
      <c r="S392" s="5">
        <f t="shared" si="30"/>
        <v>0</v>
      </c>
    </row>
    <row r="393" spans="1:19" ht="54" customHeight="1">
      <c r="A393" s="2" t="s">
        <v>71</v>
      </c>
      <c r="B393" s="3" t="s">
        <v>8</v>
      </c>
      <c r="C393" s="3" t="s">
        <v>24</v>
      </c>
      <c r="D393" s="3" t="s">
        <v>19</v>
      </c>
      <c r="E393" s="1" t="s">
        <v>81</v>
      </c>
      <c r="F393" s="3">
        <v>600</v>
      </c>
      <c r="G393" s="5">
        <v>0</v>
      </c>
      <c r="H393" s="5"/>
      <c r="I393" s="5">
        <f t="shared" si="35"/>
        <v>0</v>
      </c>
      <c r="J393" s="5"/>
      <c r="K393" s="5">
        <f t="shared" si="34"/>
        <v>0</v>
      </c>
      <c r="L393" s="9"/>
      <c r="M393" s="5">
        <f t="shared" si="33"/>
        <v>0</v>
      </c>
      <c r="N393" s="9"/>
      <c r="O393" s="5">
        <f t="shared" si="32"/>
        <v>0</v>
      </c>
      <c r="P393" s="9"/>
      <c r="Q393" s="5">
        <f t="shared" si="31"/>
        <v>0</v>
      </c>
      <c r="R393" s="9"/>
      <c r="S393" s="5">
        <f t="shared" si="30"/>
        <v>0</v>
      </c>
    </row>
    <row r="394" spans="1:19" ht="48" customHeight="1">
      <c r="A394" s="10" t="s">
        <v>82</v>
      </c>
      <c r="B394" s="3" t="s">
        <v>8</v>
      </c>
      <c r="C394" s="3" t="s">
        <v>24</v>
      </c>
      <c r="D394" s="3" t="s">
        <v>19</v>
      </c>
      <c r="E394" s="1" t="s">
        <v>83</v>
      </c>
      <c r="F394" s="3"/>
      <c r="G394" s="5">
        <v>0</v>
      </c>
      <c r="H394" s="5">
        <f>H395</f>
        <v>0</v>
      </c>
      <c r="I394" s="5">
        <f t="shared" si="35"/>
        <v>0</v>
      </c>
      <c r="J394" s="5">
        <f>J395</f>
        <v>0</v>
      </c>
      <c r="K394" s="5">
        <f t="shared" si="34"/>
        <v>0</v>
      </c>
      <c r="L394" s="9">
        <f>L395</f>
        <v>0</v>
      </c>
      <c r="M394" s="5">
        <f t="shared" si="33"/>
        <v>0</v>
      </c>
      <c r="N394" s="9">
        <f>N395</f>
        <v>0</v>
      </c>
      <c r="O394" s="5">
        <f t="shared" si="32"/>
        <v>0</v>
      </c>
      <c r="P394" s="9">
        <f>P395</f>
        <v>0</v>
      </c>
      <c r="Q394" s="5">
        <f t="shared" si="31"/>
        <v>0</v>
      </c>
      <c r="R394" s="9">
        <f>R395</f>
        <v>0</v>
      </c>
      <c r="S394" s="5">
        <f t="shared" si="30"/>
        <v>0</v>
      </c>
    </row>
    <row r="395" spans="1:19" ht="53.25" customHeight="1">
      <c r="A395" s="2" t="s">
        <v>71</v>
      </c>
      <c r="B395" s="3" t="s">
        <v>8</v>
      </c>
      <c r="C395" s="3" t="s">
        <v>24</v>
      </c>
      <c r="D395" s="3" t="s">
        <v>19</v>
      </c>
      <c r="E395" s="1" t="s">
        <v>83</v>
      </c>
      <c r="F395" s="3">
        <v>600</v>
      </c>
      <c r="G395" s="5">
        <v>0</v>
      </c>
      <c r="H395" s="5"/>
      <c r="I395" s="5">
        <f t="shared" si="35"/>
        <v>0</v>
      </c>
      <c r="J395" s="5"/>
      <c r="K395" s="5">
        <f t="shared" si="34"/>
        <v>0</v>
      </c>
      <c r="L395" s="9"/>
      <c r="M395" s="5">
        <f t="shared" si="33"/>
        <v>0</v>
      </c>
      <c r="N395" s="9"/>
      <c r="O395" s="5">
        <f t="shared" si="32"/>
        <v>0</v>
      </c>
      <c r="P395" s="9"/>
      <c r="Q395" s="5">
        <f t="shared" si="31"/>
        <v>0</v>
      </c>
      <c r="R395" s="9"/>
      <c r="S395" s="5">
        <f t="shared" si="30"/>
        <v>0</v>
      </c>
    </row>
    <row r="396" spans="1:19" ht="25.5" customHeight="1">
      <c r="A396" s="2" t="s">
        <v>320</v>
      </c>
      <c r="B396" s="3" t="s">
        <v>8</v>
      </c>
      <c r="C396" s="3" t="s">
        <v>24</v>
      </c>
      <c r="D396" s="3" t="s">
        <v>19</v>
      </c>
      <c r="E396" s="1" t="s">
        <v>321</v>
      </c>
      <c r="F396" s="3"/>
      <c r="G396" s="5">
        <v>1519.569</v>
      </c>
      <c r="H396" s="5">
        <f>H397</f>
        <v>0</v>
      </c>
      <c r="I396" s="5">
        <f t="shared" si="35"/>
        <v>1519.569</v>
      </c>
      <c r="J396" s="5">
        <f>J397</f>
        <v>0</v>
      </c>
      <c r="K396" s="5">
        <f t="shared" si="34"/>
        <v>1519.569</v>
      </c>
      <c r="L396" s="9">
        <f>L397</f>
        <v>0</v>
      </c>
      <c r="M396" s="5">
        <f t="shared" si="33"/>
        <v>1519.569</v>
      </c>
      <c r="N396" s="9">
        <f>N397</f>
        <v>0</v>
      </c>
      <c r="O396" s="5">
        <f t="shared" si="32"/>
        <v>1519.569</v>
      </c>
      <c r="P396" s="9">
        <f>P397</f>
        <v>0</v>
      </c>
      <c r="Q396" s="5">
        <f t="shared" si="31"/>
        <v>1519.569</v>
      </c>
      <c r="R396" s="9">
        <f>R397</f>
        <v>94.555000000000007</v>
      </c>
      <c r="S396" s="5">
        <f t="shared" si="30"/>
        <v>1614.124</v>
      </c>
    </row>
    <row r="397" spans="1:19" ht="53.25" customHeight="1">
      <c r="A397" s="2" t="s">
        <v>71</v>
      </c>
      <c r="B397" s="3" t="s">
        <v>8</v>
      </c>
      <c r="C397" s="3" t="s">
        <v>24</v>
      </c>
      <c r="D397" s="3" t="s">
        <v>19</v>
      </c>
      <c r="E397" s="1" t="s">
        <v>321</v>
      </c>
      <c r="F397" s="3">
        <v>600</v>
      </c>
      <c r="G397" s="5">
        <v>1519.569</v>
      </c>
      <c r="H397" s="5"/>
      <c r="I397" s="5">
        <f t="shared" si="35"/>
        <v>1519.569</v>
      </c>
      <c r="J397" s="5"/>
      <c r="K397" s="5">
        <f t="shared" si="34"/>
        <v>1519.569</v>
      </c>
      <c r="L397" s="9"/>
      <c r="M397" s="5">
        <f t="shared" si="33"/>
        <v>1519.569</v>
      </c>
      <c r="N397" s="9"/>
      <c r="O397" s="5">
        <f t="shared" si="32"/>
        <v>1519.569</v>
      </c>
      <c r="P397" s="9"/>
      <c r="Q397" s="5">
        <f t="shared" si="31"/>
        <v>1519.569</v>
      </c>
      <c r="R397" s="9">
        <v>94.555000000000007</v>
      </c>
      <c r="S397" s="5">
        <f t="shared" si="30"/>
        <v>1614.124</v>
      </c>
    </row>
    <row r="398" spans="1:19" ht="72" customHeight="1">
      <c r="A398" s="10" t="s">
        <v>86</v>
      </c>
      <c r="B398" s="3" t="s">
        <v>8</v>
      </c>
      <c r="C398" s="3" t="s">
        <v>24</v>
      </c>
      <c r="D398" s="3" t="s">
        <v>19</v>
      </c>
      <c r="E398" s="1" t="s">
        <v>361</v>
      </c>
      <c r="F398" s="3"/>
      <c r="G398" s="5"/>
      <c r="H398" s="5"/>
      <c r="I398" s="5"/>
      <c r="J398" s="5"/>
      <c r="K398" s="5"/>
      <c r="L398" s="9"/>
      <c r="M398" s="5"/>
      <c r="N398" s="9"/>
      <c r="O398" s="5"/>
      <c r="P398" s="9"/>
      <c r="Q398" s="5">
        <f t="shared" si="31"/>
        <v>0</v>
      </c>
      <c r="R398" s="9">
        <f>R399</f>
        <v>85.972999999999999</v>
      </c>
      <c r="S398" s="5">
        <f t="shared" si="30"/>
        <v>85.972999999999999</v>
      </c>
    </row>
    <row r="399" spans="1:19" ht="53.25" customHeight="1">
      <c r="A399" s="2" t="s">
        <v>71</v>
      </c>
      <c r="B399" s="3" t="s">
        <v>8</v>
      </c>
      <c r="C399" s="3" t="s">
        <v>24</v>
      </c>
      <c r="D399" s="3" t="s">
        <v>19</v>
      </c>
      <c r="E399" s="1" t="s">
        <v>361</v>
      </c>
      <c r="F399" s="3">
        <v>600</v>
      </c>
      <c r="G399" s="5"/>
      <c r="H399" s="5"/>
      <c r="I399" s="5"/>
      <c r="J399" s="5"/>
      <c r="K399" s="5"/>
      <c r="L399" s="9"/>
      <c r="M399" s="5"/>
      <c r="N399" s="9"/>
      <c r="O399" s="5"/>
      <c r="P399" s="9"/>
      <c r="Q399" s="5">
        <f t="shared" si="31"/>
        <v>0</v>
      </c>
      <c r="R399" s="9">
        <v>85.972999999999999</v>
      </c>
      <c r="S399" s="5">
        <f t="shared" si="30"/>
        <v>85.972999999999999</v>
      </c>
    </row>
    <row r="400" spans="1:19" ht="57" customHeight="1">
      <c r="A400" s="10" t="s">
        <v>84</v>
      </c>
      <c r="B400" s="3" t="s">
        <v>8</v>
      </c>
      <c r="C400" s="3" t="s">
        <v>24</v>
      </c>
      <c r="D400" s="3" t="s">
        <v>19</v>
      </c>
      <c r="E400" s="1" t="s">
        <v>87</v>
      </c>
      <c r="F400" s="3"/>
      <c r="G400" s="5">
        <v>2453.4353899999992</v>
      </c>
      <c r="H400" s="5">
        <f>H401</f>
        <v>0</v>
      </c>
      <c r="I400" s="5">
        <f t="shared" si="35"/>
        <v>2453.4353899999992</v>
      </c>
      <c r="J400" s="5">
        <f>J401</f>
        <v>0</v>
      </c>
      <c r="K400" s="5">
        <f t="shared" si="34"/>
        <v>2453.4353899999992</v>
      </c>
      <c r="L400" s="9">
        <f>L401</f>
        <v>0</v>
      </c>
      <c r="M400" s="5">
        <f t="shared" si="33"/>
        <v>2453.4353899999992</v>
      </c>
      <c r="N400" s="9">
        <f>N401</f>
        <v>0</v>
      </c>
      <c r="O400" s="5">
        <f t="shared" si="32"/>
        <v>2453.4353899999992</v>
      </c>
      <c r="P400" s="9">
        <f>P401</f>
        <v>0</v>
      </c>
      <c r="Q400" s="5">
        <f t="shared" si="31"/>
        <v>2453.4353899999992</v>
      </c>
      <c r="R400" s="9">
        <f>R401</f>
        <v>0</v>
      </c>
      <c r="S400" s="5">
        <f t="shared" si="30"/>
        <v>2453.4353899999992</v>
      </c>
    </row>
    <row r="401" spans="1:19" ht="54.75" customHeight="1">
      <c r="A401" s="2" t="s">
        <v>71</v>
      </c>
      <c r="B401" s="3" t="s">
        <v>8</v>
      </c>
      <c r="C401" s="3" t="s">
        <v>24</v>
      </c>
      <c r="D401" s="3" t="s">
        <v>19</v>
      </c>
      <c r="E401" s="1" t="s">
        <v>87</v>
      </c>
      <c r="F401" s="3">
        <v>600</v>
      </c>
      <c r="G401" s="5">
        <v>2453.4353899999992</v>
      </c>
      <c r="H401" s="5"/>
      <c r="I401" s="5">
        <f t="shared" si="35"/>
        <v>2453.4353899999992</v>
      </c>
      <c r="J401" s="5"/>
      <c r="K401" s="5">
        <f t="shared" si="34"/>
        <v>2453.4353899999992</v>
      </c>
      <c r="L401" s="9"/>
      <c r="M401" s="5">
        <f t="shared" si="33"/>
        <v>2453.4353899999992</v>
      </c>
      <c r="N401" s="9"/>
      <c r="O401" s="5">
        <f t="shared" si="32"/>
        <v>2453.4353899999992</v>
      </c>
      <c r="P401" s="9"/>
      <c r="Q401" s="5">
        <f t="shared" si="31"/>
        <v>2453.4353899999992</v>
      </c>
      <c r="R401" s="9"/>
      <c r="S401" s="5">
        <f t="shared" si="30"/>
        <v>2453.4353899999992</v>
      </c>
    </row>
    <row r="402" spans="1:19" ht="53.25" customHeight="1">
      <c r="A402" s="10" t="s">
        <v>222</v>
      </c>
      <c r="B402" s="3" t="s">
        <v>8</v>
      </c>
      <c r="C402" s="3" t="s">
        <v>24</v>
      </c>
      <c r="D402" s="3" t="s">
        <v>19</v>
      </c>
      <c r="E402" s="12" t="s">
        <v>214</v>
      </c>
      <c r="F402" s="3"/>
      <c r="G402" s="5">
        <v>10.664999999999999</v>
      </c>
      <c r="H402" s="5">
        <f>H403</f>
        <v>0</v>
      </c>
      <c r="I402" s="5">
        <f t="shared" si="35"/>
        <v>10.664999999999999</v>
      </c>
      <c r="J402" s="5">
        <f>J403</f>
        <v>0</v>
      </c>
      <c r="K402" s="5">
        <f t="shared" si="34"/>
        <v>10.664999999999999</v>
      </c>
      <c r="L402" s="9">
        <f>L403</f>
        <v>0</v>
      </c>
      <c r="M402" s="5">
        <f t="shared" si="33"/>
        <v>10.664999999999999</v>
      </c>
      <c r="N402" s="9">
        <f>N403</f>
        <v>0</v>
      </c>
      <c r="O402" s="5">
        <f t="shared" si="32"/>
        <v>10.664999999999999</v>
      </c>
      <c r="P402" s="9">
        <f>P403</f>
        <v>0</v>
      </c>
      <c r="Q402" s="5">
        <f t="shared" si="31"/>
        <v>10.664999999999999</v>
      </c>
      <c r="R402" s="9">
        <f>R403</f>
        <v>0</v>
      </c>
      <c r="S402" s="5">
        <f t="shared" si="30"/>
        <v>10.664999999999999</v>
      </c>
    </row>
    <row r="403" spans="1:19" ht="53.25" customHeight="1">
      <c r="A403" s="2" t="s">
        <v>71</v>
      </c>
      <c r="B403" s="3" t="s">
        <v>8</v>
      </c>
      <c r="C403" s="3" t="s">
        <v>24</v>
      </c>
      <c r="D403" s="3" t="s">
        <v>19</v>
      </c>
      <c r="E403" s="12" t="s">
        <v>214</v>
      </c>
      <c r="F403" s="3">
        <v>600</v>
      </c>
      <c r="G403" s="5">
        <v>10.664999999999999</v>
      </c>
      <c r="H403" s="5"/>
      <c r="I403" s="5">
        <f t="shared" si="35"/>
        <v>10.664999999999999</v>
      </c>
      <c r="J403" s="5"/>
      <c r="K403" s="5">
        <f t="shared" si="34"/>
        <v>10.664999999999999</v>
      </c>
      <c r="L403" s="9"/>
      <c r="M403" s="5">
        <f t="shared" si="33"/>
        <v>10.664999999999999</v>
      </c>
      <c r="N403" s="9"/>
      <c r="O403" s="5">
        <f t="shared" si="32"/>
        <v>10.664999999999999</v>
      </c>
      <c r="P403" s="9"/>
      <c r="Q403" s="5">
        <f t="shared" si="31"/>
        <v>10.664999999999999</v>
      </c>
      <c r="R403" s="9"/>
      <c r="S403" s="5">
        <f t="shared" si="30"/>
        <v>10.664999999999999</v>
      </c>
    </row>
    <row r="404" spans="1:19" ht="69" customHeight="1">
      <c r="A404" s="10" t="s">
        <v>85</v>
      </c>
      <c r="B404" s="3" t="s">
        <v>8</v>
      </c>
      <c r="C404" s="3" t="s">
        <v>24</v>
      </c>
      <c r="D404" s="3" t="s">
        <v>19</v>
      </c>
      <c r="E404" s="12" t="s">
        <v>88</v>
      </c>
      <c r="F404" s="3"/>
      <c r="G404" s="5">
        <v>100</v>
      </c>
      <c r="H404" s="5">
        <f>H405</f>
        <v>0</v>
      </c>
      <c r="I404" s="5">
        <f t="shared" si="35"/>
        <v>100</v>
      </c>
      <c r="J404" s="5">
        <f>J405</f>
        <v>0</v>
      </c>
      <c r="K404" s="5">
        <f t="shared" si="34"/>
        <v>100</v>
      </c>
      <c r="L404" s="9">
        <f>L405</f>
        <v>0</v>
      </c>
      <c r="M404" s="5">
        <f t="shared" si="33"/>
        <v>100</v>
      </c>
      <c r="N404" s="9">
        <f>N405</f>
        <v>0</v>
      </c>
      <c r="O404" s="5">
        <f t="shared" si="32"/>
        <v>100</v>
      </c>
      <c r="P404" s="9">
        <f>P405</f>
        <v>0</v>
      </c>
      <c r="Q404" s="5">
        <f t="shared" si="31"/>
        <v>100</v>
      </c>
      <c r="R404" s="9">
        <f>R405</f>
        <v>0</v>
      </c>
      <c r="S404" s="5">
        <f t="shared" si="30"/>
        <v>100</v>
      </c>
    </row>
    <row r="405" spans="1:19" ht="54" customHeight="1">
      <c r="A405" s="2" t="s">
        <v>71</v>
      </c>
      <c r="B405" s="3" t="s">
        <v>8</v>
      </c>
      <c r="C405" s="3" t="s">
        <v>24</v>
      </c>
      <c r="D405" s="3" t="s">
        <v>19</v>
      </c>
      <c r="E405" s="12" t="s">
        <v>88</v>
      </c>
      <c r="F405" s="3">
        <v>600</v>
      </c>
      <c r="G405" s="5">
        <v>100</v>
      </c>
      <c r="H405" s="5"/>
      <c r="I405" s="5">
        <f t="shared" si="35"/>
        <v>100</v>
      </c>
      <c r="J405" s="5"/>
      <c r="K405" s="5">
        <f t="shared" si="34"/>
        <v>100</v>
      </c>
      <c r="L405" s="9"/>
      <c r="M405" s="5">
        <f t="shared" si="33"/>
        <v>100</v>
      </c>
      <c r="N405" s="9"/>
      <c r="O405" s="5">
        <f t="shared" si="32"/>
        <v>100</v>
      </c>
      <c r="P405" s="9"/>
      <c r="Q405" s="5">
        <f t="shared" si="31"/>
        <v>100</v>
      </c>
      <c r="R405" s="9"/>
      <c r="S405" s="5">
        <f t="shared" si="30"/>
        <v>100</v>
      </c>
    </row>
    <row r="406" spans="1:19" ht="76.5" customHeight="1">
      <c r="A406" s="10" t="s">
        <v>86</v>
      </c>
      <c r="B406" s="3" t="s">
        <v>8</v>
      </c>
      <c r="C406" s="3" t="s">
        <v>24</v>
      </c>
      <c r="D406" s="3" t="s">
        <v>19</v>
      </c>
      <c r="E406" s="1" t="s">
        <v>89</v>
      </c>
      <c r="F406" s="3"/>
      <c r="G406" s="5">
        <v>1500</v>
      </c>
      <c r="H406" s="5">
        <f>H407</f>
        <v>0</v>
      </c>
      <c r="I406" s="5">
        <f t="shared" si="35"/>
        <v>1500</v>
      </c>
      <c r="J406" s="5">
        <f>J407</f>
        <v>0</v>
      </c>
      <c r="K406" s="5">
        <f t="shared" si="34"/>
        <v>1500</v>
      </c>
      <c r="L406" s="9">
        <f>L407</f>
        <v>0</v>
      </c>
      <c r="M406" s="5">
        <f t="shared" si="33"/>
        <v>1500</v>
      </c>
      <c r="N406" s="9">
        <f>N407</f>
        <v>0</v>
      </c>
      <c r="O406" s="5">
        <f t="shared" si="32"/>
        <v>1500</v>
      </c>
      <c r="P406" s="9">
        <f>P407</f>
        <v>0</v>
      </c>
      <c r="Q406" s="5">
        <f t="shared" si="31"/>
        <v>1500</v>
      </c>
      <c r="R406" s="9">
        <f>R407</f>
        <v>0</v>
      </c>
      <c r="S406" s="5">
        <f t="shared" si="30"/>
        <v>1500</v>
      </c>
    </row>
    <row r="407" spans="1:19" ht="52.5" customHeight="1">
      <c r="A407" s="2" t="s">
        <v>71</v>
      </c>
      <c r="B407" s="3" t="s">
        <v>8</v>
      </c>
      <c r="C407" s="3" t="s">
        <v>24</v>
      </c>
      <c r="D407" s="3" t="s">
        <v>19</v>
      </c>
      <c r="E407" s="1" t="s">
        <v>89</v>
      </c>
      <c r="F407" s="3">
        <v>600</v>
      </c>
      <c r="G407" s="5">
        <v>1500</v>
      </c>
      <c r="H407" s="5"/>
      <c r="I407" s="5">
        <f t="shared" si="35"/>
        <v>1500</v>
      </c>
      <c r="J407" s="5"/>
      <c r="K407" s="5">
        <f t="shared" si="34"/>
        <v>1500</v>
      </c>
      <c r="L407" s="9"/>
      <c r="M407" s="5">
        <f t="shared" si="33"/>
        <v>1500</v>
      </c>
      <c r="N407" s="9"/>
      <c r="O407" s="5">
        <f t="shared" si="32"/>
        <v>1500</v>
      </c>
      <c r="P407" s="9"/>
      <c r="Q407" s="5">
        <f t="shared" si="31"/>
        <v>1500</v>
      </c>
      <c r="R407" s="9"/>
      <c r="S407" s="5">
        <f t="shared" ref="S407:S435" si="36">Q407+R407</f>
        <v>1500</v>
      </c>
    </row>
    <row r="408" spans="1:19" ht="95.25" customHeight="1">
      <c r="A408" s="10" t="s">
        <v>80</v>
      </c>
      <c r="B408" s="3" t="s">
        <v>8</v>
      </c>
      <c r="C408" s="3" t="s">
        <v>24</v>
      </c>
      <c r="D408" s="3" t="s">
        <v>19</v>
      </c>
      <c r="E408" s="1" t="s">
        <v>90</v>
      </c>
      <c r="F408" s="3"/>
      <c r="G408" s="5">
        <v>0</v>
      </c>
      <c r="H408" s="5">
        <f>H409</f>
        <v>0</v>
      </c>
      <c r="I408" s="5">
        <f t="shared" si="35"/>
        <v>0</v>
      </c>
      <c r="J408" s="5">
        <f>J409</f>
        <v>0</v>
      </c>
      <c r="K408" s="5">
        <f t="shared" si="34"/>
        <v>0</v>
      </c>
      <c r="L408" s="9">
        <f>L409</f>
        <v>0</v>
      </c>
      <c r="M408" s="5">
        <f t="shared" si="33"/>
        <v>0</v>
      </c>
      <c r="N408" s="9">
        <f>N409</f>
        <v>0</v>
      </c>
      <c r="O408" s="5">
        <f t="shared" si="32"/>
        <v>0</v>
      </c>
      <c r="P408" s="9">
        <f>P409</f>
        <v>0</v>
      </c>
      <c r="Q408" s="5">
        <f t="shared" si="31"/>
        <v>0</v>
      </c>
      <c r="R408" s="9">
        <f>R409</f>
        <v>173.71010000000001</v>
      </c>
      <c r="S408" s="5">
        <f t="shared" si="36"/>
        <v>173.71010000000001</v>
      </c>
    </row>
    <row r="409" spans="1:19" ht="51.75" customHeight="1">
      <c r="A409" s="2" t="s">
        <v>71</v>
      </c>
      <c r="B409" s="3" t="s">
        <v>8</v>
      </c>
      <c r="C409" s="3" t="s">
        <v>24</v>
      </c>
      <c r="D409" s="3" t="s">
        <v>19</v>
      </c>
      <c r="E409" s="1" t="s">
        <v>90</v>
      </c>
      <c r="F409" s="3">
        <v>600</v>
      </c>
      <c r="G409" s="5">
        <v>0</v>
      </c>
      <c r="H409" s="5"/>
      <c r="I409" s="5">
        <f t="shared" si="35"/>
        <v>0</v>
      </c>
      <c r="J409" s="5"/>
      <c r="K409" s="5">
        <f t="shared" si="34"/>
        <v>0</v>
      </c>
      <c r="L409" s="9"/>
      <c r="M409" s="5">
        <f t="shared" si="33"/>
        <v>0</v>
      </c>
      <c r="N409" s="9"/>
      <c r="O409" s="5">
        <f t="shared" si="32"/>
        <v>0</v>
      </c>
      <c r="P409" s="9"/>
      <c r="Q409" s="5">
        <f t="shared" ref="Q409:Q435" si="37">O409+P409</f>
        <v>0</v>
      </c>
      <c r="R409" s="9">
        <v>173.71010000000001</v>
      </c>
      <c r="S409" s="5">
        <f t="shared" si="36"/>
        <v>173.71010000000001</v>
      </c>
    </row>
    <row r="410" spans="1:19" ht="51.75" customHeight="1">
      <c r="A410" s="10" t="s">
        <v>82</v>
      </c>
      <c r="B410" s="3" t="s">
        <v>8</v>
      </c>
      <c r="C410" s="3" t="s">
        <v>24</v>
      </c>
      <c r="D410" s="3" t="s">
        <v>19</v>
      </c>
      <c r="E410" s="1" t="s">
        <v>91</v>
      </c>
      <c r="F410" s="3"/>
      <c r="G410" s="5">
        <v>0</v>
      </c>
      <c r="H410" s="5">
        <f>H411</f>
        <v>0</v>
      </c>
      <c r="I410" s="5">
        <f t="shared" si="35"/>
        <v>0</v>
      </c>
      <c r="J410" s="5">
        <f>J411</f>
        <v>0</v>
      </c>
      <c r="K410" s="5">
        <f t="shared" si="34"/>
        <v>0</v>
      </c>
      <c r="L410" s="9">
        <f>L411</f>
        <v>0</v>
      </c>
      <c r="M410" s="5">
        <f t="shared" si="33"/>
        <v>0</v>
      </c>
      <c r="N410" s="9">
        <f>N411</f>
        <v>0</v>
      </c>
      <c r="O410" s="5">
        <f t="shared" si="32"/>
        <v>0</v>
      </c>
      <c r="P410" s="9">
        <f>P411</f>
        <v>0</v>
      </c>
      <c r="Q410" s="5">
        <f t="shared" si="37"/>
        <v>0</v>
      </c>
      <c r="R410" s="9">
        <f>R411</f>
        <v>0</v>
      </c>
      <c r="S410" s="5">
        <f t="shared" si="36"/>
        <v>0</v>
      </c>
    </row>
    <row r="411" spans="1:19" ht="54.75" customHeight="1">
      <c r="A411" s="2" t="s">
        <v>71</v>
      </c>
      <c r="B411" s="3" t="s">
        <v>8</v>
      </c>
      <c r="C411" s="3" t="s">
        <v>24</v>
      </c>
      <c r="D411" s="3" t="s">
        <v>19</v>
      </c>
      <c r="E411" s="1" t="s">
        <v>91</v>
      </c>
      <c r="F411" s="3">
        <v>600</v>
      </c>
      <c r="G411" s="5">
        <v>0</v>
      </c>
      <c r="H411" s="5"/>
      <c r="I411" s="5">
        <f t="shared" si="35"/>
        <v>0</v>
      </c>
      <c r="J411" s="5"/>
      <c r="K411" s="5">
        <f t="shared" si="34"/>
        <v>0</v>
      </c>
      <c r="L411" s="9"/>
      <c r="M411" s="5">
        <f t="shared" si="33"/>
        <v>0</v>
      </c>
      <c r="N411" s="9"/>
      <c r="O411" s="5">
        <f t="shared" si="32"/>
        <v>0</v>
      </c>
      <c r="P411" s="9"/>
      <c r="Q411" s="5">
        <f t="shared" si="37"/>
        <v>0</v>
      </c>
      <c r="R411" s="9"/>
      <c r="S411" s="5">
        <f t="shared" si="36"/>
        <v>0</v>
      </c>
    </row>
    <row r="412" spans="1:19" ht="45" customHeight="1">
      <c r="A412" s="10" t="s">
        <v>79</v>
      </c>
      <c r="B412" s="3" t="s">
        <v>8</v>
      </c>
      <c r="C412" s="3" t="s">
        <v>24</v>
      </c>
      <c r="D412" s="3" t="s">
        <v>19</v>
      </c>
      <c r="E412" s="1" t="s">
        <v>92</v>
      </c>
      <c r="F412" s="3"/>
      <c r="G412" s="5">
        <v>728</v>
      </c>
      <c r="H412" s="5">
        <f>H413</f>
        <v>0</v>
      </c>
      <c r="I412" s="5">
        <f t="shared" si="35"/>
        <v>728</v>
      </c>
      <c r="J412" s="5">
        <f>J413</f>
        <v>0</v>
      </c>
      <c r="K412" s="5">
        <f t="shared" si="34"/>
        <v>728</v>
      </c>
      <c r="L412" s="9">
        <f>L413</f>
        <v>0</v>
      </c>
      <c r="M412" s="5">
        <f t="shared" si="33"/>
        <v>728</v>
      </c>
      <c r="N412" s="9">
        <f>N413</f>
        <v>15</v>
      </c>
      <c r="O412" s="5">
        <f t="shared" si="32"/>
        <v>743</v>
      </c>
      <c r="P412" s="9">
        <f>P413</f>
        <v>0</v>
      </c>
      <c r="Q412" s="5">
        <f t="shared" si="37"/>
        <v>743</v>
      </c>
      <c r="R412" s="9">
        <f>R413</f>
        <v>0</v>
      </c>
      <c r="S412" s="5">
        <f t="shared" si="36"/>
        <v>743</v>
      </c>
    </row>
    <row r="413" spans="1:19" ht="53.25" customHeight="1">
      <c r="A413" s="2" t="s">
        <v>71</v>
      </c>
      <c r="B413" s="3" t="s">
        <v>8</v>
      </c>
      <c r="C413" s="3" t="s">
        <v>24</v>
      </c>
      <c r="D413" s="3" t="s">
        <v>19</v>
      </c>
      <c r="E413" s="1" t="s">
        <v>92</v>
      </c>
      <c r="F413" s="3">
        <v>600</v>
      </c>
      <c r="G413" s="5">
        <v>728</v>
      </c>
      <c r="H413" s="5"/>
      <c r="I413" s="5">
        <f t="shared" si="35"/>
        <v>728</v>
      </c>
      <c r="J413" s="5"/>
      <c r="K413" s="5">
        <f t="shared" si="34"/>
        <v>728</v>
      </c>
      <c r="L413" s="9"/>
      <c r="M413" s="5">
        <f t="shared" si="33"/>
        <v>728</v>
      </c>
      <c r="N413" s="9">
        <v>15</v>
      </c>
      <c r="O413" s="5">
        <f t="shared" ref="O413:O435" si="38">M413+N413</f>
        <v>743</v>
      </c>
      <c r="P413" s="9"/>
      <c r="Q413" s="5">
        <f t="shared" si="37"/>
        <v>743</v>
      </c>
      <c r="R413" s="9"/>
      <c r="S413" s="5">
        <f t="shared" si="36"/>
        <v>743</v>
      </c>
    </row>
    <row r="414" spans="1:19" ht="51.75" customHeight="1">
      <c r="A414" s="10" t="s">
        <v>93</v>
      </c>
      <c r="B414" s="3" t="s">
        <v>8</v>
      </c>
      <c r="C414" s="3" t="s">
        <v>24</v>
      </c>
      <c r="D414" s="3" t="s">
        <v>19</v>
      </c>
      <c r="E414" s="1" t="s">
        <v>94</v>
      </c>
      <c r="F414" s="3"/>
      <c r="G414" s="5">
        <v>342.50968</v>
      </c>
      <c r="H414" s="5">
        <f>H415+H416</f>
        <v>0</v>
      </c>
      <c r="I414" s="5">
        <f t="shared" si="35"/>
        <v>342.50968</v>
      </c>
      <c r="J414" s="5">
        <f>J415+J416</f>
        <v>-2.2405300000000001</v>
      </c>
      <c r="K414" s="5">
        <f t="shared" si="34"/>
        <v>340.26915000000002</v>
      </c>
      <c r="L414" s="9">
        <f>L415+L416</f>
        <v>0</v>
      </c>
      <c r="M414" s="5">
        <f t="shared" si="33"/>
        <v>340.26915000000002</v>
      </c>
      <c r="N414" s="9">
        <f>N415+N416</f>
        <v>-15</v>
      </c>
      <c r="O414" s="5">
        <f t="shared" si="38"/>
        <v>325.26915000000002</v>
      </c>
      <c r="P414" s="9">
        <f>P415+P416</f>
        <v>0</v>
      </c>
      <c r="Q414" s="5">
        <f t="shared" si="37"/>
        <v>325.26915000000002</v>
      </c>
      <c r="R414" s="9">
        <f>R415+R416</f>
        <v>0</v>
      </c>
      <c r="S414" s="5">
        <f t="shared" si="36"/>
        <v>325.26915000000002</v>
      </c>
    </row>
    <row r="415" spans="1:19" ht="48.75" customHeight="1">
      <c r="A415" s="2" t="s">
        <v>32</v>
      </c>
      <c r="B415" s="3" t="s">
        <v>8</v>
      </c>
      <c r="C415" s="3" t="s">
        <v>24</v>
      </c>
      <c r="D415" s="3" t="s">
        <v>19</v>
      </c>
      <c r="E415" s="1" t="s">
        <v>94</v>
      </c>
      <c r="F415" s="3">
        <v>200</v>
      </c>
      <c r="G415" s="5">
        <v>309.416</v>
      </c>
      <c r="H415" s="5"/>
      <c r="I415" s="5">
        <f t="shared" si="35"/>
        <v>309.416</v>
      </c>
      <c r="J415" s="5">
        <v>-2.2405300000000001</v>
      </c>
      <c r="K415" s="5">
        <f t="shared" si="34"/>
        <v>307.17547000000002</v>
      </c>
      <c r="L415" s="9"/>
      <c r="M415" s="5">
        <f t="shared" si="33"/>
        <v>307.17547000000002</v>
      </c>
      <c r="N415" s="9">
        <v>-15</v>
      </c>
      <c r="O415" s="5">
        <f t="shared" si="38"/>
        <v>292.17547000000002</v>
      </c>
      <c r="P415" s="9"/>
      <c r="Q415" s="5">
        <f t="shared" si="37"/>
        <v>292.17547000000002</v>
      </c>
      <c r="R415" s="9"/>
      <c r="S415" s="5">
        <f t="shared" si="36"/>
        <v>292.17547000000002</v>
      </c>
    </row>
    <row r="416" spans="1:19" ht="55.5" customHeight="1">
      <c r="A416" s="2" t="s">
        <v>71</v>
      </c>
      <c r="B416" s="3" t="s">
        <v>8</v>
      </c>
      <c r="C416" s="3" t="s">
        <v>24</v>
      </c>
      <c r="D416" s="3" t="s">
        <v>19</v>
      </c>
      <c r="E416" s="1" t="s">
        <v>94</v>
      </c>
      <c r="F416" s="3">
        <v>600</v>
      </c>
      <c r="G416" s="5">
        <v>33.093679999999999</v>
      </c>
      <c r="H416" s="5"/>
      <c r="I416" s="5">
        <f t="shared" si="35"/>
        <v>33.093679999999999</v>
      </c>
      <c r="J416" s="5"/>
      <c r="K416" s="5">
        <f t="shared" si="34"/>
        <v>33.093679999999999</v>
      </c>
      <c r="L416" s="9"/>
      <c r="M416" s="5">
        <f t="shared" si="33"/>
        <v>33.093679999999999</v>
      </c>
      <c r="N416" s="9"/>
      <c r="O416" s="5">
        <f t="shared" si="38"/>
        <v>33.093679999999999</v>
      </c>
      <c r="P416" s="9"/>
      <c r="Q416" s="5">
        <f t="shared" si="37"/>
        <v>33.093679999999999</v>
      </c>
      <c r="R416" s="9"/>
      <c r="S416" s="5">
        <f t="shared" si="36"/>
        <v>33.093679999999999</v>
      </c>
    </row>
    <row r="417" spans="1:19" ht="26.25" customHeight="1">
      <c r="A417" s="2" t="s">
        <v>331</v>
      </c>
      <c r="B417" s="3" t="s">
        <v>8</v>
      </c>
      <c r="C417" s="3" t="s">
        <v>24</v>
      </c>
      <c r="D417" s="3" t="s">
        <v>19</v>
      </c>
      <c r="E417" s="1" t="s">
        <v>332</v>
      </c>
      <c r="F417" s="3"/>
      <c r="G417" s="5">
        <v>0</v>
      </c>
      <c r="H417" s="5">
        <f>H418</f>
        <v>5700</v>
      </c>
      <c r="I417" s="5">
        <f t="shared" si="35"/>
        <v>5700</v>
      </c>
      <c r="J417" s="5">
        <f>J418</f>
        <v>0</v>
      </c>
      <c r="K417" s="5">
        <f t="shared" si="34"/>
        <v>5700</v>
      </c>
      <c r="L417" s="9">
        <f>L418</f>
        <v>0</v>
      </c>
      <c r="M417" s="5">
        <f t="shared" ref="M417:M435" si="39">K417+L417</f>
        <v>5700</v>
      </c>
      <c r="N417" s="9">
        <f>N418</f>
        <v>0</v>
      </c>
      <c r="O417" s="5">
        <f t="shared" si="38"/>
        <v>5700</v>
      </c>
      <c r="P417" s="9">
        <f>P418</f>
        <v>0</v>
      </c>
      <c r="Q417" s="5">
        <f t="shared" si="37"/>
        <v>5700</v>
      </c>
      <c r="R417" s="9">
        <f>R418</f>
        <v>0</v>
      </c>
      <c r="S417" s="5">
        <f t="shared" si="36"/>
        <v>5700</v>
      </c>
    </row>
    <row r="418" spans="1:19" ht="55.5" customHeight="1">
      <c r="A418" s="2" t="s">
        <v>71</v>
      </c>
      <c r="B418" s="3" t="s">
        <v>8</v>
      </c>
      <c r="C418" s="3" t="s">
        <v>24</v>
      </c>
      <c r="D418" s="3" t="s">
        <v>19</v>
      </c>
      <c r="E418" s="1" t="s">
        <v>332</v>
      </c>
      <c r="F418" s="3">
        <v>600</v>
      </c>
      <c r="G418" s="5">
        <v>0</v>
      </c>
      <c r="H418" s="5">
        <v>5700</v>
      </c>
      <c r="I418" s="5">
        <f t="shared" si="35"/>
        <v>5700</v>
      </c>
      <c r="J418" s="5"/>
      <c r="K418" s="5">
        <f t="shared" si="34"/>
        <v>5700</v>
      </c>
      <c r="L418" s="9"/>
      <c r="M418" s="5">
        <f t="shared" si="39"/>
        <v>5700</v>
      </c>
      <c r="N418" s="9"/>
      <c r="O418" s="5">
        <f t="shared" si="38"/>
        <v>5700</v>
      </c>
      <c r="P418" s="9"/>
      <c r="Q418" s="5">
        <f t="shared" si="37"/>
        <v>5700</v>
      </c>
      <c r="R418" s="9"/>
      <c r="S418" s="5">
        <f t="shared" si="36"/>
        <v>5700</v>
      </c>
    </row>
    <row r="419" spans="1:19" ht="53.25" customHeight="1">
      <c r="A419" s="2" t="s">
        <v>100</v>
      </c>
      <c r="B419" s="3" t="s">
        <v>8</v>
      </c>
      <c r="C419" s="3">
        <v>11</v>
      </c>
      <c r="D419" s="3" t="s">
        <v>25</v>
      </c>
      <c r="E419" s="1" t="s">
        <v>102</v>
      </c>
      <c r="F419" s="3"/>
      <c r="G419" s="5">
        <v>454.05</v>
      </c>
      <c r="H419" s="5">
        <f>H420+H421</f>
        <v>0</v>
      </c>
      <c r="I419" s="5">
        <f t="shared" si="35"/>
        <v>454.05</v>
      </c>
      <c r="J419" s="5">
        <f>J420+J421</f>
        <v>0</v>
      </c>
      <c r="K419" s="5">
        <f t="shared" si="34"/>
        <v>454.05</v>
      </c>
      <c r="L419" s="9">
        <f>L420+L421</f>
        <v>0</v>
      </c>
      <c r="M419" s="5">
        <f t="shared" si="39"/>
        <v>454.05</v>
      </c>
      <c r="N419" s="9">
        <f>N420+N421</f>
        <v>0</v>
      </c>
      <c r="O419" s="5">
        <f t="shared" si="38"/>
        <v>454.05</v>
      </c>
      <c r="P419" s="9">
        <f>P420+P421</f>
        <v>0</v>
      </c>
      <c r="Q419" s="5">
        <f t="shared" si="37"/>
        <v>454.05</v>
      </c>
      <c r="R419" s="9">
        <f>R420+R421</f>
        <v>0</v>
      </c>
      <c r="S419" s="5">
        <f t="shared" si="36"/>
        <v>454.05</v>
      </c>
    </row>
    <row r="420" spans="1:19" ht="85.5" customHeight="1">
      <c r="A420" s="2" t="s">
        <v>101</v>
      </c>
      <c r="B420" s="3" t="s">
        <v>8</v>
      </c>
      <c r="C420" s="3">
        <v>11</v>
      </c>
      <c r="D420" s="3" t="s">
        <v>25</v>
      </c>
      <c r="E420" s="1" t="s">
        <v>102</v>
      </c>
      <c r="F420" s="3">
        <v>100</v>
      </c>
      <c r="G420" s="5">
        <v>339.05</v>
      </c>
      <c r="H420" s="5"/>
      <c r="I420" s="5">
        <f t="shared" si="35"/>
        <v>339.05</v>
      </c>
      <c r="J420" s="5"/>
      <c r="K420" s="5">
        <f t="shared" si="34"/>
        <v>339.05</v>
      </c>
      <c r="L420" s="9"/>
      <c r="M420" s="5">
        <f t="shared" si="39"/>
        <v>339.05</v>
      </c>
      <c r="N420" s="9"/>
      <c r="O420" s="5">
        <f t="shared" si="38"/>
        <v>339.05</v>
      </c>
      <c r="P420" s="9"/>
      <c r="Q420" s="5">
        <f t="shared" si="37"/>
        <v>339.05</v>
      </c>
      <c r="R420" s="9"/>
      <c r="S420" s="5">
        <f t="shared" si="36"/>
        <v>339.05</v>
      </c>
    </row>
    <row r="421" spans="1:19" ht="53.25" customHeight="1">
      <c r="A421" s="2" t="s">
        <v>32</v>
      </c>
      <c r="B421" s="3" t="s">
        <v>8</v>
      </c>
      <c r="C421" s="3">
        <v>11</v>
      </c>
      <c r="D421" s="3" t="s">
        <v>25</v>
      </c>
      <c r="E421" s="1" t="s">
        <v>102</v>
      </c>
      <c r="F421" s="3">
        <v>200</v>
      </c>
      <c r="G421" s="5">
        <v>115</v>
      </c>
      <c r="H421" s="5"/>
      <c r="I421" s="5">
        <f t="shared" si="35"/>
        <v>115</v>
      </c>
      <c r="J421" s="5"/>
      <c r="K421" s="5">
        <f t="shared" si="34"/>
        <v>115</v>
      </c>
      <c r="L421" s="9"/>
      <c r="M421" s="5">
        <f t="shared" si="39"/>
        <v>115</v>
      </c>
      <c r="N421" s="9"/>
      <c r="O421" s="5">
        <f t="shared" si="38"/>
        <v>115</v>
      </c>
      <c r="P421" s="9"/>
      <c r="Q421" s="5">
        <f t="shared" si="37"/>
        <v>115</v>
      </c>
      <c r="R421" s="9"/>
      <c r="S421" s="5">
        <f t="shared" si="36"/>
        <v>115</v>
      </c>
    </row>
    <row r="422" spans="1:19" ht="47.25" customHeight="1">
      <c r="A422" s="10" t="s">
        <v>103</v>
      </c>
      <c r="B422" s="3" t="s">
        <v>8</v>
      </c>
      <c r="C422" s="3">
        <v>11</v>
      </c>
      <c r="D422" s="3" t="s">
        <v>25</v>
      </c>
      <c r="E422" s="1" t="s">
        <v>104</v>
      </c>
      <c r="F422" s="3"/>
      <c r="G422" s="5">
        <v>550</v>
      </c>
      <c r="H422" s="5">
        <f>H423+H424+H425</f>
        <v>0</v>
      </c>
      <c r="I422" s="5">
        <f t="shared" si="35"/>
        <v>550</v>
      </c>
      <c r="J422" s="5">
        <f>J423+J424+J425</f>
        <v>0</v>
      </c>
      <c r="K422" s="5">
        <f t="shared" si="34"/>
        <v>550</v>
      </c>
      <c r="L422" s="9">
        <f>L423+L424+L425</f>
        <v>0</v>
      </c>
      <c r="M422" s="5">
        <f t="shared" si="39"/>
        <v>550</v>
      </c>
      <c r="N422" s="9">
        <f>N423+N424+N425</f>
        <v>0</v>
      </c>
      <c r="O422" s="5">
        <f t="shared" si="38"/>
        <v>550</v>
      </c>
      <c r="P422" s="9">
        <f>P423+P424+P425</f>
        <v>0</v>
      </c>
      <c r="Q422" s="5">
        <f t="shared" si="37"/>
        <v>550</v>
      </c>
      <c r="R422" s="9">
        <f>R423+R424+R425</f>
        <v>0</v>
      </c>
      <c r="S422" s="5">
        <f t="shared" si="36"/>
        <v>550</v>
      </c>
    </row>
    <row r="423" spans="1:19" ht="88.5" customHeight="1">
      <c r="A423" s="2" t="s">
        <v>101</v>
      </c>
      <c r="B423" s="3" t="s">
        <v>8</v>
      </c>
      <c r="C423" s="3">
        <v>11</v>
      </c>
      <c r="D423" s="3" t="s">
        <v>25</v>
      </c>
      <c r="E423" s="1" t="s">
        <v>104</v>
      </c>
      <c r="F423" s="3">
        <v>100</v>
      </c>
      <c r="G423" s="5">
        <v>415</v>
      </c>
      <c r="H423" s="5"/>
      <c r="I423" s="5">
        <f t="shared" si="35"/>
        <v>415</v>
      </c>
      <c r="J423" s="5"/>
      <c r="K423" s="5">
        <f t="shared" si="34"/>
        <v>415</v>
      </c>
      <c r="L423" s="9"/>
      <c r="M423" s="5">
        <f t="shared" si="39"/>
        <v>415</v>
      </c>
      <c r="N423" s="9"/>
      <c r="O423" s="5">
        <f t="shared" si="38"/>
        <v>415</v>
      </c>
      <c r="P423" s="9"/>
      <c r="Q423" s="5">
        <f t="shared" si="37"/>
        <v>415</v>
      </c>
      <c r="R423" s="9"/>
      <c r="S423" s="5">
        <f t="shared" si="36"/>
        <v>415</v>
      </c>
    </row>
    <row r="424" spans="1:19" ht="52.5" customHeight="1">
      <c r="A424" s="2" t="s">
        <v>32</v>
      </c>
      <c r="B424" s="3" t="s">
        <v>8</v>
      </c>
      <c r="C424" s="3">
        <v>11</v>
      </c>
      <c r="D424" s="3" t="s">
        <v>25</v>
      </c>
      <c r="E424" s="1" t="s">
        <v>104</v>
      </c>
      <c r="F424" s="3">
        <v>200</v>
      </c>
      <c r="G424" s="5">
        <v>135</v>
      </c>
      <c r="H424" s="5"/>
      <c r="I424" s="5">
        <f t="shared" si="35"/>
        <v>135</v>
      </c>
      <c r="J424" s="5"/>
      <c r="K424" s="5">
        <f t="shared" si="34"/>
        <v>135</v>
      </c>
      <c r="L424" s="9"/>
      <c r="M424" s="5">
        <f t="shared" si="39"/>
        <v>135</v>
      </c>
      <c r="N424" s="9"/>
      <c r="O424" s="5">
        <f t="shared" si="38"/>
        <v>135</v>
      </c>
      <c r="P424" s="9"/>
      <c r="Q424" s="5">
        <f t="shared" si="37"/>
        <v>135</v>
      </c>
      <c r="R424" s="9"/>
      <c r="S424" s="5">
        <f t="shared" si="36"/>
        <v>135</v>
      </c>
    </row>
    <row r="425" spans="1:19" ht="52.5" hidden="1" customHeight="1">
      <c r="A425" s="2" t="s">
        <v>33</v>
      </c>
      <c r="B425" s="3" t="s">
        <v>8</v>
      </c>
      <c r="C425" s="3">
        <v>11</v>
      </c>
      <c r="D425" s="3" t="s">
        <v>25</v>
      </c>
      <c r="E425" s="1" t="s">
        <v>104</v>
      </c>
      <c r="F425" s="3">
        <v>800</v>
      </c>
      <c r="G425" s="5">
        <v>0</v>
      </c>
      <c r="H425" s="5"/>
      <c r="I425" s="5">
        <f t="shared" si="35"/>
        <v>0</v>
      </c>
      <c r="J425" s="5"/>
      <c r="K425" s="5">
        <f t="shared" ref="K425:K435" si="40">I425+J425</f>
        <v>0</v>
      </c>
      <c r="L425" s="9"/>
      <c r="M425" s="5">
        <f t="shared" si="39"/>
        <v>0</v>
      </c>
      <c r="N425" s="9"/>
      <c r="O425" s="5">
        <f t="shared" si="38"/>
        <v>0</v>
      </c>
      <c r="P425" s="9"/>
      <c r="Q425" s="5">
        <f t="shared" si="37"/>
        <v>0</v>
      </c>
      <c r="R425" s="9"/>
      <c r="S425" s="5">
        <f t="shared" si="36"/>
        <v>0</v>
      </c>
    </row>
    <row r="426" spans="1:19" ht="50.25" customHeight="1">
      <c r="A426" s="10" t="s">
        <v>307</v>
      </c>
      <c r="B426" s="3" t="s">
        <v>8</v>
      </c>
      <c r="C426" s="3">
        <v>11</v>
      </c>
      <c r="D426" s="3" t="s">
        <v>25</v>
      </c>
      <c r="E426" s="1" t="s">
        <v>105</v>
      </c>
      <c r="F426" s="3"/>
      <c r="G426" s="5">
        <v>188.95</v>
      </c>
      <c r="H426" s="5">
        <f>H427+H428</f>
        <v>0</v>
      </c>
      <c r="I426" s="5">
        <f t="shared" si="35"/>
        <v>188.95</v>
      </c>
      <c r="J426" s="5">
        <f>J427+J428</f>
        <v>0</v>
      </c>
      <c r="K426" s="5">
        <f t="shared" si="40"/>
        <v>188.95</v>
      </c>
      <c r="L426" s="9">
        <f>L427+L428</f>
        <v>0</v>
      </c>
      <c r="M426" s="5">
        <f t="shared" si="39"/>
        <v>188.95</v>
      </c>
      <c r="N426" s="9">
        <f>N427+N428</f>
        <v>0</v>
      </c>
      <c r="O426" s="5">
        <f t="shared" si="38"/>
        <v>188.95</v>
      </c>
      <c r="P426" s="9">
        <f>P427+P428</f>
        <v>0</v>
      </c>
      <c r="Q426" s="5">
        <f t="shared" si="37"/>
        <v>188.95</v>
      </c>
      <c r="R426" s="9">
        <f>R427+R428</f>
        <v>0</v>
      </c>
      <c r="S426" s="5">
        <f t="shared" si="36"/>
        <v>188.95</v>
      </c>
    </row>
    <row r="427" spans="1:19" ht="87.75" customHeight="1">
      <c r="A427" s="2" t="s">
        <v>101</v>
      </c>
      <c r="B427" s="3" t="s">
        <v>8</v>
      </c>
      <c r="C427" s="3">
        <v>11</v>
      </c>
      <c r="D427" s="3" t="s">
        <v>25</v>
      </c>
      <c r="E427" s="1" t="s">
        <v>105</v>
      </c>
      <c r="F427" s="3">
        <v>100</v>
      </c>
      <c r="G427" s="5">
        <v>163.95</v>
      </c>
      <c r="H427" s="5"/>
      <c r="I427" s="5">
        <f t="shared" si="35"/>
        <v>163.95</v>
      </c>
      <c r="J427" s="5"/>
      <c r="K427" s="5">
        <f t="shared" si="40"/>
        <v>163.95</v>
      </c>
      <c r="L427" s="9"/>
      <c r="M427" s="5">
        <f t="shared" si="39"/>
        <v>163.95</v>
      </c>
      <c r="N427" s="9"/>
      <c r="O427" s="5">
        <f t="shared" si="38"/>
        <v>163.95</v>
      </c>
      <c r="P427" s="9"/>
      <c r="Q427" s="5">
        <f t="shared" si="37"/>
        <v>163.95</v>
      </c>
      <c r="R427" s="9"/>
      <c r="S427" s="5">
        <f t="shared" si="36"/>
        <v>163.95</v>
      </c>
    </row>
    <row r="428" spans="1:19" ht="52.5" customHeight="1">
      <c r="A428" s="2" t="s">
        <v>32</v>
      </c>
      <c r="B428" s="3" t="s">
        <v>8</v>
      </c>
      <c r="C428" s="3">
        <v>11</v>
      </c>
      <c r="D428" s="3" t="s">
        <v>25</v>
      </c>
      <c r="E428" s="1" t="s">
        <v>105</v>
      </c>
      <c r="F428" s="3">
        <v>200</v>
      </c>
      <c r="G428" s="5">
        <v>25</v>
      </c>
      <c r="H428" s="5"/>
      <c r="I428" s="5">
        <f t="shared" si="35"/>
        <v>25</v>
      </c>
      <c r="J428" s="5"/>
      <c r="K428" s="5">
        <f t="shared" si="40"/>
        <v>25</v>
      </c>
      <c r="L428" s="9"/>
      <c r="M428" s="5">
        <f t="shared" si="39"/>
        <v>25</v>
      </c>
      <c r="N428" s="9"/>
      <c r="O428" s="5">
        <f t="shared" si="38"/>
        <v>25</v>
      </c>
      <c r="P428" s="9"/>
      <c r="Q428" s="5">
        <f t="shared" si="37"/>
        <v>25</v>
      </c>
      <c r="R428" s="9"/>
      <c r="S428" s="5">
        <f t="shared" si="36"/>
        <v>25</v>
      </c>
    </row>
    <row r="429" spans="1:19" ht="44.25" customHeight="1">
      <c r="A429" s="10" t="s">
        <v>95</v>
      </c>
      <c r="B429" s="3" t="s">
        <v>8</v>
      </c>
      <c r="C429" s="3">
        <v>12</v>
      </c>
      <c r="D429" s="3" t="s">
        <v>19</v>
      </c>
      <c r="E429" s="1" t="s">
        <v>97</v>
      </c>
      <c r="F429" s="3"/>
      <c r="G429" s="5">
        <v>1694.67347</v>
      </c>
      <c r="H429" s="5">
        <f>H430</f>
        <v>0</v>
      </c>
      <c r="I429" s="5">
        <f t="shared" si="35"/>
        <v>1694.67347</v>
      </c>
      <c r="J429" s="5">
        <f>J430</f>
        <v>0</v>
      </c>
      <c r="K429" s="5">
        <f t="shared" si="40"/>
        <v>1694.67347</v>
      </c>
      <c r="L429" s="9">
        <f>L430</f>
        <v>0</v>
      </c>
      <c r="M429" s="5">
        <f t="shared" si="39"/>
        <v>1694.67347</v>
      </c>
      <c r="N429" s="9">
        <f>N430</f>
        <v>0</v>
      </c>
      <c r="O429" s="5">
        <f t="shared" si="38"/>
        <v>1694.67347</v>
      </c>
      <c r="P429" s="9">
        <f>P430</f>
        <v>0</v>
      </c>
      <c r="Q429" s="5">
        <f t="shared" si="37"/>
        <v>1694.67347</v>
      </c>
      <c r="R429" s="9">
        <f>R430</f>
        <v>64.436999999999998</v>
      </c>
      <c r="S429" s="5">
        <f t="shared" si="36"/>
        <v>1759.1104699999999</v>
      </c>
    </row>
    <row r="430" spans="1:19" ht="48.75" customHeight="1">
      <c r="A430" s="2" t="s">
        <v>71</v>
      </c>
      <c r="B430" s="3" t="s">
        <v>8</v>
      </c>
      <c r="C430" s="3">
        <v>12</v>
      </c>
      <c r="D430" s="3" t="s">
        <v>19</v>
      </c>
      <c r="E430" s="1" t="s">
        <v>97</v>
      </c>
      <c r="F430" s="3">
        <v>600</v>
      </c>
      <c r="G430" s="5">
        <v>1694.67347</v>
      </c>
      <c r="H430" s="5"/>
      <c r="I430" s="5">
        <f t="shared" si="35"/>
        <v>1694.67347</v>
      </c>
      <c r="J430" s="5"/>
      <c r="K430" s="5">
        <f t="shared" si="40"/>
        <v>1694.67347</v>
      </c>
      <c r="L430" s="9"/>
      <c r="M430" s="5">
        <f t="shared" si="39"/>
        <v>1694.67347</v>
      </c>
      <c r="N430" s="9"/>
      <c r="O430" s="5">
        <f t="shared" si="38"/>
        <v>1694.67347</v>
      </c>
      <c r="P430" s="9"/>
      <c r="Q430" s="5">
        <f t="shared" si="37"/>
        <v>1694.67347</v>
      </c>
      <c r="R430" s="9">
        <v>64.436999999999998</v>
      </c>
      <c r="S430" s="5">
        <f t="shared" si="36"/>
        <v>1759.1104699999999</v>
      </c>
    </row>
    <row r="431" spans="1:19" ht="40.5" customHeight="1">
      <c r="A431" s="10" t="s">
        <v>98</v>
      </c>
      <c r="B431" s="3" t="s">
        <v>8</v>
      </c>
      <c r="C431" s="3">
        <v>12</v>
      </c>
      <c r="D431" s="3" t="s">
        <v>19</v>
      </c>
      <c r="E431" s="1" t="s">
        <v>99</v>
      </c>
      <c r="F431" s="3"/>
      <c r="G431" s="5">
        <v>0</v>
      </c>
      <c r="H431" s="5">
        <f>H432</f>
        <v>0</v>
      </c>
      <c r="I431" s="5">
        <f t="shared" si="35"/>
        <v>0</v>
      </c>
      <c r="J431" s="5">
        <f>J432</f>
        <v>0</v>
      </c>
      <c r="K431" s="5">
        <f t="shared" si="40"/>
        <v>0</v>
      </c>
      <c r="L431" s="9">
        <f>L432</f>
        <v>0</v>
      </c>
      <c r="M431" s="5">
        <f t="shared" si="39"/>
        <v>0</v>
      </c>
      <c r="N431" s="9">
        <f>N432</f>
        <v>0</v>
      </c>
      <c r="O431" s="5">
        <f t="shared" si="38"/>
        <v>0</v>
      </c>
      <c r="P431" s="9">
        <f>P432</f>
        <v>0</v>
      </c>
      <c r="Q431" s="5">
        <f t="shared" si="37"/>
        <v>0</v>
      </c>
      <c r="R431" s="9">
        <f>R432</f>
        <v>0</v>
      </c>
      <c r="S431" s="5">
        <f t="shared" si="36"/>
        <v>0</v>
      </c>
    </row>
    <row r="432" spans="1:19" ht="49.5" customHeight="1">
      <c r="A432" s="2" t="s">
        <v>71</v>
      </c>
      <c r="B432" s="3" t="s">
        <v>8</v>
      </c>
      <c r="C432" s="3">
        <v>12</v>
      </c>
      <c r="D432" s="3" t="s">
        <v>19</v>
      </c>
      <c r="E432" s="1" t="s">
        <v>99</v>
      </c>
      <c r="F432" s="3">
        <v>600</v>
      </c>
      <c r="G432" s="5">
        <v>0</v>
      </c>
      <c r="H432" s="5"/>
      <c r="I432" s="5">
        <f t="shared" si="35"/>
        <v>0</v>
      </c>
      <c r="J432" s="5"/>
      <c r="K432" s="5">
        <f t="shared" si="40"/>
        <v>0</v>
      </c>
      <c r="L432" s="9"/>
      <c r="M432" s="5">
        <f t="shared" si="39"/>
        <v>0</v>
      </c>
      <c r="N432" s="9"/>
      <c r="O432" s="5">
        <f t="shared" si="38"/>
        <v>0</v>
      </c>
      <c r="P432" s="9"/>
      <c r="Q432" s="5">
        <f t="shared" si="37"/>
        <v>0</v>
      </c>
      <c r="R432" s="9"/>
      <c r="S432" s="5">
        <f t="shared" si="36"/>
        <v>0</v>
      </c>
    </row>
    <row r="433" spans="1:19" ht="36.75" customHeight="1">
      <c r="A433" s="7" t="s">
        <v>14</v>
      </c>
      <c r="B433" s="8"/>
      <c r="C433" s="8"/>
      <c r="D433" s="8"/>
      <c r="E433" s="8"/>
      <c r="F433" s="8"/>
      <c r="G433" s="5">
        <v>528145.28742299997</v>
      </c>
      <c r="H433" s="5">
        <f>H16+H180+H198+H228+H348+H360</f>
        <v>20837.658009999999</v>
      </c>
      <c r="I433" s="5">
        <f t="shared" ref="I433:I435" si="41">G433+H433</f>
        <v>548982.94543299999</v>
      </c>
      <c r="J433" s="5">
        <f>J16+J180+J198+J228+J348+J360</f>
        <v>3267.0715599999994</v>
      </c>
      <c r="K433" s="5">
        <f t="shared" si="40"/>
        <v>552250.01699299994</v>
      </c>
      <c r="L433" s="9">
        <f>L16+L180+L198+L228+L348+L360</f>
        <v>1278.9809499999999</v>
      </c>
      <c r="M433" s="5">
        <f t="shared" si="39"/>
        <v>553528.99794299994</v>
      </c>
      <c r="N433" s="9">
        <f>N16+N180+N198+N228+N348+N360</f>
        <v>4445.6381400000009</v>
      </c>
      <c r="O433" s="5">
        <f t="shared" si="38"/>
        <v>557974.63608299999</v>
      </c>
      <c r="P433" s="9">
        <f>P16+P180+P198+P228+P348+P360</f>
        <v>89099.430680000005</v>
      </c>
      <c r="Q433" s="5">
        <f t="shared" si="37"/>
        <v>647074.06676299998</v>
      </c>
      <c r="R433" s="9">
        <f>R16+R180+R198+R228+R348+R360</f>
        <v>5427.4869799999997</v>
      </c>
      <c r="S433" s="5">
        <f t="shared" si="36"/>
        <v>652501.55374300003</v>
      </c>
    </row>
    <row r="434" spans="1:19" ht="39" customHeight="1">
      <c r="A434" s="7" t="s">
        <v>7</v>
      </c>
      <c r="B434" s="8"/>
      <c r="C434" s="8"/>
      <c r="D434" s="8"/>
      <c r="E434" s="8"/>
      <c r="F434" s="8"/>
      <c r="G434" s="5">
        <v>316154.73091999994</v>
      </c>
      <c r="H434" s="5">
        <f>H17+H181+H199+H229+H349+H361</f>
        <v>24520.231879999999</v>
      </c>
      <c r="I434" s="5">
        <f t="shared" si="41"/>
        <v>340674.96279999992</v>
      </c>
      <c r="J434" s="5">
        <f>J17+J181+J199+J229+J349+J361</f>
        <v>3267.0715599999994</v>
      </c>
      <c r="K434" s="5">
        <f t="shared" si="40"/>
        <v>343942.03435999993</v>
      </c>
      <c r="L434" s="9">
        <f>L17+L181+L199+L229+L349+L361</f>
        <v>1283.4814199999998</v>
      </c>
      <c r="M434" s="5">
        <f t="shared" si="39"/>
        <v>345225.51577999996</v>
      </c>
      <c r="N434" s="9">
        <f>N17+N181+N199+N229+N349+N361</f>
        <v>4445.6381400000009</v>
      </c>
      <c r="O434" s="5">
        <f t="shared" si="38"/>
        <v>349671.15391999995</v>
      </c>
      <c r="P434" s="9">
        <f>P17+P181+P199+P229+P349+P361</f>
        <v>89099.430680000005</v>
      </c>
      <c r="Q434" s="5">
        <f t="shared" si="37"/>
        <v>438770.58459999994</v>
      </c>
      <c r="R434" s="9">
        <f>R17+R181+R199+R229+R349+R361</f>
        <v>5652.78946</v>
      </c>
      <c r="S434" s="5">
        <f t="shared" si="36"/>
        <v>444423.37405999994</v>
      </c>
    </row>
    <row r="435" spans="1:19" ht="49.5" customHeight="1">
      <c r="A435" s="7" t="s">
        <v>13</v>
      </c>
      <c r="B435" s="8"/>
      <c r="C435" s="8"/>
      <c r="D435" s="8"/>
      <c r="E435" s="8"/>
      <c r="F435" s="8"/>
      <c r="G435" s="5">
        <v>211990.55650000001</v>
      </c>
      <c r="H435" s="5">
        <f>H18+H230</f>
        <v>-3682.5738699999997</v>
      </c>
      <c r="I435" s="5">
        <f t="shared" si="41"/>
        <v>208307.98263000001</v>
      </c>
      <c r="J435" s="5">
        <f>J18+J230</f>
        <v>0</v>
      </c>
      <c r="K435" s="5">
        <f t="shared" si="40"/>
        <v>208307.98263000001</v>
      </c>
      <c r="L435" s="9">
        <f>L18+L230</f>
        <v>-4.50047</v>
      </c>
      <c r="M435" s="5">
        <f t="shared" si="39"/>
        <v>208303.48216000001</v>
      </c>
      <c r="N435" s="9">
        <f>N18+N230</f>
        <v>0</v>
      </c>
      <c r="O435" s="5">
        <f t="shared" si="38"/>
        <v>208303.48216000001</v>
      </c>
      <c r="P435" s="9">
        <f>P18+P230</f>
        <v>0</v>
      </c>
      <c r="Q435" s="5">
        <f t="shared" si="37"/>
        <v>208303.48216000001</v>
      </c>
      <c r="R435" s="9">
        <f>R18+R230</f>
        <v>-225.30248</v>
      </c>
      <c r="S435" s="5">
        <f t="shared" si="36"/>
        <v>208078.17968</v>
      </c>
    </row>
    <row r="436" spans="1:19" ht="31.5" customHeight="1"/>
  </sheetData>
  <mergeCells count="32">
    <mergeCell ref="A14:A15"/>
    <mergeCell ref="E14:E15"/>
    <mergeCell ref="K14:K15"/>
    <mergeCell ref="G14:G15"/>
    <mergeCell ref="H14:H15"/>
    <mergeCell ref="I14:I15"/>
    <mergeCell ref="F14:F15"/>
    <mergeCell ref="A1:S1"/>
    <mergeCell ref="A2:S2"/>
    <mergeCell ref="A3:S3"/>
    <mergeCell ref="A4:S4"/>
    <mergeCell ref="R14:R15"/>
    <mergeCell ref="S14:S15"/>
    <mergeCell ref="B14:B15"/>
    <mergeCell ref="C14:C15"/>
    <mergeCell ref="D14:D15"/>
    <mergeCell ref="P14:P15"/>
    <mergeCell ref="Q14:Q15"/>
    <mergeCell ref="N14:N15"/>
    <mergeCell ref="O14:O15"/>
    <mergeCell ref="L14:L15"/>
    <mergeCell ref="M14:M15"/>
    <mergeCell ref="J14:J15"/>
    <mergeCell ref="A10:S10"/>
    <mergeCell ref="A11:S11"/>
    <mergeCell ref="A12:S12"/>
    <mergeCell ref="A13:S13"/>
    <mergeCell ref="A5:S5"/>
    <mergeCell ref="A6:S6"/>
    <mergeCell ref="A7:S7"/>
    <mergeCell ref="A8:S8"/>
    <mergeCell ref="A9:S9"/>
  </mergeCells>
  <phoneticPr fontId="0" type="noConversion"/>
  <pageMargins left="0.70866141732283472" right="0" top="0.59055118110236227" bottom="0.39370078740157483" header="0" footer="0"/>
  <pageSetup paperSize="9" fitToHeight="25" orientation="portrait" r:id="rId1"/>
  <headerFooter scaleWithDoc="0"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Ольга</cp:lastModifiedBy>
  <cp:lastPrinted>2021-06-21T07:39:33Z</cp:lastPrinted>
  <dcterms:created xsi:type="dcterms:W3CDTF">2003-11-25T12:37:58Z</dcterms:created>
  <dcterms:modified xsi:type="dcterms:W3CDTF">2021-06-28T07:54:51Z</dcterms:modified>
</cp:coreProperties>
</file>