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Лист1!$V$1:$V$2897</definedName>
  </definedNames>
  <calcPr calcId="124519"/>
</workbook>
</file>

<file path=xl/calcChain.xml><?xml version="1.0" encoding="utf-8"?>
<calcChain xmlns="http://schemas.openxmlformats.org/spreadsheetml/2006/main">
  <c r="V265" i="1"/>
  <c r="AJ104"/>
  <c r="V130" l="1"/>
  <c r="AJ165"/>
  <c r="AJ177"/>
  <c r="AK177" s="1"/>
  <c r="AI177"/>
  <c r="AI178"/>
  <c r="AK178" s="1"/>
  <c r="AE177"/>
  <c r="AF177" s="1"/>
  <c r="AD177"/>
  <c r="AD178"/>
  <c r="AF178" s="1"/>
  <c r="V177"/>
  <c r="W177" s="1"/>
  <c r="U177"/>
  <c r="U178"/>
  <c r="W178" s="1"/>
  <c r="V342" l="1"/>
  <c r="V17"/>
  <c r="V393"/>
  <c r="V363"/>
  <c r="V352"/>
  <c r="V84" l="1"/>
  <c r="V48"/>
  <c r="V104"/>
  <c r="V213"/>
  <c r="V193" l="1"/>
  <c r="AJ363" l="1"/>
  <c r="AI363"/>
  <c r="AI364"/>
  <c r="AK364" s="1"/>
  <c r="AE363"/>
  <c r="AD363"/>
  <c r="AD364"/>
  <c r="AF364" s="1"/>
  <c r="U363"/>
  <c r="U364"/>
  <c r="W364" s="1"/>
  <c r="AJ337"/>
  <c r="AI337"/>
  <c r="AI338"/>
  <c r="AK338" s="1"/>
  <c r="AE337"/>
  <c r="V337"/>
  <c r="AD337"/>
  <c r="AD338"/>
  <c r="AF338" s="1"/>
  <c r="U337"/>
  <c r="U338"/>
  <c r="W338" s="1"/>
  <c r="AJ329"/>
  <c r="AI329"/>
  <c r="AI330"/>
  <c r="AK330" s="1"/>
  <c r="AE329"/>
  <c r="AD329"/>
  <c r="AD330"/>
  <c r="AF330" s="1"/>
  <c r="V329"/>
  <c r="U329"/>
  <c r="U330"/>
  <c r="W330" s="1"/>
  <c r="AJ208"/>
  <c r="AI208"/>
  <c r="AI209"/>
  <c r="AK209" s="1"/>
  <c r="AE208"/>
  <c r="AD208"/>
  <c r="AD209"/>
  <c r="AF209" s="1"/>
  <c r="V208"/>
  <c r="U208"/>
  <c r="U209"/>
  <c r="W209" s="1"/>
  <c r="AJ190"/>
  <c r="AI190"/>
  <c r="AI191"/>
  <c r="AK191" s="1"/>
  <c r="AE190"/>
  <c r="AD190"/>
  <c r="AD191"/>
  <c r="AF191" s="1"/>
  <c r="V190"/>
  <c r="U190"/>
  <c r="U191"/>
  <c r="W191" s="1"/>
  <c r="AI171"/>
  <c r="AI172"/>
  <c r="AK172" s="1"/>
  <c r="AJ171"/>
  <c r="AD171"/>
  <c r="AD172"/>
  <c r="AF172" s="1"/>
  <c r="AE171"/>
  <c r="V171"/>
  <c r="U171"/>
  <c r="U172"/>
  <c r="W172" s="1"/>
  <c r="AJ47"/>
  <c r="AE47"/>
  <c r="V47"/>
  <c r="AI47"/>
  <c r="AI48"/>
  <c r="AK48" s="1"/>
  <c r="AD47"/>
  <c r="AD48"/>
  <c r="AF48" s="1"/>
  <c r="U47"/>
  <c r="U48"/>
  <c r="W48" s="1"/>
  <c r="AJ42"/>
  <c r="AJ41" s="1"/>
  <c r="AE42"/>
  <c r="V42"/>
  <c r="V351"/>
  <c r="V16"/>
  <c r="AJ341"/>
  <c r="AJ394"/>
  <c r="AJ392"/>
  <c r="AJ389"/>
  <c r="AJ385"/>
  <c r="AJ382"/>
  <c r="AJ379"/>
  <c r="AJ377"/>
  <c r="AJ375"/>
  <c r="AJ373"/>
  <c r="AJ371"/>
  <c r="AJ369"/>
  <c r="AJ367"/>
  <c r="AJ365"/>
  <c r="AJ361"/>
  <c r="AJ359"/>
  <c r="AJ357"/>
  <c r="AJ355"/>
  <c r="AJ353"/>
  <c r="AJ351"/>
  <c r="AJ349"/>
  <c r="AJ347"/>
  <c r="AJ345"/>
  <c r="AJ343"/>
  <c r="AJ339"/>
  <c r="AJ333"/>
  <c r="AJ327"/>
  <c r="AJ323"/>
  <c r="AJ321"/>
  <c r="AJ317"/>
  <c r="AJ315"/>
  <c r="AJ312"/>
  <c r="AJ310"/>
  <c r="AJ306"/>
  <c r="AJ303"/>
  <c r="AJ299"/>
  <c r="AJ296"/>
  <c r="AJ293"/>
  <c r="AJ290"/>
  <c r="AJ288"/>
  <c r="AJ286"/>
  <c r="AJ284"/>
  <c r="AJ282"/>
  <c r="AJ280"/>
  <c r="AJ278"/>
  <c r="AJ276"/>
  <c r="AJ274"/>
  <c r="AJ272"/>
  <c r="AJ270"/>
  <c r="AJ268"/>
  <c r="AJ266"/>
  <c r="AJ264"/>
  <c r="AJ262"/>
  <c r="AJ260"/>
  <c r="AJ258"/>
  <c r="AJ256"/>
  <c r="AJ254"/>
  <c r="AJ252"/>
  <c r="AJ250"/>
  <c r="AJ248"/>
  <c r="AJ246"/>
  <c r="AJ244"/>
  <c r="AJ242"/>
  <c r="AJ240"/>
  <c r="AJ238"/>
  <c r="AJ236"/>
  <c r="AJ234"/>
  <c r="AJ232"/>
  <c r="AJ230"/>
  <c r="AJ228"/>
  <c r="AJ226"/>
  <c r="AJ224"/>
  <c r="AJ222"/>
  <c r="AJ220"/>
  <c r="AJ218"/>
  <c r="AJ216"/>
  <c r="AJ214"/>
  <c r="AJ212"/>
  <c r="AJ210"/>
  <c r="AJ203"/>
  <c r="AJ201"/>
  <c r="AJ199"/>
  <c r="AJ197"/>
  <c r="AJ195"/>
  <c r="AJ192"/>
  <c r="AJ188"/>
  <c r="AJ186"/>
  <c r="AJ181"/>
  <c r="AJ175"/>
  <c r="AJ173"/>
  <c r="AJ169"/>
  <c r="AJ161"/>
  <c r="AJ159"/>
  <c r="AJ157"/>
  <c r="AJ155"/>
  <c r="AJ153"/>
  <c r="AJ151"/>
  <c r="AJ149"/>
  <c r="AJ147"/>
  <c r="AJ145"/>
  <c r="AJ143"/>
  <c r="AJ140"/>
  <c r="AJ138"/>
  <c r="AJ135"/>
  <c r="AJ133"/>
  <c r="AJ131"/>
  <c r="AJ129"/>
  <c r="AJ124"/>
  <c r="AJ122"/>
  <c r="AJ120"/>
  <c r="AJ117"/>
  <c r="AJ115"/>
  <c r="AJ113"/>
  <c r="AJ111"/>
  <c r="AJ109"/>
  <c r="AJ107"/>
  <c r="AJ105"/>
  <c r="AJ103"/>
  <c r="AJ101"/>
  <c r="AJ99"/>
  <c r="AJ97"/>
  <c r="AJ95"/>
  <c r="AJ93"/>
  <c r="AJ91"/>
  <c r="AJ89"/>
  <c r="AJ87"/>
  <c r="AJ85"/>
  <c r="AJ83"/>
  <c r="AJ81"/>
  <c r="AJ78"/>
  <c r="AJ76"/>
  <c r="AJ74"/>
  <c r="AJ72"/>
  <c r="AJ70"/>
  <c r="AJ68"/>
  <c r="AJ65"/>
  <c r="AJ63"/>
  <c r="AJ61"/>
  <c r="AJ59"/>
  <c r="AJ55"/>
  <c r="AJ53"/>
  <c r="AJ51"/>
  <c r="AJ49"/>
  <c r="AJ45"/>
  <c r="AJ39"/>
  <c r="AJ36"/>
  <c r="AJ34"/>
  <c r="AJ32"/>
  <c r="AJ30"/>
  <c r="AJ28"/>
  <c r="AJ26"/>
  <c r="AJ24"/>
  <c r="AJ21"/>
  <c r="AJ16"/>
  <c r="AJ14"/>
  <c r="AE394"/>
  <c r="AE392"/>
  <c r="AE389"/>
  <c r="AE385"/>
  <c r="AE382"/>
  <c r="AE379"/>
  <c r="AE377"/>
  <c r="AE375"/>
  <c r="AE373"/>
  <c r="AE371"/>
  <c r="AE369"/>
  <c r="AE367"/>
  <c r="AE365"/>
  <c r="AE361"/>
  <c r="AE359"/>
  <c r="AE357"/>
  <c r="AE355"/>
  <c r="AE353"/>
  <c r="AE351"/>
  <c r="AE349"/>
  <c r="AE347"/>
  <c r="AE345"/>
  <c r="AE343"/>
  <c r="AE341"/>
  <c r="AE339"/>
  <c r="AE333"/>
  <c r="AE327"/>
  <c r="AE323"/>
  <c r="AE321"/>
  <c r="AE317"/>
  <c r="AE315"/>
  <c r="AE312"/>
  <c r="AE310"/>
  <c r="AE306"/>
  <c r="AE303"/>
  <c r="AE299"/>
  <c r="AE296"/>
  <c r="AE293"/>
  <c r="AE290"/>
  <c r="AE288"/>
  <c r="AE286"/>
  <c r="AE284"/>
  <c r="AE282"/>
  <c r="AE280"/>
  <c r="AE278"/>
  <c r="AE276"/>
  <c r="AE274"/>
  <c r="AE272"/>
  <c r="AE270"/>
  <c r="AE268"/>
  <c r="AE266"/>
  <c r="AE264"/>
  <c r="AE262"/>
  <c r="AE260"/>
  <c r="AE258"/>
  <c r="AE256"/>
  <c r="AE254"/>
  <c r="AE252"/>
  <c r="AE250"/>
  <c r="AE248"/>
  <c r="AE246"/>
  <c r="AE244"/>
  <c r="AE242"/>
  <c r="AE240"/>
  <c r="AE238"/>
  <c r="AE236"/>
  <c r="AE234"/>
  <c r="AE232"/>
  <c r="AE230"/>
  <c r="AE228"/>
  <c r="AE226"/>
  <c r="AE224"/>
  <c r="AE222"/>
  <c r="AE220"/>
  <c r="AE218"/>
  <c r="AE216"/>
  <c r="AE214"/>
  <c r="AE212"/>
  <c r="AE210"/>
  <c r="AE203"/>
  <c r="AE201"/>
  <c r="AE199"/>
  <c r="AE197"/>
  <c r="AE195"/>
  <c r="AE192"/>
  <c r="AE188"/>
  <c r="AE186"/>
  <c r="AE181"/>
  <c r="AE175"/>
  <c r="AE173"/>
  <c r="AE169"/>
  <c r="AE165"/>
  <c r="AE161"/>
  <c r="AE159"/>
  <c r="AE157"/>
  <c r="AE155"/>
  <c r="AE153"/>
  <c r="AE151"/>
  <c r="AE149"/>
  <c r="AE147"/>
  <c r="AE145"/>
  <c r="AE143"/>
  <c r="AE140"/>
  <c r="AE138"/>
  <c r="AE135"/>
  <c r="AE133"/>
  <c r="AE131"/>
  <c r="AE129"/>
  <c r="AE124"/>
  <c r="AE122"/>
  <c r="AE120"/>
  <c r="AE117"/>
  <c r="AE115"/>
  <c r="AE113"/>
  <c r="AE111"/>
  <c r="AE109"/>
  <c r="AE107"/>
  <c r="AE105"/>
  <c r="AE103"/>
  <c r="AE101"/>
  <c r="AE99"/>
  <c r="AE97"/>
  <c r="AE95"/>
  <c r="AE93"/>
  <c r="AE91"/>
  <c r="AE89"/>
  <c r="AE87"/>
  <c r="AE85"/>
  <c r="AE83"/>
  <c r="AE81"/>
  <c r="AE78"/>
  <c r="AE76"/>
  <c r="AE74"/>
  <c r="AE72"/>
  <c r="AE70"/>
  <c r="AE68"/>
  <c r="AE65"/>
  <c r="AE63"/>
  <c r="AE61"/>
  <c r="AE59"/>
  <c r="AE55"/>
  <c r="AE53"/>
  <c r="AE51"/>
  <c r="AE49"/>
  <c r="AE45"/>
  <c r="AE39"/>
  <c r="AE36"/>
  <c r="AE34"/>
  <c r="AE32"/>
  <c r="AE30"/>
  <c r="AE28"/>
  <c r="AE26"/>
  <c r="AE24"/>
  <c r="AE21"/>
  <c r="AE16"/>
  <c r="AE14"/>
  <c r="V394"/>
  <c r="V392"/>
  <c r="V389"/>
  <c r="V385"/>
  <c r="V382"/>
  <c r="V379"/>
  <c r="V377"/>
  <c r="V375"/>
  <c r="V373"/>
  <c r="V371"/>
  <c r="V369"/>
  <c r="V367"/>
  <c r="V365"/>
  <c r="V361"/>
  <c r="V359"/>
  <c r="V357"/>
  <c r="V355"/>
  <c r="V353"/>
  <c r="V349"/>
  <c r="V347"/>
  <c r="V345"/>
  <c r="V343"/>
  <c r="V341"/>
  <c r="V339"/>
  <c r="V333"/>
  <c r="V327"/>
  <c r="V323"/>
  <c r="V321"/>
  <c r="V317"/>
  <c r="V315"/>
  <c r="V312"/>
  <c r="V310"/>
  <c r="V306"/>
  <c r="V303"/>
  <c r="V299"/>
  <c r="V296"/>
  <c r="V293"/>
  <c r="V290"/>
  <c r="V288"/>
  <c r="V286"/>
  <c r="V284"/>
  <c r="V282"/>
  <c r="V280"/>
  <c r="V278"/>
  <c r="V276"/>
  <c r="V274"/>
  <c r="V272"/>
  <c r="V270"/>
  <c r="V268"/>
  <c r="V266"/>
  <c r="V264"/>
  <c r="V262"/>
  <c r="V260"/>
  <c r="V258"/>
  <c r="V256"/>
  <c r="V254"/>
  <c r="V252"/>
  <c r="V250"/>
  <c r="V248"/>
  <c r="V246"/>
  <c r="V244"/>
  <c r="V242"/>
  <c r="V240"/>
  <c r="V238"/>
  <c r="V236"/>
  <c r="V234"/>
  <c r="V232"/>
  <c r="V230"/>
  <c r="V228"/>
  <c r="V226"/>
  <c r="V224"/>
  <c r="V222"/>
  <c r="V220"/>
  <c r="V218"/>
  <c r="V216"/>
  <c r="V214"/>
  <c r="V212"/>
  <c r="V210"/>
  <c r="V203"/>
  <c r="V201"/>
  <c r="V199"/>
  <c r="V197"/>
  <c r="V195"/>
  <c r="V192"/>
  <c r="V188"/>
  <c r="V186"/>
  <c r="V181"/>
  <c r="V175"/>
  <c r="V173"/>
  <c r="V169"/>
  <c r="V165"/>
  <c r="V164" s="1"/>
  <c r="V161"/>
  <c r="V159"/>
  <c r="V157"/>
  <c r="V155"/>
  <c r="V153"/>
  <c r="V151"/>
  <c r="V149"/>
  <c r="V147"/>
  <c r="V145"/>
  <c r="V143"/>
  <c r="V140"/>
  <c r="V138"/>
  <c r="V135"/>
  <c r="V133"/>
  <c r="V131"/>
  <c r="V129"/>
  <c r="V124"/>
  <c r="V122"/>
  <c r="V120"/>
  <c r="V119"/>
  <c r="V117" s="1"/>
  <c r="V115"/>
  <c r="V113"/>
  <c r="V111"/>
  <c r="V109"/>
  <c r="V107"/>
  <c r="V105"/>
  <c r="V101"/>
  <c r="V99"/>
  <c r="V97"/>
  <c r="V95"/>
  <c r="V93"/>
  <c r="V91"/>
  <c r="V89"/>
  <c r="V87"/>
  <c r="V85"/>
  <c r="V83"/>
  <c r="V81"/>
  <c r="V78"/>
  <c r="V76"/>
  <c r="V74"/>
  <c r="V72"/>
  <c r="V70"/>
  <c r="V68"/>
  <c r="V65"/>
  <c r="V63"/>
  <c r="V61"/>
  <c r="V59"/>
  <c r="V53"/>
  <c r="V51"/>
  <c r="V49"/>
  <c r="V45"/>
  <c r="V41"/>
  <c r="V39"/>
  <c r="V36"/>
  <c r="V34"/>
  <c r="V32"/>
  <c r="V30"/>
  <c r="V28"/>
  <c r="V26"/>
  <c r="V24"/>
  <c r="V21"/>
  <c r="V14"/>
  <c r="AH104"/>
  <c r="AC104"/>
  <c r="T104"/>
  <c r="AH182"/>
  <c r="AC182"/>
  <c r="T182"/>
  <c r="AH265"/>
  <c r="AH255"/>
  <c r="AH166"/>
  <c r="AC166"/>
  <c r="T166"/>
  <c r="AE164" l="1"/>
  <c r="AJ164"/>
  <c r="AK190"/>
  <c r="W329"/>
  <c r="AJ332"/>
  <c r="AK329"/>
  <c r="AF337"/>
  <c r="W171"/>
  <c r="AF190"/>
  <c r="AE206"/>
  <c r="AE205" s="1"/>
  <c r="AE332"/>
  <c r="AE180"/>
  <c r="AJ180"/>
  <c r="AJ206"/>
  <c r="AF171"/>
  <c r="AK171"/>
  <c r="W190"/>
  <c r="AF329"/>
  <c r="AE320"/>
  <c r="AJ320"/>
  <c r="AJ319" s="1"/>
  <c r="AJ207"/>
  <c r="AK47"/>
  <c r="AF47"/>
  <c r="W208"/>
  <c r="AF208"/>
  <c r="AK208"/>
  <c r="W337"/>
  <c r="W363"/>
  <c r="AF363"/>
  <c r="AK363"/>
  <c r="AE207"/>
  <c r="W47"/>
  <c r="AK337"/>
  <c r="V320"/>
  <c r="V332"/>
  <c r="V206"/>
  <c r="V180"/>
  <c r="V179" s="1"/>
  <c r="AJ12"/>
  <c r="AE41"/>
  <c r="AE12" s="1"/>
  <c r="AJ13"/>
  <c r="AJ163"/>
  <c r="AE13"/>
  <c r="V207"/>
  <c r="V13"/>
  <c r="V55"/>
  <c r="V12" s="1"/>
  <c r="V103"/>
  <c r="T118"/>
  <c r="T119"/>
  <c r="AH322"/>
  <c r="AC322"/>
  <c r="AH324"/>
  <c r="AC324"/>
  <c r="AH334"/>
  <c r="AC334"/>
  <c r="AH17"/>
  <c r="AC17"/>
  <c r="AH15"/>
  <c r="AC15"/>
  <c r="T15"/>
  <c r="T17"/>
  <c r="T56"/>
  <c r="T125"/>
  <c r="T334"/>
  <c r="T324"/>
  <c r="T322"/>
  <c r="AC204"/>
  <c r="AJ205" l="1"/>
  <c r="AJ398"/>
  <c r="AK398" s="1"/>
  <c r="AJ11"/>
  <c r="AJ179"/>
  <c r="AJ331"/>
  <c r="AJ397"/>
  <c r="AK397" s="1"/>
  <c r="AE11"/>
  <c r="AE397"/>
  <c r="AE331"/>
  <c r="AE163"/>
  <c r="AE179"/>
  <c r="AE319"/>
  <c r="AE398"/>
  <c r="V331"/>
  <c r="V398"/>
  <c r="V205"/>
  <c r="V319"/>
  <c r="V163"/>
  <c r="AJ396" l="1"/>
  <c r="AE396"/>
  <c r="V397"/>
  <c r="V11"/>
  <c r="T393"/>
  <c r="V396" l="1"/>
  <c r="T265"/>
  <c r="AH210"/>
  <c r="AI210" s="1"/>
  <c r="AK210" s="1"/>
  <c r="AI211"/>
  <c r="AK211" s="1"/>
  <c r="AC210"/>
  <c r="T210"/>
  <c r="AB210"/>
  <c r="AB211"/>
  <c r="AD211" s="1"/>
  <c r="AF211" s="1"/>
  <c r="S210"/>
  <c r="S211"/>
  <c r="U211" s="1"/>
  <c r="W211" s="1"/>
  <c r="U210" l="1"/>
  <c r="W210" s="1"/>
  <c r="AD210"/>
  <c r="AF210" s="1"/>
  <c r="T307"/>
  <c r="T300"/>
  <c r="T257"/>
  <c r="T235"/>
  <c r="T213"/>
  <c r="T342" l="1"/>
  <c r="T31"/>
  <c r="T42"/>
  <c r="T352" l="1"/>
  <c r="T98" l="1"/>
  <c r="AH97"/>
  <c r="AI97" s="1"/>
  <c r="AK97" s="1"/>
  <c r="AC97"/>
  <c r="AI98"/>
  <c r="AK98" s="1"/>
  <c r="AB97"/>
  <c r="AB98"/>
  <c r="AD98" s="1"/>
  <c r="AF98" s="1"/>
  <c r="S97"/>
  <c r="S98"/>
  <c r="U98" l="1"/>
  <c r="W98" s="1"/>
  <c r="AD97"/>
  <c r="AF97" s="1"/>
  <c r="T97"/>
  <c r="U97" s="1"/>
  <c r="W97" s="1"/>
  <c r="AH342" l="1"/>
  <c r="AC342"/>
  <c r="T112" l="1"/>
  <c r="T366" l="1"/>
  <c r="AH394" l="1"/>
  <c r="AI394" s="1"/>
  <c r="AK394" s="1"/>
  <c r="AH392"/>
  <c r="AI392" s="1"/>
  <c r="AK392" s="1"/>
  <c r="AH389"/>
  <c r="AI389" s="1"/>
  <c r="AK389" s="1"/>
  <c r="AH385"/>
  <c r="AH382"/>
  <c r="AI382" s="1"/>
  <c r="AK382" s="1"/>
  <c r="AH379"/>
  <c r="AH377"/>
  <c r="AI377" s="1"/>
  <c r="AK377" s="1"/>
  <c r="AH375"/>
  <c r="AH373"/>
  <c r="AI373" s="1"/>
  <c r="AK373" s="1"/>
  <c r="AH371"/>
  <c r="AI371" s="1"/>
  <c r="AK371" s="1"/>
  <c r="AH369"/>
  <c r="AI369" s="1"/>
  <c r="AK369" s="1"/>
  <c r="AH367"/>
  <c r="AI367" s="1"/>
  <c r="AK367" s="1"/>
  <c r="AH365"/>
  <c r="AI365" s="1"/>
  <c r="AK365" s="1"/>
  <c r="AH361"/>
  <c r="AI361" s="1"/>
  <c r="AK361" s="1"/>
  <c r="AH359"/>
  <c r="AI359" s="1"/>
  <c r="AK359" s="1"/>
  <c r="AH357"/>
  <c r="AI357" s="1"/>
  <c r="AK357" s="1"/>
  <c r="AH355"/>
  <c r="AI355" s="1"/>
  <c r="AK355" s="1"/>
  <c r="AH353"/>
  <c r="AI353" s="1"/>
  <c r="AK353" s="1"/>
  <c r="AH351"/>
  <c r="AI351" s="1"/>
  <c r="AK351" s="1"/>
  <c r="AH349"/>
  <c r="AI349" s="1"/>
  <c r="AK349" s="1"/>
  <c r="AH347"/>
  <c r="AI347" s="1"/>
  <c r="AK347" s="1"/>
  <c r="AH345"/>
  <c r="AI345" s="1"/>
  <c r="AK345" s="1"/>
  <c r="AH343"/>
  <c r="AI343" s="1"/>
  <c r="AK343" s="1"/>
  <c r="AH341"/>
  <c r="AI341" s="1"/>
  <c r="AK341" s="1"/>
  <c r="AH339"/>
  <c r="AI339" s="1"/>
  <c r="AK339" s="1"/>
  <c r="AH333"/>
  <c r="AI333" s="1"/>
  <c r="AK333" s="1"/>
  <c r="AH327"/>
  <c r="AI327" s="1"/>
  <c r="AK327" s="1"/>
  <c r="AH323"/>
  <c r="AI323" s="1"/>
  <c r="AK323" s="1"/>
  <c r="AH321"/>
  <c r="AI321" s="1"/>
  <c r="AK321" s="1"/>
  <c r="AH317"/>
  <c r="AI317" s="1"/>
  <c r="AK317" s="1"/>
  <c r="AH315"/>
  <c r="AI315" s="1"/>
  <c r="AK315" s="1"/>
  <c r="AH312"/>
  <c r="AI312" s="1"/>
  <c r="AK312" s="1"/>
  <c r="AH310"/>
  <c r="AI310" s="1"/>
  <c r="AK310" s="1"/>
  <c r="AH306"/>
  <c r="AI306" s="1"/>
  <c r="AK306" s="1"/>
  <c r="AH303"/>
  <c r="AI303" s="1"/>
  <c r="AK303" s="1"/>
  <c r="AH299"/>
  <c r="AI299" s="1"/>
  <c r="AK299" s="1"/>
  <c r="AH296"/>
  <c r="AI296" s="1"/>
  <c r="AK296" s="1"/>
  <c r="AH293"/>
  <c r="AI293" s="1"/>
  <c r="AK293" s="1"/>
  <c r="AH290"/>
  <c r="AI290" s="1"/>
  <c r="AK290" s="1"/>
  <c r="AH288"/>
  <c r="AI288" s="1"/>
  <c r="AK288" s="1"/>
  <c r="AH286"/>
  <c r="AI286" s="1"/>
  <c r="AK286" s="1"/>
  <c r="AH284"/>
  <c r="AI284" s="1"/>
  <c r="AK284" s="1"/>
  <c r="AH282"/>
  <c r="AI282" s="1"/>
  <c r="AK282" s="1"/>
  <c r="AH280"/>
  <c r="AI280" s="1"/>
  <c r="AK280" s="1"/>
  <c r="AH278"/>
  <c r="AI278" s="1"/>
  <c r="AK278" s="1"/>
  <c r="AH276"/>
  <c r="AI276" s="1"/>
  <c r="AK276" s="1"/>
  <c r="AH274"/>
  <c r="AI274" s="1"/>
  <c r="AK274" s="1"/>
  <c r="AH272"/>
  <c r="AI272" s="1"/>
  <c r="AK272" s="1"/>
  <c r="AH270"/>
  <c r="AI270" s="1"/>
  <c r="AK270" s="1"/>
  <c r="AH268"/>
  <c r="AI268" s="1"/>
  <c r="AK268" s="1"/>
  <c r="AH266"/>
  <c r="AI266" s="1"/>
  <c r="AK266" s="1"/>
  <c r="AH264"/>
  <c r="AI264" s="1"/>
  <c r="AK264" s="1"/>
  <c r="AH262"/>
  <c r="AI262" s="1"/>
  <c r="AK262" s="1"/>
  <c r="AH260"/>
  <c r="AI260" s="1"/>
  <c r="AK260" s="1"/>
  <c r="AH258"/>
  <c r="AI258" s="1"/>
  <c r="AK258" s="1"/>
  <c r="AH256"/>
  <c r="AI256" s="1"/>
  <c r="AK256" s="1"/>
  <c r="AH254"/>
  <c r="AI254" s="1"/>
  <c r="AK254" s="1"/>
  <c r="AH252"/>
  <c r="AI252" s="1"/>
  <c r="AK252" s="1"/>
  <c r="AH250"/>
  <c r="AI250" s="1"/>
  <c r="AK250" s="1"/>
  <c r="AH248"/>
  <c r="AI248" s="1"/>
  <c r="AK248" s="1"/>
  <c r="AH246"/>
  <c r="AI246" s="1"/>
  <c r="AK246" s="1"/>
  <c r="AH244"/>
  <c r="AI244" s="1"/>
  <c r="AK244" s="1"/>
  <c r="AH242"/>
  <c r="AI242" s="1"/>
  <c r="AK242" s="1"/>
  <c r="AH240"/>
  <c r="AH238"/>
  <c r="AI238" s="1"/>
  <c r="AK238" s="1"/>
  <c r="AH236"/>
  <c r="AI236" s="1"/>
  <c r="AK236" s="1"/>
  <c r="AH234"/>
  <c r="AI234" s="1"/>
  <c r="AK234" s="1"/>
  <c r="AH232"/>
  <c r="AI232" s="1"/>
  <c r="AK232" s="1"/>
  <c r="AH230"/>
  <c r="AI230" s="1"/>
  <c r="AK230" s="1"/>
  <c r="AH228"/>
  <c r="AI228" s="1"/>
  <c r="AK228" s="1"/>
  <c r="AH226"/>
  <c r="AI226" s="1"/>
  <c r="AK226" s="1"/>
  <c r="AH224"/>
  <c r="AI224" s="1"/>
  <c r="AK224" s="1"/>
  <c r="AH222"/>
  <c r="AI222" s="1"/>
  <c r="AK222" s="1"/>
  <c r="AH220"/>
  <c r="AI220" s="1"/>
  <c r="AK220" s="1"/>
  <c r="AH218"/>
  <c r="AI218" s="1"/>
  <c r="AK218" s="1"/>
  <c r="AH216"/>
  <c r="AI216" s="1"/>
  <c r="AK216" s="1"/>
  <c r="AH214"/>
  <c r="AH212"/>
  <c r="AI212" s="1"/>
  <c r="AK212" s="1"/>
  <c r="AH203"/>
  <c r="AI203" s="1"/>
  <c r="AK203" s="1"/>
  <c r="AH201"/>
  <c r="AI201" s="1"/>
  <c r="AK201" s="1"/>
  <c r="AH199"/>
  <c r="AI199" s="1"/>
  <c r="AK199" s="1"/>
  <c r="AH197"/>
  <c r="AI197" s="1"/>
  <c r="AK197" s="1"/>
  <c r="AH195"/>
  <c r="AI195" s="1"/>
  <c r="AK195" s="1"/>
  <c r="AH192"/>
  <c r="AI192" s="1"/>
  <c r="AK192" s="1"/>
  <c r="AH188"/>
  <c r="AI188" s="1"/>
  <c r="AK188" s="1"/>
  <c r="AH186"/>
  <c r="AI186" s="1"/>
  <c r="AK186" s="1"/>
  <c r="AH181"/>
  <c r="AI181" s="1"/>
  <c r="AK181" s="1"/>
  <c r="AH175"/>
  <c r="AI175" s="1"/>
  <c r="AK175" s="1"/>
  <c r="AH173"/>
  <c r="AI173" s="1"/>
  <c r="AK173" s="1"/>
  <c r="AH169"/>
  <c r="AI169" s="1"/>
  <c r="AK169" s="1"/>
  <c r="AH165"/>
  <c r="AH161"/>
  <c r="AI161" s="1"/>
  <c r="AK161" s="1"/>
  <c r="AH159"/>
  <c r="AI159" s="1"/>
  <c r="AK159" s="1"/>
  <c r="AH157"/>
  <c r="AI157" s="1"/>
  <c r="AK157" s="1"/>
  <c r="AH155"/>
  <c r="AI155" s="1"/>
  <c r="AK155" s="1"/>
  <c r="AH153"/>
  <c r="AI153" s="1"/>
  <c r="AK153" s="1"/>
  <c r="AH151"/>
  <c r="AI151" s="1"/>
  <c r="AK151" s="1"/>
  <c r="AH149"/>
  <c r="AI149" s="1"/>
  <c r="AK149" s="1"/>
  <c r="AH147"/>
  <c r="AI147" s="1"/>
  <c r="AK147" s="1"/>
  <c r="AH145"/>
  <c r="AI145" s="1"/>
  <c r="AK145" s="1"/>
  <c r="AH143"/>
  <c r="AI143" s="1"/>
  <c r="AK143" s="1"/>
  <c r="AH140"/>
  <c r="AI140" s="1"/>
  <c r="AK140" s="1"/>
  <c r="AH138"/>
  <c r="AI138" s="1"/>
  <c r="AK138" s="1"/>
  <c r="AH135"/>
  <c r="AI135" s="1"/>
  <c r="AK135" s="1"/>
  <c r="AH133"/>
  <c r="AI133" s="1"/>
  <c r="AK133" s="1"/>
  <c r="AH131"/>
  <c r="AI131" s="1"/>
  <c r="AK131" s="1"/>
  <c r="AH129"/>
  <c r="AI129" s="1"/>
  <c r="AK129" s="1"/>
  <c r="AH124"/>
  <c r="AI124" s="1"/>
  <c r="AK124" s="1"/>
  <c r="AH122"/>
  <c r="AI122" s="1"/>
  <c r="AK122" s="1"/>
  <c r="AH120"/>
  <c r="AI120" s="1"/>
  <c r="AK120" s="1"/>
  <c r="AH117"/>
  <c r="AI117" s="1"/>
  <c r="AK117" s="1"/>
  <c r="AH115"/>
  <c r="AI115" s="1"/>
  <c r="AK115" s="1"/>
  <c r="AH113"/>
  <c r="AI113" s="1"/>
  <c r="AK113" s="1"/>
  <c r="AH111"/>
  <c r="AI111" s="1"/>
  <c r="AK111" s="1"/>
  <c r="AH109"/>
  <c r="AI109" s="1"/>
  <c r="AK109" s="1"/>
  <c r="AH107"/>
  <c r="AI107" s="1"/>
  <c r="AK107" s="1"/>
  <c r="AH105"/>
  <c r="AI105" s="1"/>
  <c r="AK105" s="1"/>
  <c r="AH103"/>
  <c r="AI103" s="1"/>
  <c r="AK103" s="1"/>
  <c r="AH101"/>
  <c r="AI101" s="1"/>
  <c r="AK101" s="1"/>
  <c r="AH99"/>
  <c r="AI99" s="1"/>
  <c r="AK99" s="1"/>
  <c r="AH95"/>
  <c r="AI95" s="1"/>
  <c r="AK95" s="1"/>
  <c r="AH93"/>
  <c r="AI93" s="1"/>
  <c r="AK93" s="1"/>
  <c r="AH91"/>
  <c r="AI91" s="1"/>
  <c r="AK91" s="1"/>
  <c r="AH89"/>
  <c r="AI89" s="1"/>
  <c r="AK89" s="1"/>
  <c r="AH87"/>
  <c r="AI87" s="1"/>
  <c r="AK87" s="1"/>
  <c r="AH85"/>
  <c r="AI85" s="1"/>
  <c r="AK85" s="1"/>
  <c r="AH83"/>
  <c r="AH81"/>
  <c r="AI81" s="1"/>
  <c r="AK81" s="1"/>
  <c r="AH78"/>
  <c r="AI78" s="1"/>
  <c r="AK78" s="1"/>
  <c r="AH76"/>
  <c r="AI76" s="1"/>
  <c r="AK76" s="1"/>
  <c r="AH74"/>
  <c r="AI74" s="1"/>
  <c r="AK74" s="1"/>
  <c r="AH72"/>
  <c r="AI72" s="1"/>
  <c r="AK72" s="1"/>
  <c r="AH70"/>
  <c r="AI70" s="1"/>
  <c r="AK70" s="1"/>
  <c r="AH68"/>
  <c r="AI68" s="1"/>
  <c r="AK68" s="1"/>
  <c r="AH65"/>
  <c r="AI65" s="1"/>
  <c r="AK65" s="1"/>
  <c r="AH63"/>
  <c r="AI63" s="1"/>
  <c r="AK63" s="1"/>
  <c r="AH61"/>
  <c r="AI61" s="1"/>
  <c r="AK61" s="1"/>
  <c r="AH59"/>
  <c r="AI59" s="1"/>
  <c r="AK59" s="1"/>
  <c r="AH55"/>
  <c r="AI55" s="1"/>
  <c r="AK55" s="1"/>
  <c r="AH53"/>
  <c r="AI53" s="1"/>
  <c r="AK53" s="1"/>
  <c r="AH51"/>
  <c r="AI51" s="1"/>
  <c r="AK51" s="1"/>
  <c r="AH49"/>
  <c r="AI49" s="1"/>
  <c r="AK49" s="1"/>
  <c r="AH45"/>
  <c r="AI45" s="1"/>
  <c r="AK45" s="1"/>
  <c r="AH41"/>
  <c r="AI41" s="1"/>
  <c r="AK41" s="1"/>
  <c r="AH39"/>
  <c r="AI39" s="1"/>
  <c r="AK39" s="1"/>
  <c r="AH36"/>
  <c r="AI36" s="1"/>
  <c r="AK36" s="1"/>
  <c r="AH34"/>
  <c r="AI34" s="1"/>
  <c r="AK34" s="1"/>
  <c r="AH32"/>
  <c r="AI32" s="1"/>
  <c r="AK32" s="1"/>
  <c r="AH30"/>
  <c r="AI30" s="1"/>
  <c r="AK30" s="1"/>
  <c r="AH28"/>
  <c r="AI28" s="1"/>
  <c r="AK28" s="1"/>
  <c r="AH26"/>
  <c r="AI26" s="1"/>
  <c r="AK26" s="1"/>
  <c r="AH24"/>
  <c r="AI24" s="1"/>
  <c r="AK24" s="1"/>
  <c r="AH21"/>
  <c r="AI21" s="1"/>
  <c r="AK21" s="1"/>
  <c r="AH16"/>
  <c r="AI16" s="1"/>
  <c r="AK16" s="1"/>
  <c r="AH14"/>
  <c r="AI14" s="1"/>
  <c r="AK14" s="1"/>
  <c r="AI15"/>
  <c r="AK15" s="1"/>
  <c r="AI17"/>
  <c r="AK17" s="1"/>
  <c r="AI18"/>
  <c r="AK18" s="1"/>
  <c r="AI19"/>
  <c r="AK19" s="1"/>
  <c r="AI20"/>
  <c r="AK20" s="1"/>
  <c r="AI22"/>
  <c r="AK22" s="1"/>
  <c r="AI23"/>
  <c r="AK23" s="1"/>
  <c r="AI25"/>
  <c r="AK25" s="1"/>
  <c r="AI27"/>
  <c r="AK27" s="1"/>
  <c r="AI29"/>
  <c r="AK29" s="1"/>
  <c r="AI31"/>
  <c r="AK31" s="1"/>
  <c r="AI33"/>
  <c r="AK33" s="1"/>
  <c r="AI35"/>
  <c r="AK35" s="1"/>
  <c r="AI37"/>
  <c r="AK37" s="1"/>
  <c r="AI38"/>
  <c r="AK38" s="1"/>
  <c r="AI40"/>
  <c r="AK40" s="1"/>
  <c r="AI42"/>
  <c r="AK42" s="1"/>
  <c r="AI43"/>
  <c r="AK43" s="1"/>
  <c r="AI44"/>
  <c r="AK44" s="1"/>
  <c r="AI46"/>
  <c r="AK46" s="1"/>
  <c r="AI50"/>
  <c r="AK50" s="1"/>
  <c r="AI52"/>
  <c r="AK52" s="1"/>
  <c r="AI54"/>
  <c r="AK54" s="1"/>
  <c r="AI56"/>
  <c r="AK56" s="1"/>
  <c r="AI57"/>
  <c r="AK57" s="1"/>
  <c r="AI58"/>
  <c r="AK58" s="1"/>
  <c r="AI60"/>
  <c r="AK60" s="1"/>
  <c r="AI62"/>
  <c r="AK62" s="1"/>
  <c r="AI64"/>
  <c r="AK64" s="1"/>
  <c r="AI66"/>
  <c r="AK66" s="1"/>
  <c r="AI67"/>
  <c r="AK67" s="1"/>
  <c r="AI69"/>
  <c r="AK69" s="1"/>
  <c r="AI71"/>
  <c r="AK71" s="1"/>
  <c r="AI73"/>
  <c r="AK73" s="1"/>
  <c r="AI75"/>
  <c r="AK75" s="1"/>
  <c r="AI77"/>
  <c r="AK77" s="1"/>
  <c r="AI79"/>
  <c r="AK79" s="1"/>
  <c r="AI80"/>
  <c r="AK80" s="1"/>
  <c r="AI82"/>
  <c r="AK82" s="1"/>
  <c r="AI84"/>
  <c r="AK84" s="1"/>
  <c r="AI86"/>
  <c r="AK86" s="1"/>
  <c r="AI88"/>
  <c r="AK88" s="1"/>
  <c r="AI90"/>
  <c r="AK90" s="1"/>
  <c r="AI92"/>
  <c r="AK92" s="1"/>
  <c r="AI94"/>
  <c r="AK94" s="1"/>
  <c r="AI96"/>
  <c r="AK96" s="1"/>
  <c r="AI100"/>
  <c r="AK100" s="1"/>
  <c r="AI102"/>
  <c r="AK102" s="1"/>
  <c r="AI104"/>
  <c r="AK104" s="1"/>
  <c r="AI106"/>
  <c r="AK106" s="1"/>
  <c r="AI108"/>
  <c r="AK108" s="1"/>
  <c r="AI110"/>
  <c r="AK110" s="1"/>
  <c r="AI112"/>
  <c r="AK112" s="1"/>
  <c r="AI114"/>
  <c r="AK114" s="1"/>
  <c r="AI116"/>
  <c r="AK116" s="1"/>
  <c r="AI118"/>
  <c r="AK118" s="1"/>
  <c r="AI119"/>
  <c r="AK119" s="1"/>
  <c r="AI121"/>
  <c r="AK121" s="1"/>
  <c r="AI123"/>
  <c r="AK123" s="1"/>
  <c r="AI125"/>
  <c r="AK125" s="1"/>
  <c r="AI126"/>
  <c r="AK126" s="1"/>
  <c r="AI127"/>
  <c r="AK127" s="1"/>
  <c r="AI128"/>
  <c r="AK128" s="1"/>
  <c r="AI130"/>
  <c r="AK130" s="1"/>
  <c r="AI132"/>
  <c r="AK132" s="1"/>
  <c r="AI134"/>
  <c r="AK134" s="1"/>
  <c r="AI136"/>
  <c r="AK136" s="1"/>
  <c r="AI137"/>
  <c r="AK137" s="1"/>
  <c r="AI139"/>
  <c r="AK139" s="1"/>
  <c r="AI141"/>
  <c r="AK141" s="1"/>
  <c r="AI142"/>
  <c r="AK142" s="1"/>
  <c r="AI144"/>
  <c r="AK144" s="1"/>
  <c r="AI146"/>
  <c r="AK146" s="1"/>
  <c r="AI148"/>
  <c r="AK148" s="1"/>
  <c r="AI150"/>
  <c r="AK150" s="1"/>
  <c r="AI152"/>
  <c r="AK152" s="1"/>
  <c r="AI154"/>
  <c r="AK154" s="1"/>
  <c r="AI156"/>
  <c r="AK156" s="1"/>
  <c r="AI158"/>
  <c r="AK158" s="1"/>
  <c r="AI160"/>
  <c r="AK160" s="1"/>
  <c r="AI162"/>
  <c r="AK162" s="1"/>
  <c r="AI166"/>
  <c r="AK166" s="1"/>
  <c r="AI167"/>
  <c r="AK167" s="1"/>
  <c r="AI168"/>
  <c r="AK168" s="1"/>
  <c r="AI170"/>
  <c r="AK170" s="1"/>
  <c r="AI174"/>
  <c r="AK174" s="1"/>
  <c r="AI176"/>
  <c r="AK176" s="1"/>
  <c r="AI182"/>
  <c r="AK182" s="1"/>
  <c r="AI183"/>
  <c r="AK183" s="1"/>
  <c r="AI184"/>
  <c r="AK184" s="1"/>
  <c r="AI185"/>
  <c r="AK185" s="1"/>
  <c r="AI187"/>
  <c r="AK187" s="1"/>
  <c r="AI189"/>
  <c r="AK189" s="1"/>
  <c r="AI193"/>
  <c r="AK193" s="1"/>
  <c r="AI194"/>
  <c r="AK194" s="1"/>
  <c r="AI196"/>
  <c r="AK196" s="1"/>
  <c r="AI198"/>
  <c r="AK198" s="1"/>
  <c r="AI200"/>
  <c r="AK200" s="1"/>
  <c r="AI202"/>
  <c r="AK202" s="1"/>
  <c r="AI204"/>
  <c r="AK204" s="1"/>
  <c r="AI213"/>
  <c r="AK213" s="1"/>
  <c r="AI215"/>
  <c r="AK215" s="1"/>
  <c r="AI217"/>
  <c r="AK217" s="1"/>
  <c r="AI219"/>
  <c r="AK219" s="1"/>
  <c r="AI221"/>
  <c r="AK221" s="1"/>
  <c r="AI223"/>
  <c r="AK223" s="1"/>
  <c r="AI225"/>
  <c r="AK225" s="1"/>
  <c r="AI227"/>
  <c r="AK227" s="1"/>
  <c r="AI229"/>
  <c r="AK229" s="1"/>
  <c r="AI231"/>
  <c r="AK231" s="1"/>
  <c r="AI233"/>
  <c r="AK233" s="1"/>
  <c r="AI235"/>
  <c r="AK235" s="1"/>
  <c r="AI237"/>
  <c r="AK237" s="1"/>
  <c r="AI239"/>
  <c r="AK239" s="1"/>
  <c r="AI240"/>
  <c r="AK240" s="1"/>
  <c r="AI241"/>
  <c r="AK241" s="1"/>
  <c r="AI243"/>
  <c r="AK243" s="1"/>
  <c r="AI245"/>
  <c r="AK245" s="1"/>
  <c r="AI247"/>
  <c r="AK247" s="1"/>
  <c r="AI249"/>
  <c r="AK249" s="1"/>
  <c r="AI251"/>
  <c r="AK251" s="1"/>
  <c r="AI253"/>
  <c r="AK253" s="1"/>
  <c r="AI255"/>
  <c r="AK255" s="1"/>
  <c r="AI257"/>
  <c r="AK257" s="1"/>
  <c r="AI259"/>
  <c r="AK259" s="1"/>
  <c r="AI261"/>
  <c r="AK261" s="1"/>
  <c r="AI263"/>
  <c r="AK263" s="1"/>
  <c r="AI265"/>
  <c r="AK265" s="1"/>
  <c r="AI267"/>
  <c r="AK267" s="1"/>
  <c r="AI269"/>
  <c r="AK269" s="1"/>
  <c r="AI271"/>
  <c r="AK271" s="1"/>
  <c r="AI273"/>
  <c r="AK273" s="1"/>
  <c r="AI275"/>
  <c r="AK275" s="1"/>
  <c r="AI277"/>
  <c r="AK277" s="1"/>
  <c r="AI279"/>
  <c r="AK279" s="1"/>
  <c r="AI281"/>
  <c r="AK281" s="1"/>
  <c r="AI283"/>
  <c r="AK283" s="1"/>
  <c r="AI285"/>
  <c r="AK285" s="1"/>
  <c r="AI287"/>
  <c r="AK287" s="1"/>
  <c r="AI289"/>
  <c r="AK289" s="1"/>
  <c r="AI291"/>
  <c r="AK291" s="1"/>
  <c r="AI292"/>
  <c r="AK292" s="1"/>
  <c r="AI294"/>
  <c r="AK294" s="1"/>
  <c r="AI295"/>
  <c r="AK295" s="1"/>
  <c r="AI297"/>
  <c r="AK297" s="1"/>
  <c r="AI298"/>
  <c r="AK298" s="1"/>
  <c r="AI300"/>
  <c r="AK300" s="1"/>
  <c r="AI301"/>
  <c r="AK301" s="1"/>
  <c r="AI302"/>
  <c r="AK302" s="1"/>
  <c r="AI304"/>
  <c r="AK304" s="1"/>
  <c r="AI305"/>
  <c r="AK305" s="1"/>
  <c r="AI307"/>
  <c r="AK307" s="1"/>
  <c r="AI308"/>
  <c r="AK308" s="1"/>
  <c r="AI309"/>
  <c r="AK309" s="1"/>
  <c r="AI311"/>
  <c r="AK311" s="1"/>
  <c r="AI313"/>
  <c r="AK313" s="1"/>
  <c r="AI314"/>
  <c r="AK314" s="1"/>
  <c r="AI316"/>
  <c r="AK316" s="1"/>
  <c r="AI318"/>
  <c r="AK318" s="1"/>
  <c r="AI322"/>
  <c r="AK322" s="1"/>
  <c r="AI324"/>
  <c r="AK324" s="1"/>
  <c r="AI325"/>
  <c r="AK325" s="1"/>
  <c r="AI326"/>
  <c r="AK326" s="1"/>
  <c r="AI328"/>
  <c r="AK328" s="1"/>
  <c r="AI334"/>
  <c r="AK334" s="1"/>
  <c r="AI335"/>
  <c r="AK335" s="1"/>
  <c r="AI336"/>
  <c r="AK336" s="1"/>
  <c r="AI340"/>
  <c r="AK340" s="1"/>
  <c r="AI342"/>
  <c r="AK342" s="1"/>
  <c r="AI344"/>
  <c r="AK344" s="1"/>
  <c r="AI346"/>
  <c r="AK346" s="1"/>
  <c r="AI348"/>
  <c r="AK348" s="1"/>
  <c r="AI350"/>
  <c r="AK350" s="1"/>
  <c r="AI352"/>
  <c r="AK352" s="1"/>
  <c r="AI354"/>
  <c r="AK354" s="1"/>
  <c r="AI356"/>
  <c r="AK356" s="1"/>
  <c r="AI358"/>
  <c r="AK358" s="1"/>
  <c r="AI360"/>
  <c r="AK360" s="1"/>
  <c r="AI362"/>
  <c r="AK362" s="1"/>
  <c r="AI366"/>
  <c r="AK366" s="1"/>
  <c r="AI368"/>
  <c r="AK368" s="1"/>
  <c r="AI370"/>
  <c r="AK370" s="1"/>
  <c r="AI372"/>
  <c r="AK372" s="1"/>
  <c r="AI374"/>
  <c r="AK374" s="1"/>
  <c r="AI375"/>
  <c r="AK375" s="1"/>
  <c r="AI376"/>
  <c r="AK376" s="1"/>
  <c r="AI378"/>
  <c r="AK378" s="1"/>
  <c r="AI379"/>
  <c r="AK379" s="1"/>
  <c r="AI380"/>
  <c r="AK380" s="1"/>
  <c r="AI381"/>
  <c r="AK381" s="1"/>
  <c r="AI383"/>
  <c r="AK383" s="1"/>
  <c r="AI384"/>
  <c r="AK384" s="1"/>
  <c r="AI385"/>
  <c r="AK385" s="1"/>
  <c r="AI386"/>
  <c r="AK386" s="1"/>
  <c r="AI387"/>
  <c r="AK387" s="1"/>
  <c r="AI388"/>
  <c r="AK388" s="1"/>
  <c r="AI390"/>
  <c r="AK390" s="1"/>
  <c r="AI391"/>
  <c r="AK391" s="1"/>
  <c r="AI393"/>
  <c r="AK393" s="1"/>
  <c r="AI395"/>
  <c r="AK395" s="1"/>
  <c r="AC394"/>
  <c r="AC392"/>
  <c r="AC389"/>
  <c r="AC385"/>
  <c r="AC382"/>
  <c r="AC379"/>
  <c r="AC377"/>
  <c r="AC375"/>
  <c r="AC373"/>
  <c r="AC371"/>
  <c r="AC369"/>
  <c r="AC367"/>
  <c r="AC365"/>
  <c r="AC361"/>
  <c r="AC359"/>
  <c r="AC357"/>
  <c r="AC355"/>
  <c r="AC353"/>
  <c r="AC351"/>
  <c r="AC349"/>
  <c r="AC347"/>
  <c r="AC345"/>
  <c r="AC343"/>
  <c r="AC341"/>
  <c r="AC339"/>
  <c r="AC333"/>
  <c r="AC327"/>
  <c r="AC323"/>
  <c r="AC321"/>
  <c r="AC317"/>
  <c r="AC315"/>
  <c r="AC312"/>
  <c r="AC310"/>
  <c r="AC306"/>
  <c r="AC303"/>
  <c r="AC299"/>
  <c r="AC296"/>
  <c r="AC293"/>
  <c r="AC290"/>
  <c r="AC288"/>
  <c r="AC286"/>
  <c r="AC284"/>
  <c r="AC282"/>
  <c r="AC280"/>
  <c r="AC278"/>
  <c r="AC276"/>
  <c r="AC274"/>
  <c r="AC272"/>
  <c r="AC270"/>
  <c r="AC268"/>
  <c r="AC266"/>
  <c r="AC264"/>
  <c r="AC262"/>
  <c r="AC260"/>
  <c r="AC258"/>
  <c r="AC256"/>
  <c r="AC254"/>
  <c r="AC252"/>
  <c r="AC250"/>
  <c r="AC248"/>
  <c r="AC246"/>
  <c r="AC244"/>
  <c r="AC242"/>
  <c r="AC240"/>
  <c r="AC238"/>
  <c r="AC236"/>
  <c r="AC234"/>
  <c r="AC232"/>
  <c r="AC230"/>
  <c r="AC228"/>
  <c r="AC226"/>
  <c r="AC224"/>
  <c r="AC222"/>
  <c r="AC220"/>
  <c r="AC218"/>
  <c r="AC216"/>
  <c r="AC214"/>
  <c r="AC212"/>
  <c r="AC203"/>
  <c r="AC201"/>
  <c r="AC199"/>
  <c r="AC197"/>
  <c r="AC195"/>
  <c r="AC192"/>
  <c r="AC188"/>
  <c r="AC186"/>
  <c r="AC181"/>
  <c r="AC175"/>
  <c r="AC173"/>
  <c r="AC169"/>
  <c r="AC165"/>
  <c r="AC161"/>
  <c r="AC159"/>
  <c r="AC157"/>
  <c r="AC155"/>
  <c r="AC153"/>
  <c r="AC151"/>
  <c r="AC149"/>
  <c r="AC147"/>
  <c r="AC145"/>
  <c r="AC143"/>
  <c r="AC140"/>
  <c r="AC138"/>
  <c r="AC135"/>
  <c r="AC133"/>
  <c r="AC131"/>
  <c r="AC129"/>
  <c r="AC124"/>
  <c r="AC122"/>
  <c r="AC120"/>
  <c r="AC117"/>
  <c r="AC115"/>
  <c r="AC113"/>
  <c r="AC111"/>
  <c r="AC109"/>
  <c r="AC107"/>
  <c r="AC105"/>
  <c r="AC103"/>
  <c r="AC101"/>
  <c r="AC99"/>
  <c r="AC95"/>
  <c r="AC93"/>
  <c r="AC91"/>
  <c r="AC89"/>
  <c r="AC87"/>
  <c r="AC85"/>
  <c r="AC83"/>
  <c r="AC81"/>
  <c r="AC78"/>
  <c r="AC76"/>
  <c r="AC74"/>
  <c r="AC72"/>
  <c r="AC70"/>
  <c r="AC68"/>
  <c r="AC65"/>
  <c r="AC63"/>
  <c r="AC61"/>
  <c r="AC59"/>
  <c r="AC55"/>
  <c r="AC53"/>
  <c r="AC51"/>
  <c r="AC49"/>
  <c r="AC45"/>
  <c r="AC41"/>
  <c r="AC39"/>
  <c r="AC36"/>
  <c r="AC34"/>
  <c r="AC32"/>
  <c r="AC30"/>
  <c r="AC28"/>
  <c r="AC26"/>
  <c r="AC24"/>
  <c r="AC21"/>
  <c r="AC16"/>
  <c r="AC14"/>
  <c r="T394"/>
  <c r="T392"/>
  <c r="T389"/>
  <c r="T385"/>
  <c r="T382"/>
  <c r="T379"/>
  <c r="T377"/>
  <c r="T375"/>
  <c r="T373"/>
  <c r="T371"/>
  <c r="T369"/>
  <c r="T367"/>
  <c r="T365"/>
  <c r="T361"/>
  <c r="T359"/>
  <c r="T357"/>
  <c r="T355"/>
  <c r="T353"/>
  <c r="T351"/>
  <c r="T349"/>
  <c r="T347"/>
  <c r="T345"/>
  <c r="T343"/>
  <c r="T341"/>
  <c r="T339"/>
  <c r="T333"/>
  <c r="T327"/>
  <c r="T323"/>
  <c r="T321"/>
  <c r="T317"/>
  <c r="T315"/>
  <c r="T312"/>
  <c r="T310"/>
  <c r="T306"/>
  <c r="T303"/>
  <c r="T299"/>
  <c r="T296"/>
  <c r="T293"/>
  <c r="T290"/>
  <c r="T288"/>
  <c r="T286"/>
  <c r="T284"/>
  <c r="T282"/>
  <c r="T280"/>
  <c r="T278"/>
  <c r="T276"/>
  <c r="T274"/>
  <c r="T272"/>
  <c r="T270"/>
  <c r="T268"/>
  <c r="T266"/>
  <c r="T264"/>
  <c r="T262"/>
  <c r="T260"/>
  <c r="T258"/>
  <c r="T256"/>
  <c r="T254"/>
  <c r="T252"/>
  <c r="T250"/>
  <c r="T248"/>
  <c r="T246"/>
  <c r="T244"/>
  <c r="T242"/>
  <c r="T240"/>
  <c r="T238"/>
  <c r="T236"/>
  <c r="T234"/>
  <c r="T232"/>
  <c r="T230"/>
  <c r="T228"/>
  <c r="T226"/>
  <c r="T224"/>
  <c r="T222"/>
  <c r="T220"/>
  <c r="T218"/>
  <c r="T216"/>
  <c r="T214"/>
  <c r="T212"/>
  <c r="T203"/>
  <c r="T201"/>
  <c r="T199"/>
  <c r="T197"/>
  <c r="T195"/>
  <c r="T192"/>
  <c r="T188"/>
  <c r="T186"/>
  <c r="T181"/>
  <c r="T175"/>
  <c r="T173"/>
  <c r="T169"/>
  <c r="T165"/>
  <c r="T161"/>
  <c r="T159"/>
  <c r="T157"/>
  <c r="T155"/>
  <c r="T153"/>
  <c r="T151"/>
  <c r="T149"/>
  <c r="T147"/>
  <c r="T145"/>
  <c r="T143"/>
  <c r="T140"/>
  <c r="T138"/>
  <c r="T135"/>
  <c r="T133"/>
  <c r="T131"/>
  <c r="T129"/>
  <c r="T124"/>
  <c r="T122"/>
  <c r="T120"/>
  <c r="T117"/>
  <c r="T115"/>
  <c r="T113"/>
  <c r="T111"/>
  <c r="T109"/>
  <c r="T107"/>
  <c r="T105"/>
  <c r="T103"/>
  <c r="T101"/>
  <c r="T99"/>
  <c r="T95"/>
  <c r="T93"/>
  <c r="T91"/>
  <c r="T89"/>
  <c r="T87"/>
  <c r="T85"/>
  <c r="T83"/>
  <c r="T81"/>
  <c r="T78"/>
  <c r="T76"/>
  <c r="T74"/>
  <c r="T72"/>
  <c r="T70"/>
  <c r="T68"/>
  <c r="T65"/>
  <c r="T63"/>
  <c r="T61"/>
  <c r="T59"/>
  <c r="T55"/>
  <c r="T53"/>
  <c r="T51"/>
  <c r="T49"/>
  <c r="T45"/>
  <c r="T41"/>
  <c r="T39"/>
  <c r="T36"/>
  <c r="T34"/>
  <c r="T32"/>
  <c r="T30"/>
  <c r="T28"/>
  <c r="T26"/>
  <c r="T24"/>
  <c r="T21"/>
  <c r="T16"/>
  <c r="T14"/>
  <c r="T12" l="1"/>
  <c r="T180"/>
  <c r="T179" s="1"/>
  <c r="AC206"/>
  <c r="AC164"/>
  <c r="AC163" s="1"/>
  <c r="AH206"/>
  <c r="AI206" s="1"/>
  <c r="AK206" s="1"/>
  <c r="AH207"/>
  <c r="AI207" s="1"/>
  <c r="AK207" s="1"/>
  <c r="AC13"/>
  <c r="AC207"/>
  <c r="AH13"/>
  <c r="AI13" s="1"/>
  <c r="AK13" s="1"/>
  <c r="AH164"/>
  <c r="AH163" s="1"/>
  <c r="AI163" s="1"/>
  <c r="AK163" s="1"/>
  <c r="T206"/>
  <c r="T164"/>
  <c r="T163" s="1"/>
  <c r="T13"/>
  <c r="T398" s="1"/>
  <c r="U398" s="1"/>
  <c r="W398" s="1"/>
  <c r="T207"/>
  <c r="AC12"/>
  <c r="AH12"/>
  <c r="AI12" s="1"/>
  <c r="AK12" s="1"/>
  <c r="AI83"/>
  <c r="AK83" s="1"/>
  <c r="AH320"/>
  <c r="AH319" s="1"/>
  <c r="AI319" s="1"/>
  <c r="AK319" s="1"/>
  <c r="AC320"/>
  <c r="AC319" s="1"/>
  <c r="AI165"/>
  <c r="AK165" s="1"/>
  <c r="T320"/>
  <c r="T319" s="1"/>
  <c r="T332"/>
  <c r="AH332"/>
  <c r="AI332" s="1"/>
  <c r="AK332" s="1"/>
  <c r="AC332"/>
  <c r="AC331" s="1"/>
  <c r="AI214"/>
  <c r="AK214" s="1"/>
  <c r="AH180"/>
  <c r="AC180"/>
  <c r="AA195"/>
  <c r="R195"/>
  <c r="Z195"/>
  <c r="Z196"/>
  <c r="AB196" s="1"/>
  <c r="AD196" s="1"/>
  <c r="AF196" s="1"/>
  <c r="O195"/>
  <c r="O196"/>
  <c r="S196" s="1"/>
  <c r="U196" s="1"/>
  <c r="W196" s="1"/>
  <c r="AA260"/>
  <c r="AA258"/>
  <c r="R260"/>
  <c r="R258"/>
  <c r="Z258"/>
  <c r="Z259"/>
  <c r="AB259" s="1"/>
  <c r="AD259" s="1"/>
  <c r="AF259" s="1"/>
  <c r="Z260"/>
  <c r="Z261"/>
  <c r="AB261" s="1"/>
  <c r="AD261" s="1"/>
  <c r="AF261" s="1"/>
  <c r="O258"/>
  <c r="O259"/>
  <c r="S259" s="1"/>
  <c r="U259" s="1"/>
  <c r="W259" s="1"/>
  <c r="O260"/>
  <c r="O261"/>
  <c r="S261" s="1"/>
  <c r="U261" s="1"/>
  <c r="W261" s="1"/>
  <c r="AA99"/>
  <c r="R99"/>
  <c r="Z99"/>
  <c r="Z100"/>
  <c r="AB100" s="1"/>
  <c r="AD100" s="1"/>
  <c r="AF100" s="1"/>
  <c r="O99"/>
  <c r="O100"/>
  <c r="S100" s="1"/>
  <c r="U100" s="1"/>
  <c r="W100" s="1"/>
  <c r="AA140"/>
  <c r="Z142"/>
  <c r="AB142" s="1"/>
  <c r="AD142" s="1"/>
  <c r="AF142" s="1"/>
  <c r="R140"/>
  <c r="O142"/>
  <c r="S142" s="1"/>
  <c r="U142" s="1"/>
  <c r="W142" s="1"/>
  <c r="AA76"/>
  <c r="R76"/>
  <c r="Z76"/>
  <c r="Z77"/>
  <c r="AB77" s="1"/>
  <c r="AD77" s="1"/>
  <c r="AF77" s="1"/>
  <c r="O76"/>
  <c r="O77"/>
  <c r="S77" s="1"/>
  <c r="U77" s="1"/>
  <c r="W77" s="1"/>
  <c r="AA244"/>
  <c r="R244"/>
  <c r="Z244"/>
  <c r="Z245"/>
  <c r="AB245" s="1"/>
  <c r="AD245" s="1"/>
  <c r="AF245" s="1"/>
  <c r="O244"/>
  <c r="O245"/>
  <c r="S245" s="1"/>
  <c r="U245" s="1"/>
  <c r="W245" s="1"/>
  <c r="AA394"/>
  <c r="AA392"/>
  <c r="AA389"/>
  <c r="AA385"/>
  <c r="AA382"/>
  <c r="AA379"/>
  <c r="AA377"/>
  <c r="AA375"/>
  <c r="AA373"/>
  <c r="AA371"/>
  <c r="AA369"/>
  <c r="AA367"/>
  <c r="AA365"/>
  <c r="AA361"/>
  <c r="AA359"/>
  <c r="AA357"/>
  <c r="AA355"/>
  <c r="AA353"/>
  <c r="AA351"/>
  <c r="AA349"/>
  <c r="AA347"/>
  <c r="AA345"/>
  <c r="AA343"/>
  <c r="AA341"/>
  <c r="AA339"/>
  <c r="AA333"/>
  <c r="AA327"/>
  <c r="AA323"/>
  <c r="AA321"/>
  <c r="AA317"/>
  <c r="AA315"/>
  <c r="AA312"/>
  <c r="AA310"/>
  <c r="AA306"/>
  <c r="AA303"/>
  <c r="AA299"/>
  <c r="AA296"/>
  <c r="AA293"/>
  <c r="AA290"/>
  <c r="AA288"/>
  <c r="AA286"/>
  <c r="AA284"/>
  <c r="AA282"/>
  <c r="AA280"/>
  <c r="AA278"/>
  <c r="AA276"/>
  <c r="AA274"/>
  <c r="AA272"/>
  <c r="AA270"/>
  <c r="AA268"/>
  <c r="AA266"/>
  <c r="AA264"/>
  <c r="AA262"/>
  <c r="AA256"/>
  <c r="AA254"/>
  <c r="AA252"/>
  <c r="AA250"/>
  <c r="AA248"/>
  <c r="AA246"/>
  <c r="AA242"/>
  <c r="AA240"/>
  <c r="AA238"/>
  <c r="AA236"/>
  <c r="AA234"/>
  <c r="AA232"/>
  <c r="AA230"/>
  <c r="AA228"/>
  <c r="AA226"/>
  <c r="AA224"/>
  <c r="AA222"/>
  <c r="AA220"/>
  <c r="AA218"/>
  <c r="AA216"/>
  <c r="AA214"/>
  <c r="AA212"/>
  <c r="AA203"/>
  <c r="AA201"/>
  <c r="AA199"/>
  <c r="AA197"/>
  <c r="AA192"/>
  <c r="AA188"/>
  <c r="AA186"/>
  <c r="AA181"/>
  <c r="AA175"/>
  <c r="AA173"/>
  <c r="AA169"/>
  <c r="AA165"/>
  <c r="AA161"/>
  <c r="AA159"/>
  <c r="AA157"/>
  <c r="AA155"/>
  <c r="AA153"/>
  <c r="AA151"/>
  <c r="AA149"/>
  <c r="AA147"/>
  <c r="AA145"/>
  <c r="AA143"/>
  <c r="AA138"/>
  <c r="AA135"/>
  <c r="AA133"/>
  <c r="AA131"/>
  <c r="AA129"/>
  <c r="AA124"/>
  <c r="AA122"/>
  <c r="AA120"/>
  <c r="AA117"/>
  <c r="AA115"/>
  <c r="AA113"/>
  <c r="AA111"/>
  <c r="AA109"/>
  <c r="AA107"/>
  <c r="AA105"/>
  <c r="AA103"/>
  <c r="AA101"/>
  <c r="AA95"/>
  <c r="AA93"/>
  <c r="AA91"/>
  <c r="AA89"/>
  <c r="AA87"/>
  <c r="AA85"/>
  <c r="AA83"/>
  <c r="AA81"/>
  <c r="AA78"/>
  <c r="AA74"/>
  <c r="AA72"/>
  <c r="AA70"/>
  <c r="AA68"/>
  <c r="AA65"/>
  <c r="AA63"/>
  <c r="AA61"/>
  <c r="AA59"/>
  <c r="AA55"/>
  <c r="AA53"/>
  <c r="AA51"/>
  <c r="AA49"/>
  <c r="AA45"/>
  <c r="AA41"/>
  <c r="AA39"/>
  <c r="AA36"/>
  <c r="AA34"/>
  <c r="AA32"/>
  <c r="AA30"/>
  <c r="AA28"/>
  <c r="AA26"/>
  <c r="AA24"/>
  <c r="AA21"/>
  <c r="AA16"/>
  <c r="AA14"/>
  <c r="R394"/>
  <c r="R392"/>
  <c r="R389"/>
  <c r="R385"/>
  <c r="R382"/>
  <c r="R379"/>
  <c r="R377"/>
  <c r="R375"/>
  <c r="R373"/>
  <c r="R371"/>
  <c r="R369"/>
  <c r="R367"/>
  <c r="R365"/>
  <c r="R361"/>
  <c r="R359"/>
  <c r="R357"/>
  <c r="R355"/>
  <c r="R353"/>
  <c r="R351"/>
  <c r="R349"/>
  <c r="R347"/>
  <c r="R345"/>
  <c r="R343"/>
  <c r="R341"/>
  <c r="R339"/>
  <c r="R333"/>
  <c r="R327"/>
  <c r="R323"/>
  <c r="R321"/>
  <c r="R317"/>
  <c r="R315"/>
  <c r="R312"/>
  <c r="R310"/>
  <c r="R306"/>
  <c r="R303"/>
  <c r="R299"/>
  <c r="R296"/>
  <c r="R293"/>
  <c r="R290"/>
  <c r="R288"/>
  <c r="R286"/>
  <c r="R284"/>
  <c r="R282"/>
  <c r="R280"/>
  <c r="R278"/>
  <c r="R276"/>
  <c r="R274"/>
  <c r="R272"/>
  <c r="R270"/>
  <c r="R268"/>
  <c r="R266"/>
  <c r="R264"/>
  <c r="R262"/>
  <c r="R256"/>
  <c r="R254"/>
  <c r="R252"/>
  <c r="R250"/>
  <c r="R248"/>
  <c r="R246"/>
  <c r="R242"/>
  <c r="R240"/>
  <c r="R238"/>
  <c r="R236"/>
  <c r="R234"/>
  <c r="R232"/>
  <c r="R230"/>
  <c r="R228"/>
  <c r="R226"/>
  <c r="R224"/>
  <c r="R222"/>
  <c r="R220"/>
  <c r="R218"/>
  <c r="R216"/>
  <c r="R214"/>
  <c r="R212"/>
  <c r="R203"/>
  <c r="R201"/>
  <c r="R199"/>
  <c r="R197"/>
  <c r="R192"/>
  <c r="R188"/>
  <c r="R186"/>
  <c r="R181"/>
  <c r="R175"/>
  <c r="R173"/>
  <c r="R169"/>
  <c r="R165"/>
  <c r="R161"/>
  <c r="R159"/>
  <c r="R157"/>
  <c r="R155"/>
  <c r="R153"/>
  <c r="R151"/>
  <c r="R149"/>
  <c r="R147"/>
  <c r="R145"/>
  <c r="R143"/>
  <c r="R138"/>
  <c r="R135"/>
  <c r="R133"/>
  <c r="R131"/>
  <c r="R129"/>
  <c r="R124"/>
  <c r="R122"/>
  <c r="R120"/>
  <c r="R117"/>
  <c r="R115"/>
  <c r="R113"/>
  <c r="R111"/>
  <c r="R109"/>
  <c r="R107"/>
  <c r="R105"/>
  <c r="R103"/>
  <c r="R101"/>
  <c r="R95"/>
  <c r="R93"/>
  <c r="R91"/>
  <c r="R89"/>
  <c r="R87"/>
  <c r="R85"/>
  <c r="R83"/>
  <c r="R81"/>
  <c r="R78"/>
  <c r="R74"/>
  <c r="R72"/>
  <c r="R70"/>
  <c r="R68"/>
  <c r="R65"/>
  <c r="R63"/>
  <c r="R61"/>
  <c r="R59"/>
  <c r="R55"/>
  <c r="R53"/>
  <c r="R51"/>
  <c r="R49"/>
  <c r="R45"/>
  <c r="R41"/>
  <c r="R39"/>
  <c r="R36"/>
  <c r="R34"/>
  <c r="R32"/>
  <c r="R30"/>
  <c r="R28"/>
  <c r="R26"/>
  <c r="R24"/>
  <c r="R21"/>
  <c r="R16"/>
  <c r="R14"/>
  <c r="AC205" l="1"/>
  <c r="R332"/>
  <c r="R331" s="1"/>
  <c r="AA207"/>
  <c r="AB244"/>
  <c r="AD244" s="1"/>
  <c r="AF244" s="1"/>
  <c r="AC398"/>
  <c r="AD398" s="1"/>
  <c r="AF398" s="1"/>
  <c r="R207"/>
  <c r="AA12"/>
  <c r="AA164"/>
  <c r="AA180"/>
  <c r="AB99"/>
  <c r="AD99" s="1"/>
  <c r="AF99" s="1"/>
  <c r="R180"/>
  <c r="R179" s="1"/>
  <c r="R206"/>
  <c r="AA320"/>
  <c r="AA319" s="1"/>
  <c r="AB76"/>
  <c r="AD76" s="1"/>
  <c r="AF76" s="1"/>
  <c r="AC11"/>
  <c r="R12"/>
  <c r="AA206"/>
  <c r="AB195"/>
  <c r="AD195" s="1"/>
  <c r="AF195" s="1"/>
  <c r="R164"/>
  <c r="R163" s="1"/>
  <c r="AA332"/>
  <c r="AA331" s="1"/>
  <c r="S244"/>
  <c r="U244" s="1"/>
  <c r="W244" s="1"/>
  <c r="S76"/>
  <c r="U76" s="1"/>
  <c r="W76" s="1"/>
  <c r="AB258"/>
  <c r="AD258" s="1"/>
  <c r="AF258" s="1"/>
  <c r="AI164"/>
  <c r="AK164" s="1"/>
  <c r="AH398"/>
  <c r="S260"/>
  <c r="U260" s="1"/>
  <c r="W260" s="1"/>
  <c r="AB260"/>
  <c r="AD260" s="1"/>
  <c r="AF260" s="1"/>
  <c r="R320"/>
  <c r="R319" s="1"/>
  <c r="S99"/>
  <c r="U99" s="1"/>
  <c r="W99" s="1"/>
  <c r="S258"/>
  <c r="U258" s="1"/>
  <c r="W258" s="1"/>
  <c r="S195"/>
  <c r="U195" s="1"/>
  <c r="W195" s="1"/>
  <c r="AI320"/>
  <c r="AK320" s="1"/>
  <c r="T11"/>
  <c r="AH205"/>
  <c r="AI205" s="1"/>
  <c r="AK205" s="1"/>
  <c r="AH11"/>
  <c r="AI11" s="1"/>
  <c r="AK11" s="1"/>
  <c r="T331"/>
  <c r="AH397"/>
  <c r="AH331"/>
  <c r="AI331" s="1"/>
  <c r="AK331" s="1"/>
  <c r="T205"/>
  <c r="T397"/>
  <c r="U397" s="1"/>
  <c r="W397" s="1"/>
  <c r="AH179"/>
  <c r="AI179" s="1"/>
  <c r="AK179" s="1"/>
  <c r="AI180"/>
  <c r="AK180" s="1"/>
  <c r="AC179"/>
  <c r="AC397"/>
  <c r="AD397" s="1"/>
  <c r="AF397" s="1"/>
  <c r="AA179"/>
  <c r="AA13"/>
  <c r="AA11" s="1"/>
  <c r="R13"/>
  <c r="Y257"/>
  <c r="R11" l="1"/>
  <c r="AA397"/>
  <c r="AA163"/>
  <c r="AH396"/>
  <c r="AI396" s="1"/>
  <c r="AK396" s="1"/>
  <c r="T396"/>
  <c r="AC396"/>
  <c r="AA205"/>
  <c r="AA398"/>
  <c r="R397"/>
  <c r="R205"/>
  <c r="R398"/>
  <c r="N257"/>
  <c r="AA396" l="1"/>
  <c r="R396"/>
  <c r="Y181"/>
  <c r="N181"/>
  <c r="X184"/>
  <c r="Z184" s="1"/>
  <c r="AB184" s="1"/>
  <c r="AD184" s="1"/>
  <c r="AF184" s="1"/>
  <c r="K184"/>
  <c r="O184" s="1"/>
  <c r="S184" s="1"/>
  <c r="U184" s="1"/>
  <c r="W184" s="1"/>
  <c r="Y155"/>
  <c r="N155"/>
  <c r="X155"/>
  <c r="X156"/>
  <c r="Z156" s="1"/>
  <c r="AB156" s="1"/>
  <c r="AD156" s="1"/>
  <c r="AF156" s="1"/>
  <c r="K155"/>
  <c r="K156"/>
  <c r="O156" s="1"/>
  <c r="S156" s="1"/>
  <c r="U156" s="1"/>
  <c r="W156" s="1"/>
  <c r="Y280"/>
  <c r="N280"/>
  <c r="X280"/>
  <c r="X281"/>
  <c r="Z281" s="1"/>
  <c r="AB281" s="1"/>
  <c r="AD281" s="1"/>
  <c r="AF281" s="1"/>
  <c r="K280"/>
  <c r="K281"/>
  <c r="O281" s="1"/>
  <c r="S281" s="1"/>
  <c r="U281" s="1"/>
  <c r="W281" s="1"/>
  <c r="Y394"/>
  <c r="Y392"/>
  <c r="Y389"/>
  <c r="Y385"/>
  <c r="Y382"/>
  <c r="Y379"/>
  <c r="Y377"/>
  <c r="Y375"/>
  <c r="Y373"/>
  <c r="Y371"/>
  <c r="Y369"/>
  <c r="Y367"/>
  <c r="Y365"/>
  <c r="Y361"/>
  <c r="Y359"/>
  <c r="Y357"/>
  <c r="Y355"/>
  <c r="Y353"/>
  <c r="Y351"/>
  <c r="Y349"/>
  <c r="Y347"/>
  <c r="Y345"/>
  <c r="Y343"/>
  <c r="Y341"/>
  <c r="Y339"/>
  <c r="Y333"/>
  <c r="Y327"/>
  <c r="Y323"/>
  <c r="Y321"/>
  <c r="Y317"/>
  <c r="Y315"/>
  <c r="Y312"/>
  <c r="Y310"/>
  <c r="Y306"/>
  <c r="Y303"/>
  <c r="Y299"/>
  <c r="Y296"/>
  <c r="Y293"/>
  <c r="Y290"/>
  <c r="Y288"/>
  <c r="Y286"/>
  <c r="Y284"/>
  <c r="Y282"/>
  <c r="Y278"/>
  <c r="Y276"/>
  <c r="Y274"/>
  <c r="Y272"/>
  <c r="Y270"/>
  <c r="Y268"/>
  <c r="Y266"/>
  <c r="Y264"/>
  <c r="Y262"/>
  <c r="Y256"/>
  <c r="Y254"/>
  <c r="Y252"/>
  <c r="Y250"/>
  <c r="Y248"/>
  <c r="Y246"/>
  <c r="Y242"/>
  <c r="Y240"/>
  <c r="Y238"/>
  <c r="Y236"/>
  <c r="Y234"/>
  <c r="Y232"/>
  <c r="Y230"/>
  <c r="Y228"/>
  <c r="Y226"/>
  <c r="Y224"/>
  <c r="Y222"/>
  <c r="Y220"/>
  <c r="Y218"/>
  <c r="Y216"/>
  <c r="Y214"/>
  <c r="Y212"/>
  <c r="Y203"/>
  <c r="Y201"/>
  <c r="Y199"/>
  <c r="Y197"/>
  <c r="Y192"/>
  <c r="Y188"/>
  <c r="Y186"/>
  <c r="Y175"/>
  <c r="Y173"/>
  <c r="Y169"/>
  <c r="Y165"/>
  <c r="Y161"/>
  <c r="Y159"/>
  <c r="Y157"/>
  <c r="Y153"/>
  <c r="Y151"/>
  <c r="Y149"/>
  <c r="Y147"/>
  <c r="Y145"/>
  <c r="Y143"/>
  <c r="Y140"/>
  <c r="Y138"/>
  <c r="Y135"/>
  <c r="Y133"/>
  <c r="Y131"/>
  <c r="Y129"/>
  <c r="Y124"/>
  <c r="Y122"/>
  <c r="Y120"/>
  <c r="Y117"/>
  <c r="Y115"/>
  <c r="Y113"/>
  <c r="Y111"/>
  <c r="Y109"/>
  <c r="Y107"/>
  <c r="Y105"/>
  <c r="Y103"/>
  <c r="Y101"/>
  <c r="Y95"/>
  <c r="Y93"/>
  <c r="Y91"/>
  <c r="Y89"/>
  <c r="Y87"/>
  <c r="Y85"/>
  <c r="Y83"/>
  <c r="Y81"/>
  <c r="Y78"/>
  <c r="Y74"/>
  <c r="Y72"/>
  <c r="Y70"/>
  <c r="Y68"/>
  <c r="Y65"/>
  <c r="Y63"/>
  <c r="Y61"/>
  <c r="Y59"/>
  <c r="Y55"/>
  <c r="Y53"/>
  <c r="Y51"/>
  <c r="Y49"/>
  <c r="Y45"/>
  <c r="Y41"/>
  <c r="Y39"/>
  <c r="Y36"/>
  <c r="Y34"/>
  <c r="Y32"/>
  <c r="Y30"/>
  <c r="Y28"/>
  <c r="Y26"/>
  <c r="Y24"/>
  <c r="Y21"/>
  <c r="Y16"/>
  <c r="Y14"/>
  <c r="N394"/>
  <c r="N392"/>
  <c r="N389"/>
  <c r="N385"/>
  <c r="N382"/>
  <c r="N379"/>
  <c r="N377"/>
  <c r="N375"/>
  <c r="N373"/>
  <c r="N371"/>
  <c r="N369"/>
  <c r="N367"/>
  <c r="N365"/>
  <c r="N361"/>
  <c r="N359"/>
  <c r="N357"/>
  <c r="N355"/>
  <c r="N353"/>
  <c r="N351"/>
  <c r="N349"/>
  <c r="N347"/>
  <c r="N345"/>
  <c r="N343"/>
  <c r="N341"/>
  <c r="N339"/>
  <c r="N333"/>
  <c r="N327"/>
  <c r="N323"/>
  <c r="N321"/>
  <c r="N317"/>
  <c r="N315"/>
  <c r="N312"/>
  <c r="N310"/>
  <c r="N306"/>
  <c r="N303"/>
  <c r="N299"/>
  <c r="N296"/>
  <c r="N293"/>
  <c r="N290"/>
  <c r="N288"/>
  <c r="N286"/>
  <c r="N284"/>
  <c r="N282"/>
  <c r="N278"/>
  <c r="N276"/>
  <c r="N274"/>
  <c r="N272"/>
  <c r="N270"/>
  <c r="N268"/>
  <c r="N266"/>
  <c r="N264"/>
  <c r="N262"/>
  <c r="N256"/>
  <c r="N254"/>
  <c r="N252"/>
  <c r="N250"/>
  <c r="N248"/>
  <c r="N246"/>
  <c r="N242"/>
  <c r="N240"/>
  <c r="N238"/>
  <c r="N236"/>
  <c r="N234"/>
  <c r="N232"/>
  <c r="N230"/>
  <c r="N228"/>
  <c r="N226"/>
  <c r="N224"/>
  <c r="N222"/>
  <c r="N220"/>
  <c r="N218"/>
  <c r="N216"/>
  <c r="N214"/>
  <c r="N212"/>
  <c r="N203"/>
  <c r="N201"/>
  <c r="N199"/>
  <c r="N197"/>
  <c r="N192"/>
  <c r="N188"/>
  <c r="N186"/>
  <c r="N175"/>
  <c r="N173"/>
  <c r="N169"/>
  <c r="N165"/>
  <c r="N161"/>
  <c r="N159"/>
  <c r="N157"/>
  <c r="N153"/>
  <c r="N151"/>
  <c r="N149"/>
  <c r="N147"/>
  <c r="N145"/>
  <c r="N143"/>
  <c r="N140"/>
  <c r="N138"/>
  <c r="N135"/>
  <c r="N133"/>
  <c r="N131"/>
  <c r="N129"/>
  <c r="N124"/>
  <c r="N122"/>
  <c r="N120"/>
  <c r="N117"/>
  <c r="N115"/>
  <c r="N113"/>
  <c r="N111"/>
  <c r="N109"/>
  <c r="N107"/>
  <c r="N105"/>
  <c r="N103"/>
  <c r="N101"/>
  <c r="N95"/>
  <c r="N93"/>
  <c r="N91"/>
  <c r="N89"/>
  <c r="N87"/>
  <c r="N85"/>
  <c r="N83"/>
  <c r="N81"/>
  <c r="N78"/>
  <c r="N74"/>
  <c r="N72"/>
  <c r="N70"/>
  <c r="N68"/>
  <c r="N65"/>
  <c r="N63"/>
  <c r="N61"/>
  <c r="N59"/>
  <c r="N55"/>
  <c r="N53"/>
  <c r="N51"/>
  <c r="N49"/>
  <c r="N45"/>
  <c r="N41"/>
  <c r="N39"/>
  <c r="N36"/>
  <c r="N34"/>
  <c r="N32"/>
  <c r="N30"/>
  <c r="N28"/>
  <c r="N26"/>
  <c r="N24"/>
  <c r="N21"/>
  <c r="N16"/>
  <c r="N14"/>
  <c r="Q385"/>
  <c r="J385"/>
  <c r="X388"/>
  <c r="Z388" s="1"/>
  <c r="AB388" s="1"/>
  <c r="AD388" s="1"/>
  <c r="AF388" s="1"/>
  <c r="K388"/>
  <c r="O388" s="1"/>
  <c r="S388" s="1"/>
  <c r="U388" s="1"/>
  <c r="W388" s="1"/>
  <c r="Q117"/>
  <c r="J117"/>
  <c r="X119"/>
  <c r="Z119" s="1"/>
  <c r="AB119" s="1"/>
  <c r="AD119" s="1"/>
  <c r="AF119" s="1"/>
  <c r="K119"/>
  <c r="O119" s="1"/>
  <c r="S119" s="1"/>
  <c r="U119" s="1"/>
  <c r="W119" s="1"/>
  <c r="Q250"/>
  <c r="J250"/>
  <c r="P250"/>
  <c r="P251"/>
  <c r="X251" s="1"/>
  <c r="Z251" s="1"/>
  <c r="AB251" s="1"/>
  <c r="AD251" s="1"/>
  <c r="AF251" s="1"/>
  <c r="I250"/>
  <c r="I251"/>
  <c r="K251" s="1"/>
  <c r="O251" s="1"/>
  <c r="S251" s="1"/>
  <c r="U251" s="1"/>
  <c r="W251" s="1"/>
  <c r="Q394"/>
  <c r="Q392"/>
  <c r="Q389"/>
  <c r="Q382"/>
  <c r="Q379"/>
  <c r="Q377"/>
  <c r="Q375"/>
  <c r="Q373"/>
  <c r="Q371"/>
  <c r="Q369"/>
  <c r="Q367"/>
  <c r="Q365"/>
  <c r="Q361"/>
  <c r="Q359"/>
  <c r="Q357"/>
  <c r="Q355"/>
  <c r="Q353"/>
  <c r="Q351"/>
  <c r="Q349"/>
  <c r="Q347"/>
  <c r="Q345"/>
  <c r="Q343"/>
  <c r="Q341"/>
  <c r="Q339"/>
  <c r="Q333"/>
  <c r="Q327"/>
  <c r="Q323"/>
  <c r="Q321"/>
  <c r="Q317"/>
  <c r="Q315"/>
  <c r="Q312"/>
  <c r="Q310"/>
  <c r="Q306"/>
  <c r="Q303"/>
  <c r="Q299"/>
  <c r="Q296"/>
  <c r="Q293"/>
  <c r="Q290"/>
  <c r="Q288"/>
  <c r="Q286"/>
  <c r="Q284"/>
  <c r="Q282"/>
  <c r="Q278"/>
  <c r="Q276"/>
  <c r="Q274"/>
  <c r="Q272"/>
  <c r="Q270"/>
  <c r="Q268"/>
  <c r="Q266"/>
  <c r="Q264"/>
  <c r="Q262"/>
  <c r="Q256"/>
  <c r="Q254"/>
  <c r="Q252"/>
  <c r="Q248"/>
  <c r="Q246"/>
  <c r="Q242"/>
  <c r="Q240"/>
  <c r="Q238"/>
  <c r="Q236"/>
  <c r="Q234"/>
  <c r="Q232"/>
  <c r="Q230"/>
  <c r="Q228"/>
  <c r="Q226"/>
  <c r="Q224"/>
  <c r="Q222"/>
  <c r="Q220"/>
  <c r="Q218"/>
  <c r="Q216"/>
  <c r="Q214"/>
  <c r="Q212"/>
  <c r="Q203"/>
  <c r="Q201"/>
  <c r="Q199"/>
  <c r="Q197"/>
  <c r="Q192"/>
  <c r="Q188"/>
  <c r="Q186"/>
  <c r="Q181"/>
  <c r="Q175"/>
  <c r="Q173"/>
  <c r="Q169"/>
  <c r="Q165"/>
  <c r="Q161"/>
  <c r="Q159"/>
  <c r="Q157"/>
  <c r="Q153"/>
  <c r="Q151"/>
  <c r="Q149"/>
  <c r="Q147"/>
  <c r="Q145"/>
  <c r="Q143"/>
  <c r="Q140"/>
  <c r="Q138"/>
  <c r="Q135"/>
  <c r="Q133"/>
  <c r="Q131"/>
  <c r="Q129"/>
  <c r="Q124"/>
  <c r="Q122"/>
  <c r="Q120"/>
  <c r="Q115"/>
  <c r="Q113"/>
  <c r="Q111"/>
  <c r="Q109"/>
  <c r="Q107"/>
  <c r="Q105"/>
  <c r="Q103"/>
  <c r="Q101"/>
  <c r="Q95"/>
  <c r="Q93"/>
  <c r="Q91"/>
  <c r="Q89"/>
  <c r="Q87"/>
  <c r="Q85"/>
  <c r="Q83"/>
  <c r="Q81"/>
  <c r="Q78"/>
  <c r="Q74"/>
  <c r="Q72"/>
  <c r="Q70"/>
  <c r="Q68"/>
  <c r="Q65"/>
  <c r="Q63"/>
  <c r="Q61"/>
  <c r="Q59"/>
  <c r="Q55"/>
  <c r="Q53"/>
  <c r="Q51"/>
  <c r="Q49"/>
  <c r="Q45"/>
  <c r="Q41"/>
  <c r="Q39"/>
  <c r="Q36"/>
  <c r="Q34"/>
  <c r="Q32"/>
  <c r="Q30"/>
  <c r="Q28"/>
  <c r="Q26"/>
  <c r="Q24"/>
  <c r="Q21"/>
  <c r="Q16"/>
  <c r="Q14"/>
  <c r="J394"/>
  <c r="J392"/>
  <c r="J389"/>
  <c r="J382"/>
  <c r="J379"/>
  <c r="J377"/>
  <c r="J375"/>
  <c r="J373"/>
  <c r="J371"/>
  <c r="J369"/>
  <c r="J367"/>
  <c r="J365"/>
  <c r="J361"/>
  <c r="J359"/>
  <c r="J357"/>
  <c r="J355"/>
  <c r="J353"/>
  <c r="J351"/>
  <c r="J349"/>
  <c r="J347"/>
  <c r="J345"/>
  <c r="J343"/>
  <c r="J341"/>
  <c r="J339"/>
  <c r="J333"/>
  <c r="J327"/>
  <c r="J323"/>
  <c r="J321"/>
  <c r="J317"/>
  <c r="J315"/>
  <c r="J312"/>
  <c r="J310"/>
  <c r="J306"/>
  <c r="J303"/>
  <c r="J299"/>
  <c r="J296"/>
  <c r="J293"/>
  <c r="J290"/>
  <c r="J288"/>
  <c r="J286"/>
  <c r="J284"/>
  <c r="J282"/>
  <c r="J278"/>
  <c r="J276"/>
  <c r="J274"/>
  <c r="J272"/>
  <c r="J270"/>
  <c r="J268"/>
  <c r="J266"/>
  <c r="J264"/>
  <c r="J262"/>
  <c r="J256"/>
  <c r="J254"/>
  <c r="J252"/>
  <c r="J248"/>
  <c r="J246"/>
  <c r="J242"/>
  <c r="J240"/>
  <c r="J238"/>
  <c r="J236"/>
  <c r="J234"/>
  <c r="J232"/>
  <c r="J230"/>
  <c r="J228"/>
  <c r="J226"/>
  <c r="J224"/>
  <c r="J222"/>
  <c r="J220"/>
  <c r="J218"/>
  <c r="J216"/>
  <c r="J214"/>
  <c r="J212"/>
  <c r="J203"/>
  <c r="J201"/>
  <c r="J199"/>
  <c r="J197"/>
  <c r="J192"/>
  <c r="J188"/>
  <c r="J186"/>
  <c r="J181"/>
  <c r="J175"/>
  <c r="J173"/>
  <c r="J169"/>
  <c r="J165"/>
  <c r="J161"/>
  <c r="J159"/>
  <c r="J157"/>
  <c r="J153"/>
  <c r="J151"/>
  <c r="J149"/>
  <c r="J147"/>
  <c r="J145"/>
  <c r="J143"/>
  <c r="J140"/>
  <c r="J138"/>
  <c r="J135"/>
  <c r="J133"/>
  <c r="J131"/>
  <c r="J129"/>
  <c r="J124"/>
  <c r="J122"/>
  <c r="J120"/>
  <c r="J115"/>
  <c r="J113"/>
  <c r="J111"/>
  <c r="J109"/>
  <c r="J107"/>
  <c r="J105"/>
  <c r="J103"/>
  <c r="J101"/>
  <c r="J95"/>
  <c r="J93"/>
  <c r="J91"/>
  <c r="J89"/>
  <c r="J87"/>
  <c r="J85"/>
  <c r="J83"/>
  <c r="J81"/>
  <c r="J78"/>
  <c r="J74"/>
  <c r="J72"/>
  <c r="J70"/>
  <c r="J68"/>
  <c r="J65"/>
  <c r="J63"/>
  <c r="J61"/>
  <c r="J59"/>
  <c r="J55"/>
  <c r="J53"/>
  <c r="J51"/>
  <c r="J49"/>
  <c r="J45"/>
  <c r="J41"/>
  <c r="J39"/>
  <c r="J36"/>
  <c r="J34"/>
  <c r="J32"/>
  <c r="J30"/>
  <c r="J28"/>
  <c r="J26"/>
  <c r="J24"/>
  <c r="J21"/>
  <c r="J16"/>
  <c r="J14"/>
  <c r="M122"/>
  <c r="P122" s="1"/>
  <c r="H122"/>
  <c r="I122" s="1"/>
  <c r="P123"/>
  <c r="X123" s="1"/>
  <c r="Z123" s="1"/>
  <c r="AB123" s="1"/>
  <c r="AD123" s="1"/>
  <c r="AF123" s="1"/>
  <c r="I123"/>
  <c r="K123" s="1"/>
  <c r="O123" s="1"/>
  <c r="S123" s="1"/>
  <c r="U123" s="1"/>
  <c r="W123" s="1"/>
  <c r="M204"/>
  <c r="N13" l="1"/>
  <c r="Q13"/>
  <c r="K122"/>
  <c r="O122" s="1"/>
  <c r="S122" s="1"/>
  <c r="U122" s="1"/>
  <c r="W122" s="1"/>
  <c r="O280"/>
  <c r="S280" s="1"/>
  <c r="U280" s="1"/>
  <c r="W280" s="1"/>
  <c r="O155"/>
  <c r="S155" s="1"/>
  <c r="U155" s="1"/>
  <c r="W155" s="1"/>
  <c r="X122"/>
  <c r="Z122" s="1"/>
  <c r="AB122" s="1"/>
  <c r="AD122" s="1"/>
  <c r="AF122" s="1"/>
  <c r="Y207"/>
  <c r="J206"/>
  <c r="K250"/>
  <c r="O250" s="1"/>
  <c r="S250" s="1"/>
  <c r="U250" s="1"/>
  <c r="W250" s="1"/>
  <c r="N207"/>
  <c r="Q206"/>
  <c r="Q320"/>
  <c r="Q319" s="1"/>
  <c r="J180"/>
  <c r="J179" s="1"/>
  <c r="Q207"/>
  <c r="Q398" s="1"/>
  <c r="Q164"/>
  <c r="Q163" s="1"/>
  <c r="Q180"/>
  <c r="Q179" s="1"/>
  <c r="X250"/>
  <c r="Z250" s="1"/>
  <c r="AB250" s="1"/>
  <c r="AD250" s="1"/>
  <c r="AF250" s="1"/>
  <c r="N206"/>
  <c r="N320"/>
  <c r="N319" s="1"/>
  <c r="Y180"/>
  <c r="Y179" s="1"/>
  <c r="N164"/>
  <c r="N163" s="1"/>
  <c r="N332"/>
  <c r="N331" s="1"/>
  <c r="J320"/>
  <c r="J319" s="1"/>
  <c r="J13"/>
  <c r="J164"/>
  <c r="J163" s="1"/>
  <c r="Y164"/>
  <c r="Y163" s="1"/>
  <c r="Y206"/>
  <c r="Y320"/>
  <c r="Y319" s="1"/>
  <c r="Z280"/>
  <c r="AB280" s="1"/>
  <c r="AD280" s="1"/>
  <c r="AF280" s="1"/>
  <c r="Z155"/>
  <c r="AB155" s="1"/>
  <c r="AD155" s="1"/>
  <c r="AF155" s="1"/>
  <c r="Y12"/>
  <c r="N12"/>
  <c r="N180"/>
  <c r="N179" s="1"/>
  <c r="Y13"/>
  <c r="Y332"/>
  <c r="J332"/>
  <c r="J12"/>
  <c r="Q12"/>
  <c r="Q332"/>
  <c r="J207"/>
  <c r="H257"/>
  <c r="Q205" l="1"/>
  <c r="N398"/>
  <c r="N11"/>
  <c r="N396" s="1"/>
  <c r="N205"/>
  <c r="J398"/>
  <c r="Y205"/>
  <c r="Y11"/>
  <c r="J331"/>
  <c r="N397"/>
  <c r="Y398"/>
  <c r="Y397"/>
  <c r="Y331"/>
  <c r="J397"/>
  <c r="J11"/>
  <c r="Q331"/>
  <c r="Q11"/>
  <c r="Q397"/>
  <c r="J205"/>
  <c r="M254"/>
  <c r="P254" s="1"/>
  <c r="X254" s="1"/>
  <c r="Z254" s="1"/>
  <c r="AB254" s="1"/>
  <c r="AD254" s="1"/>
  <c r="AF254" s="1"/>
  <c r="P255"/>
  <c r="X255" s="1"/>
  <c r="Z255" s="1"/>
  <c r="AB255" s="1"/>
  <c r="AD255" s="1"/>
  <c r="AF255" s="1"/>
  <c r="H254"/>
  <c r="I254" s="1"/>
  <c r="K254" s="1"/>
  <c r="O254" s="1"/>
  <c r="S254" s="1"/>
  <c r="U254" s="1"/>
  <c r="W254" s="1"/>
  <c r="I255"/>
  <c r="K255" s="1"/>
  <c r="O255" s="1"/>
  <c r="S255" s="1"/>
  <c r="U255" s="1"/>
  <c r="W255" s="1"/>
  <c r="P15"/>
  <c r="X15" s="1"/>
  <c r="Z15" s="1"/>
  <c r="AB15" s="1"/>
  <c r="AD15" s="1"/>
  <c r="AF15" s="1"/>
  <c r="P17"/>
  <c r="X17" s="1"/>
  <c r="Z17" s="1"/>
  <c r="AB17" s="1"/>
  <c r="AD17" s="1"/>
  <c r="AF17" s="1"/>
  <c r="P18"/>
  <c r="X18" s="1"/>
  <c r="Z18" s="1"/>
  <c r="AB18" s="1"/>
  <c r="AD18" s="1"/>
  <c r="AF18" s="1"/>
  <c r="P19"/>
  <c r="X19" s="1"/>
  <c r="Z19" s="1"/>
  <c r="AB19" s="1"/>
  <c r="AD19" s="1"/>
  <c r="AF19" s="1"/>
  <c r="P20"/>
  <c r="X20" s="1"/>
  <c r="Z20" s="1"/>
  <c r="AB20" s="1"/>
  <c r="AD20" s="1"/>
  <c r="AF20" s="1"/>
  <c r="P22"/>
  <c r="X22" s="1"/>
  <c r="Z22" s="1"/>
  <c r="AB22" s="1"/>
  <c r="AD22" s="1"/>
  <c r="AF22" s="1"/>
  <c r="P23"/>
  <c r="X23" s="1"/>
  <c r="Z23" s="1"/>
  <c r="AB23" s="1"/>
  <c r="AD23" s="1"/>
  <c r="AF23" s="1"/>
  <c r="P25"/>
  <c r="X25" s="1"/>
  <c r="Z25" s="1"/>
  <c r="AB25" s="1"/>
  <c r="AD25" s="1"/>
  <c r="AF25" s="1"/>
  <c r="P27"/>
  <c r="X27" s="1"/>
  <c r="Z27" s="1"/>
  <c r="AB27" s="1"/>
  <c r="AD27" s="1"/>
  <c r="AF27" s="1"/>
  <c r="P29"/>
  <c r="X29" s="1"/>
  <c r="Z29" s="1"/>
  <c r="AB29" s="1"/>
  <c r="AD29" s="1"/>
  <c r="AF29" s="1"/>
  <c r="P31"/>
  <c r="X31" s="1"/>
  <c r="Z31" s="1"/>
  <c r="AB31" s="1"/>
  <c r="AD31" s="1"/>
  <c r="AF31" s="1"/>
  <c r="P33"/>
  <c r="X33" s="1"/>
  <c r="Z33" s="1"/>
  <c r="AB33" s="1"/>
  <c r="AD33" s="1"/>
  <c r="AF33" s="1"/>
  <c r="P35"/>
  <c r="X35" s="1"/>
  <c r="Z35" s="1"/>
  <c r="AB35" s="1"/>
  <c r="AD35" s="1"/>
  <c r="AF35" s="1"/>
  <c r="P37"/>
  <c r="X37" s="1"/>
  <c r="Z37" s="1"/>
  <c r="AB37" s="1"/>
  <c r="AD37" s="1"/>
  <c r="AF37" s="1"/>
  <c r="P38"/>
  <c r="X38" s="1"/>
  <c r="Z38" s="1"/>
  <c r="AB38" s="1"/>
  <c r="AD38" s="1"/>
  <c r="AF38" s="1"/>
  <c r="P40"/>
  <c r="X40" s="1"/>
  <c r="Z40" s="1"/>
  <c r="AB40" s="1"/>
  <c r="AD40" s="1"/>
  <c r="AF40" s="1"/>
  <c r="P42"/>
  <c r="X42" s="1"/>
  <c r="Z42" s="1"/>
  <c r="AB42" s="1"/>
  <c r="AD42" s="1"/>
  <c r="AF42" s="1"/>
  <c r="P43"/>
  <c r="X43" s="1"/>
  <c r="Z43" s="1"/>
  <c r="AB43" s="1"/>
  <c r="AD43" s="1"/>
  <c r="AF43" s="1"/>
  <c r="P44"/>
  <c r="X44" s="1"/>
  <c r="Z44" s="1"/>
  <c r="AB44" s="1"/>
  <c r="AD44" s="1"/>
  <c r="AF44" s="1"/>
  <c r="P46"/>
  <c r="X46" s="1"/>
  <c r="Z46" s="1"/>
  <c r="AB46" s="1"/>
  <c r="AD46" s="1"/>
  <c r="AF46" s="1"/>
  <c r="P50"/>
  <c r="X50" s="1"/>
  <c r="Z50" s="1"/>
  <c r="AB50" s="1"/>
  <c r="AD50" s="1"/>
  <c r="AF50" s="1"/>
  <c r="P52"/>
  <c r="X52" s="1"/>
  <c r="Z52" s="1"/>
  <c r="AB52" s="1"/>
  <c r="AD52" s="1"/>
  <c r="AF52" s="1"/>
  <c r="P54"/>
  <c r="X54" s="1"/>
  <c r="Z54" s="1"/>
  <c r="AB54" s="1"/>
  <c r="AD54" s="1"/>
  <c r="AF54" s="1"/>
  <c r="P56"/>
  <c r="X56" s="1"/>
  <c r="Z56" s="1"/>
  <c r="AB56" s="1"/>
  <c r="AD56" s="1"/>
  <c r="AF56" s="1"/>
  <c r="P57"/>
  <c r="X57" s="1"/>
  <c r="Z57" s="1"/>
  <c r="AB57" s="1"/>
  <c r="AD57" s="1"/>
  <c r="AF57" s="1"/>
  <c r="P58"/>
  <c r="X58" s="1"/>
  <c r="Z58" s="1"/>
  <c r="AB58" s="1"/>
  <c r="AD58" s="1"/>
  <c r="AF58" s="1"/>
  <c r="P60"/>
  <c r="X60" s="1"/>
  <c r="Z60" s="1"/>
  <c r="AB60" s="1"/>
  <c r="AD60" s="1"/>
  <c r="AF60" s="1"/>
  <c r="P62"/>
  <c r="X62" s="1"/>
  <c r="Z62" s="1"/>
  <c r="AB62" s="1"/>
  <c r="AD62" s="1"/>
  <c r="AF62" s="1"/>
  <c r="P64"/>
  <c r="X64" s="1"/>
  <c r="Z64" s="1"/>
  <c r="AB64" s="1"/>
  <c r="AD64" s="1"/>
  <c r="AF64" s="1"/>
  <c r="P66"/>
  <c r="X66" s="1"/>
  <c r="Z66" s="1"/>
  <c r="AB66" s="1"/>
  <c r="AD66" s="1"/>
  <c r="AF66" s="1"/>
  <c r="P67"/>
  <c r="X67" s="1"/>
  <c r="Z67" s="1"/>
  <c r="AB67" s="1"/>
  <c r="AD67" s="1"/>
  <c r="AF67" s="1"/>
  <c r="P69"/>
  <c r="X69" s="1"/>
  <c r="Z69" s="1"/>
  <c r="AB69" s="1"/>
  <c r="AD69" s="1"/>
  <c r="AF69" s="1"/>
  <c r="P71"/>
  <c r="X71" s="1"/>
  <c r="Z71" s="1"/>
  <c r="AB71" s="1"/>
  <c r="AD71" s="1"/>
  <c r="AF71" s="1"/>
  <c r="P73"/>
  <c r="X73" s="1"/>
  <c r="Z73" s="1"/>
  <c r="AB73" s="1"/>
  <c r="AD73" s="1"/>
  <c r="AF73" s="1"/>
  <c r="P75"/>
  <c r="X75" s="1"/>
  <c r="Z75" s="1"/>
  <c r="AB75" s="1"/>
  <c r="AD75" s="1"/>
  <c r="AF75" s="1"/>
  <c r="P79"/>
  <c r="X79" s="1"/>
  <c r="Z79" s="1"/>
  <c r="AB79" s="1"/>
  <c r="AD79" s="1"/>
  <c r="AF79" s="1"/>
  <c r="P80"/>
  <c r="X80" s="1"/>
  <c r="Z80" s="1"/>
  <c r="AB80" s="1"/>
  <c r="AD80" s="1"/>
  <c r="AF80" s="1"/>
  <c r="P82"/>
  <c r="X82" s="1"/>
  <c r="Z82" s="1"/>
  <c r="AB82" s="1"/>
  <c r="AD82" s="1"/>
  <c r="AF82" s="1"/>
  <c r="P84"/>
  <c r="X84" s="1"/>
  <c r="Z84" s="1"/>
  <c r="AB84" s="1"/>
  <c r="AD84" s="1"/>
  <c r="AF84" s="1"/>
  <c r="P86"/>
  <c r="X86" s="1"/>
  <c r="Z86" s="1"/>
  <c r="AB86" s="1"/>
  <c r="AD86" s="1"/>
  <c r="AF86" s="1"/>
  <c r="P88"/>
  <c r="X88" s="1"/>
  <c r="Z88" s="1"/>
  <c r="AB88" s="1"/>
  <c r="AD88" s="1"/>
  <c r="AF88" s="1"/>
  <c r="P90"/>
  <c r="X90" s="1"/>
  <c r="Z90" s="1"/>
  <c r="AB90" s="1"/>
  <c r="AD90" s="1"/>
  <c r="AF90" s="1"/>
  <c r="P92"/>
  <c r="X92" s="1"/>
  <c r="Z92" s="1"/>
  <c r="AB92" s="1"/>
  <c r="AD92" s="1"/>
  <c r="AF92" s="1"/>
  <c r="P94"/>
  <c r="X94" s="1"/>
  <c r="Z94" s="1"/>
  <c r="AB94" s="1"/>
  <c r="AD94" s="1"/>
  <c r="AF94" s="1"/>
  <c r="P96"/>
  <c r="X96" s="1"/>
  <c r="Z96" s="1"/>
  <c r="AB96" s="1"/>
  <c r="AD96" s="1"/>
  <c r="AF96" s="1"/>
  <c r="P102"/>
  <c r="X102" s="1"/>
  <c r="Z102" s="1"/>
  <c r="AB102" s="1"/>
  <c r="AD102" s="1"/>
  <c r="AF102" s="1"/>
  <c r="P104"/>
  <c r="X104" s="1"/>
  <c r="Z104" s="1"/>
  <c r="AB104" s="1"/>
  <c r="AD104" s="1"/>
  <c r="AF104" s="1"/>
  <c r="P106"/>
  <c r="X106" s="1"/>
  <c r="Z106" s="1"/>
  <c r="AB106" s="1"/>
  <c r="AD106" s="1"/>
  <c r="AF106" s="1"/>
  <c r="P108"/>
  <c r="X108" s="1"/>
  <c r="Z108" s="1"/>
  <c r="AB108" s="1"/>
  <c r="AD108" s="1"/>
  <c r="AF108" s="1"/>
  <c r="P110"/>
  <c r="X110" s="1"/>
  <c r="Z110" s="1"/>
  <c r="AB110" s="1"/>
  <c r="AD110" s="1"/>
  <c r="AF110" s="1"/>
  <c r="P112"/>
  <c r="X112" s="1"/>
  <c r="Z112" s="1"/>
  <c r="AB112" s="1"/>
  <c r="AD112" s="1"/>
  <c r="AF112" s="1"/>
  <c r="P114"/>
  <c r="X114" s="1"/>
  <c r="Z114" s="1"/>
  <c r="AB114" s="1"/>
  <c r="AD114" s="1"/>
  <c r="AF114" s="1"/>
  <c r="P116"/>
  <c r="X116" s="1"/>
  <c r="Z116" s="1"/>
  <c r="AB116" s="1"/>
  <c r="AD116" s="1"/>
  <c r="AF116" s="1"/>
  <c r="P118"/>
  <c r="X118" s="1"/>
  <c r="Z118" s="1"/>
  <c r="AB118" s="1"/>
  <c r="AD118" s="1"/>
  <c r="AF118" s="1"/>
  <c r="P121"/>
  <c r="X121" s="1"/>
  <c r="Z121" s="1"/>
  <c r="AB121" s="1"/>
  <c r="AD121" s="1"/>
  <c r="AF121" s="1"/>
  <c r="P125"/>
  <c r="X125" s="1"/>
  <c r="Z125" s="1"/>
  <c r="AB125" s="1"/>
  <c r="AD125" s="1"/>
  <c r="AF125" s="1"/>
  <c r="P126"/>
  <c r="X126" s="1"/>
  <c r="Z126" s="1"/>
  <c r="AB126" s="1"/>
  <c r="AD126" s="1"/>
  <c r="AF126" s="1"/>
  <c r="P127"/>
  <c r="X127" s="1"/>
  <c r="Z127" s="1"/>
  <c r="AB127" s="1"/>
  <c r="AD127" s="1"/>
  <c r="AF127" s="1"/>
  <c r="P128"/>
  <c r="X128" s="1"/>
  <c r="Z128" s="1"/>
  <c r="AB128" s="1"/>
  <c r="AD128" s="1"/>
  <c r="AF128" s="1"/>
  <c r="P130"/>
  <c r="X130" s="1"/>
  <c r="Z130" s="1"/>
  <c r="AB130" s="1"/>
  <c r="AD130" s="1"/>
  <c r="AF130" s="1"/>
  <c r="P132"/>
  <c r="X132" s="1"/>
  <c r="Z132" s="1"/>
  <c r="AB132" s="1"/>
  <c r="AD132" s="1"/>
  <c r="AF132" s="1"/>
  <c r="P134"/>
  <c r="X134" s="1"/>
  <c r="Z134" s="1"/>
  <c r="AB134" s="1"/>
  <c r="AD134" s="1"/>
  <c r="AF134" s="1"/>
  <c r="P136"/>
  <c r="X136" s="1"/>
  <c r="Z136" s="1"/>
  <c r="AB136" s="1"/>
  <c r="AD136" s="1"/>
  <c r="AF136" s="1"/>
  <c r="P137"/>
  <c r="X137" s="1"/>
  <c r="Z137" s="1"/>
  <c r="AB137" s="1"/>
  <c r="AD137" s="1"/>
  <c r="AF137" s="1"/>
  <c r="P139"/>
  <c r="X139" s="1"/>
  <c r="Z139" s="1"/>
  <c r="AB139" s="1"/>
  <c r="AD139" s="1"/>
  <c r="AF139" s="1"/>
  <c r="P141"/>
  <c r="X141" s="1"/>
  <c r="Z141" s="1"/>
  <c r="AB141" s="1"/>
  <c r="AD141" s="1"/>
  <c r="AF141" s="1"/>
  <c r="P144"/>
  <c r="X144" s="1"/>
  <c r="Z144" s="1"/>
  <c r="AB144" s="1"/>
  <c r="AD144" s="1"/>
  <c r="AF144" s="1"/>
  <c r="P146"/>
  <c r="X146" s="1"/>
  <c r="Z146" s="1"/>
  <c r="AB146" s="1"/>
  <c r="AD146" s="1"/>
  <c r="AF146" s="1"/>
  <c r="P148"/>
  <c r="X148" s="1"/>
  <c r="Z148" s="1"/>
  <c r="AB148" s="1"/>
  <c r="AD148" s="1"/>
  <c r="AF148" s="1"/>
  <c r="P150"/>
  <c r="X150" s="1"/>
  <c r="Z150" s="1"/>
  <c r="AB150" s="1"/>
  <c r="AD150" s="1"/>
  <c r="AF150" s="1"/>
  <c r="P152"/>
  <c r="X152" s="1"/>
  <c r="Z152" s="1"/>
  <c r="AB152" s="1"/>
  <c r="AD152" s="1"/>
  <c r="AF152" s="1"/>
  <c r="P154"/>
  <c r="X154" s="1"/>
  <c r="Z154" s="1"/>
  <c r="AB154" s="1"/>
  <c r="AD154" s="1"/>
  <c r="AF154" s="1"/>
  <c r="P158"/>
  <c r="X158" s="1"/>
  <c r="Z158" s="1"/>
  <c r="AB158" s="1"/>
  <c r="AD158" s="1"/>
  <c r="AF158" s="1"/>
  <c r="P160"/>
  <c r="X160" s="1"/>
  <c r="Z160" s="1"/>
  <c r="AB160" s="1"/>
  <c r="AD160" s="1"/>
  <c r="AF160" s="1"/>
  <c r="P162"/>
  <c r="X162" s="1"/>
  <c r="Z162" s="1"/>
  <c r="AB162" s="1"/>
  <c r="AD162" s="1"/>
  <c r="AF162" s="1"/>
  <c r="P166"/>
  <c r="X166" s="1"/>
  <c r="Z166" s="1"/>
  <c r="AB166" s="1"/>
  <c r="AD166" s="1"/>
  <c r="AF166" s="1"/>
  <c r="P167"/>
  <c r="X167" s="1"/>
  <c r="Z167" s="1"/>
  <c r="AB167" s="1"/>
  <c r="AD167" s="1"/>
  <c r="AF167" s="1"/>
  <c r="P168"/>
  <c r="X168" s="1"/>
  <c r="Z168" s="1"/>
  <c r="AB168" s="1"/>
  <c r="AD168" s="1"/>
  <c r="AF168" s="1"/>
  <c r="P170"/>
  <c r="X170" s="1"/>
  <c r="Z170" s="1"/>
  <c r="AB170" s="1"/>
  <c r="AD170" s="1"/>
  <c r="AF170" s="1"/>
  <c r="P174"/>
  <c r="X174" s="1"/>
  <c r="Z174" s="1"/>
  <c r="AB174" s="1"/>
  <c r="AD174" s="1"/>
  <c r="AF174" s="1"/>
  <c r="P176"/>
  <c r="X176" s="1"/>
  <c r="Z176" s="1"/>
  <c r="AB176" s="1"/>
  <c r="AD176" s="1"/>
  <c r="AF176" s="1"/>
  <c r="P182"/>
  <c r="X182" s="1"/>
  <c r="Z182" s="1"/>
  <c r="AB182" s="1"/>
  <c r="AD182" s="1"/>
  <c r="AF182" s="1"/>
  <c r="P183"/>
  <c r="X183" s="1"/>
  <c r="Z183" s="1"/>
  <c r="AB183" s="1"/>
  <c r="AD183" s="1"/>
  <c r="AF183" s="1"/>
  <c r="P185"/>
  <c r="X185" s="1"/>
  <c r="Z185" s="1"/>
  <c r="AB185" s="1"/>
  <c r="AD185" s="1"/>
  <c r="AF185" s="1"/>
  <c r="P187"/>
  <c r="X187" s="1"/>
  <c r="Z187" s="1"/>
  <c r="AB187" s="1"/>
  <c r="AD187" s="1"/>
  <c r="AF187" s="1"/>
  <c r="P189"/>
  <c r="X189" s="1"/>
  <c r="Z189" s="1"/>
  <c r="AB189" s="1"/>
  <c r="AD189" s="1"/>
  <c r="AF189" s="1"/>
  <c r="P193"/>
  <c r="X193" s="1"/>
  <c r="Z193" s="1"/>
  <c r="AB193" s="1"/>
  <c r="AD193" s="1"/>
  <c r="AF193" s="1"/>
  <c r="P194"/>
  <c r="X194" s="1"/>
  <c r="Z194" s="1"/>
  <c r="AB194" s="1"/>
  <c r="AD194" s="1"/>
  <c r="AF194" s="1"/>
  <c r="P198"/>
  <c r="X198" s="1"/>
  <c r="Z198" s="1"/>
  <c r="AB198" s="1"/>
  <c r="AD198" s="1"/>
  <c r="AF198" s="1"/>
  <c r="P200"/>
  <c r="X200" s="1"/>
  <c r="Z200" s="1"/>
  <c r="AB200" s="1"/>
  <c r="AD200" s="1"/>
  <c r="AF200" s="1"/>
  <c r="P202"/>
  <c r="X202" s="1"/>
  <c r="Z202" s="1"/>
  <c r="AB202" s="1"/>
  <c r="AD202" s="1"/>
  <c r="AF202" s="1"/>
  <c r="P204"/>
  <c r="X204" s="1"/>
  <c r="Z204" s="1"/>
  <c r="AB204" s="1"/>
  <c r="AD204" s="1"/>
  <c r="AF204" s="1"/>
  <c r="P213"/>
  <c r="X213" s="1"/>
  <c r="Z213" s="1"/>
  <c r="AB213" s="1"/>
  <c r="AD213" s="1"/>
  <c r="AF213" s="1"/>
  <c r="P215"/>
  <c r="X215" s="1"/>
  <c r="Z215" s="1"/>
  <c r="AB215" s="1"/>
  <c r="AD215" s="1"/>
  <c r="AF215" s="1"/>
  <c r="P217"/>
  <c r="X217" s="1"/>
  <c r="Z217" s="1"/>
  <c r="AB217" s="1"/>
  <c r="AD217" s="1"/>
  <c r="AF217" s="1"/>
  <c r="P219"/>
  <c r="X219" s="1"/>
  <c r="Z219" s="1"/>
  <c r="AB219" s="1"/>
  <c r="AD219" s="1"/>
  <c r="AF219" s="1"/>
  <c r="P221"/>
  <c r="X221" s="1"/>
  <c r="Z221" s="1"/>
  <c r="AB221" s="1"/>
  <c r="AD221" s="1"/>
  <c r="AF221" s="1"/>
  <c r="P223"/>
  <c r="X223" s="1"/>
  <c r="Z223" s="1"/>
  <c r="AB223" s="1"/>
  <c r="AD223" s="1"/>
  <c r="AF223" s="1"/>
  <c r="P225"/>
  <c r="X225" s="1"/>
  <c r="Z225" s="1"/>
  <c r="AB225" s="1"/>
  <c r="AD225" s="1"/>
  <c r="AF225" s="1"/>
  <c r="P227"/>
  <c r="X227" s="1"/>
  <c r="Z227" s="1"/>
  <c r="AB227" s="1"/>
  <c r="AD227" s="1"/>
  <c r="AF227" s="1"/>
  <c r="P229"/>
  <c r="X229" s="1"/>
  <c r="Z229" s="1"/>
  <c r="AB229" s="1"/>
  <c r="AD229" s="1"/>
  <c r="AF229" s="1"/>
  <c r="P231"/>
  <c r="X231" s="1"/>
  <c r="Z231" s="1"/>
  <c r="AB231" s="1"/>
  <c r="AD231" s="1"/>
  <c r="AF231" s="1"/>
  <c r="P233"/>
  <c r="X233" s="1"/>
  <c r="Z233" s="1"/>
  <c r="AB233" s="1"/>
  <c r="AD233" s="1"/>
  <c r="AF233" s="1"/>
  <c r="P235"/>
  <c r="X235" s="1"/>
  <c r="Z235" s="1"/>
  <c r="AB235" s="1"/>
  <c r="AD235" s="1"/>
  <c r="AF235" s="1"/>
  <c r="P237"/>
  <c r="X237" s="1"/>
  <c r="Z237" s="1"/>
  <c r="AB237" s="1"/>
  <c r="AD237" s="1"/>
  <c r="AF237" s="1"/>
  <c r="P239"/>
  <c r="X239" s="1"/>
  <c r="Z239" s="1"/>
  <c r="AB239" s="1"/>
  <c r="AD239" s="1"/>
  <c r="AF239" s="1"/>
  <c r="P241"/>
  <c r="X241" s="1"/>
  <c r="Z241" s="1"/>
  <c r="AB241" s="1"/>
  <c r="AD241" s="1"/>
  <c r="AF241" s="1"/>
  <c r="P243"/>
  <c r="X243" s="1"/>
  <c r="Z243" s="1"/>
  <c r="AB243" s="1"/>
  <c r="AD243" s="1"/>
  <c r="AF243" s="1"/>
  <c r="P247"/>
  <c r="X247" s="1"/>
  <c r="Z247" s="1"/>
  <c r="AB247" s="1"/>
  <c r="AD247" s="1"/>
  <c r="AF247" s="1"/>
  <c r="P249"/>
  <c r="X249" s="1"/>
  <c r="Z249" s="1"/>
  <c r="AB249" s="1"/>
  <c r="AD249" s="1"/>
  <c r="AF249" s="1"/>
  <c r="P253"/>
  <c r="X253" s="1"/>
  <c r="Z253" s="1"/>
  <c r="AB253" s="1"/>
  <c r="AD253" s="1"/>
  <c r="AF253" s="1"/>
  <c r="P257"/>
  <c r="X257" s="1"/>
  <c r="Z257" s="1"/>
  <c r="AB257" s="1"/>
  <c r="AD257" s="1"/>
  <c r="AF257" s="1"/>
  <c r="P263"/>
  <c r="X263" s="1"/>
  <c r="Z263" s="1"/>
  <c r="AB263" s="1"/>
  <c r="AD263" s="1"/>
  <c r="AF263" s="1"/>
  <c r="P265"/>
  <c r="X265" s="1"/>
  <c r="Z265" s="1"/>
  <c r="AB265" s="1"/>
  <c r="AD265" s="1"/>
  <c r="AF265" s="1"/>
  <c r="P267"/>
  <c r="X267" s="1"/>
  <c r="Z267" s="1"/>
  <c r="AB267" s="1"/>
  <c r="AD267" s="1"/>
  <c r="AF267" s="1"/>
  <c r="P269"/>
  <c r="X269" s="1"/>
  <c r="Z269" s="1"/>
  <c r="AB269" s="1"/>
  <c r="AD269" s="1"/>
  <c r="AF269" s="1"/>
  <c r="P271"/>
  <c r="X271" s="1"/>
  <c r="Z271" s="1"/>
  <c r="AB271" s="1"/>
  <c r="AD271" s="1"/>
  <c r="AF271" s="1"/>
  <c r="P273"/>
  <c r="X273" s="1"/>
  <c r="Z273" s="1"/>
  <c r="AB273" s="1"/>
  <c r="AD273" s="1"/>
  <c r="AF273" s="1"/>
  <c r="P275"/>
  <c r="X275" s="1"/>
  <c r="Z275" s="1"/>
  <c r="AB275" s="1"/>
  <c r="AD275" s="1"/>
  <c r="AF275" s="1"/>
  <c r="P277"/>
  <c r="X277" s="1"/>
  <c r="Z277" s="1"/>
  <c r="AB277" s="1"/>
  <c r="AD277" s="1"/>
  <c r="AF277" s="1"/>
  <c r="P279"/>
  <c r="X279" s="1"/>
  <c r="Z279" s="1"/>
  <c r="AB279" s="1"/>
  <c r="AD279" s="1"/>
  <c r="AF279" s="1"/>
  <c r="P283"/>
  <c r="X283" s="1"/>
  <c r="Z283" s="1"/>
  <c r="AB283" s="1"/>
  <c r="AD283" s="1"/>
  <c r="AF283" s="1"/>
  <c r="P285"/>
  <c r="X285" s="1"/>
  <c r="Z285" s="1"/>
  <c r="AB285" s="1"/>
  <c r="AD285" s="1"/>
  <c r="AF285" s="1"/>
  <c r="P287"/>
  <c r="X287" s="1"/>
  <c r="Z287" s="1"/>
  <c r="AB287" s="1"/>
  <c r="AD287" s="1"/>
  <c r="AF287" s="1"/>
  <c r="P289"/>
  <c r="X289" s="1"/>
  <c r="Z289" s="1"/>
  <c r="AB289" s="1"/>
  <c r="AD289" s="1"/>
  <c r="AF289" s="1"/>
  <c r="P291"/>
  <c r="X291" s="1"/>
  <c r="Z291" s="1"/>
  <c r="AB291" s="1"/>
  <c r="AD291" s="1"/>
  <c r="AF291" s="1"/>
  <c r="P292"/>
  <c r="X292" s="1"/>
  <c r="Z292" s="1"/>
  <c r="AB292" s="1"/>
  <c r="AD292" s="1"/>
  <c r="AF292" s="1"/>
  <c r="P294"/>
  <c r="X294" s="1"/>
  <c r="Z294" s="1"/>
  <c r="AB294" s="1"/>
  <c r="AD294" s="1"/>
  <c r="AF294" s="1"/>
  <c r="P295"/>
  <c r="X295" s="1"/>
  <c r="Z295" s="1"/>
  <c r="AB295" s="1"/>
  <c r="AD295" s="1"/>
  <c r="AF295" s="1"/>
  <c r="P297"/>
  <c r="X297" s="1"/>
  <c r="Z297" s="1"/>
  <c r="AB297" s="1"/>
  <c r="AD297" s="1"/>
  <c r="AF297" s="1"/>
  <c r="P298"/>
  <c r="X298" s="1"/>
  <c r="Z298" s="1"/>
  <c r="AB298" s="1"/>
  <c r="AD298" s="1"/>
  <c r="AF298" s="1"/>
  <c r="P300"/>
  <c r="X300" s="1"/>
  <c r="Z300" s="1"/>
  <c r="AB300" s="1"/>
  <c r="AD300" s="1"/>
  <c r="AF300" s="1"/>
  <c r="P301"/>
  <c r="X301" s="1"/>
  <c r="Z301" s="1"/>
  <c r="AB301" s="1"/>
  <c r="AD301" s="1"/>
  <c r="AF301" s="1"/>
  <c r="P302"/>
  <c r="X302" s="1"/>
  <c r="Z302" s="1"/>
  <c r="AB302" s="1"/>
  <c r="AD302" s="1"/>
  <c r="AF302" s="1"/>
  <c r="P304"/>
  <c r="X304" s="1"/>
  <c r="Z304" s="1"/>
  <c r="AB304" s="1"/>
  <c r="AD304" s="1"/>
  <c r="AF304" s="1"/>
  <c r="P305"/>
  <c r="X305" s="1"/>
  <c r="Z305" s="1"/>
  <c r="AB305" s="1"/>
  <c r="AD305" s="1"/>
  <c r="AF305" s="1"/>
  <c r="P307"/>
  <c r="X307" s="1"/>
  <c r="Z307" s="1"/>
  <c r="AB307" s="1"/>
  <c r="AD307" s="1"/>
  <c r="AF307" s="1"/>
  <c r="P308"/>
  <c r="X308" s="1"/>
  <c r="Z308" s="1"/>
  <c r="AB308" s="1"/>
  <c r="AD308" s="1"/>
  <c r="AF308" s="1"/>
  <c r="P309"/>
  <c r="X309" s="1"/>
  <c r="Z309" s="1"/>
  <c r="AB309" s="1"/>
  <c r="AD309" s="1"/>
  <c r="AF309" s="1"/>
  <c r="P311"/>
  <c r="X311" s="1"/>
  <c r="Z311" s="1"/>
  <c r="AB311" s="1"/>
  <c r="AD311" s="1"/>
  <c r="AF311" s="1"/>
  <c r="P313"/>
  <c r="X313" s="1"/>
  <c r="Z313" s="1"/>
  <c r="AB313" s="1"/>
  <c r="AD313" s="1"/>
  <c r="AF313" s="1"/>
  <c r="P314"/>
  <c r="X314" s="1"/>
  <c r="Z314" s="1"/>
  <c r="AB314" s="1"/>
  <c r="AD314" s="1"/>
  <c r="AF314" s="1"/>
  <c r="P316"/>
  <c r="X316" s="1"/>
  <c r="Z316" s="1"/>
  <c r="AB316" s="1"/>
  <c r="AD316" s="1"/>
  <c r="AF316" s="1"/>
  <c r="P318"/>
  <c r="X318" s="1"/>
  <c r="Z318" s="1"/>
  <c r="AB318" s="1"/>
  <c r="AD318" s="1"/>
  <c r="AF318" s="1"/>
  <c r="P322"/>
  <c r="X322" s="1"/>
  <c r="Z322" s="1"/>
  <c r="AB322" s="1"/>
  <c r="AD322" s="1"/>
  <c r="AF322" s="1"/>
  <c r="P324"/>
  <c r="X324" s="1"/>
  <c r="Z324" s="1"/>
  <c r="AB324" s="1"/>
  <c r="AD324" s="1"/>
  <c r="AF324" s="1"/>
  <c r="P325"/>
  <c r="X325" s="1"/>
  <c r="Z325" s="1"/>
  <c r="AB325" s="1"/>
  <c r="AD325" s="1"/>
  <c r="AF325" s="1"/>
  <c r="P326"/>
  <c r="X326" s="1"/>
  <c r="Z326" s="1"/>
  <c r="AB326" s="1"/>
  <c r="AD326" s="1"/>
  <c r="AF326" s="1"/>
  <c r="P328"/>
  <c r="X328" s="1"/>
  <c r="Z328" s="1"/>
  <c r="AB328" s="1"/>
  <c r="AD328" s="1"/>
  <c r="AF328" s="1"/>
  <c r="P334"/>
  <c r="X334" s="1"/>
  <c r="Z334" s="1"/>
  <c r="AB334" s="1"/>
  <c r="AD334" s="1"/>
  <c r="AF334" s="1"/>
  <c r="P335"/>
  <c r="X335" s="1"/>
  <c r="Z335" s="1"/>
  <c r="AB335" s="1"/>
  <c r="AD335" s="1"/>
  <c r="AF335" s="1"/>
  <c r="P336"/>
  <c r="X336" s="1"/>
  <c r="Z336" s="1"/>
  <c r="AB336" s="1"/>
  <c r="AD336" s="1"/>
  <c r="AF336" s="1"/>
  <c r="P340"/>
  <c r="X340" s="1"/>
  <c r="Z340" s="1"/>
  <c r="AB340" s="1"/>
  <c r="AD340" s="1"/>
  <c r="AF340" s="1"/>
  <c r="P342"/>
  <c r="X342" s="1"/>
  <c r="Z342" s="1"/>
  <c r="AB342" s="1"/>
  <c r="AD342" s="1"/>
  <c r="AF342" s="1"/>
  <c r="P344"/>
  <c r="X344" s="1"/>
  <c r="Z344" s="1"/>
  <c r="AB344" s="1"/>
  <c r="AD344" s="1"/>
  <c r="AF344" s="1"/>
  <c r="P346"/>
  <c r="X346" s="1"/>
  <c r="Z346" s="1"/>
  <c r="AB346" s="1"/>
  <c r="AD346" s="1"/>
  <c r="AF346" s="1"/>
  <c r="P348"/>
  <c r="X348" s="1"/>
  <c r="Z348" s="1"/>
  <c r="AB348" s="1"/>
  <c r="AD348" s="1"/>
  <c r="AF348" s="1"/>
  <c r="P350"/>
  <c r="X350" s="1"/>
  <c r="Z350" s="1"/>
  <c r="AB350" s="1"/>
  <c r="AD350" s="1"/>
  <c r="AF350" s="1"/>
  <c r="P352"/>
  <c r="X352" s="1"/>
  <c r="Z352" s="1"/>
  <c r="AB352" s="1"/>
  <c r="AD352" s="1"/>
  <c r="AF352" s="1"/>
  <c r="P354"/>
  <c r="X354" s="1"/>
  <c r="Z354" s="1"/>
  <c r="AB354" s="1"/>
  <c r="AD354" s="1"/>
  <c r="AF354" s="1"/>
  <c r="P356"/>
  <c r="X356" s="1"/>
  <c r="Z356" s="1"/>
  <c r="AB356" s="1"/>
  <c r="AD356" s="1"/>
  <c r="AF356" s="1"/>
  <c r="P358"/>
  <c r="X358" s="1"/>
  <c r="Z358" s="1"/>
  <c r="AB358" s="1"/>
  <c r="AD358" s="1"/>
  <c r="AF358" s="1"/>
  <c r="P360"/>
  <c r="X360" s="1"/>
  <c r="Z360" s="1"/>
  <c r="AB360" s="1"/>
  <c r="AD360" s="1"/>
  <c r="AF360" s="1"/>
  <c r="P362"/>
  <c r="X362" s="1"/>
  <c r="Z362" s="1"/>
  <c r="AB362" s="1"/>
  <c r="AD362" s="1"/>
  <c r="AF362" s="1"/>
  <c r="P366"/>
  <c r="X366" s="1"/>
  <c r="Z366" s="1"/>
  <c r="AB366" s="1"/>
  <c r="AD366" s="1"/>
  <c r="AF366" s="1"/>
  <c r="P368"/>
  <c r="X368" s="1"/>
  <c r="Z368" s="1"/>
  <c r="AB368" s="1"/>
  <c r="AD368" s="1"/>
  <c r="AF368" s="1"/>
  <c r="P370"/>
  <c r="X370" s="1"/>
  <c r="Z370" s="1"/>
  <c r="AB370" s="1"/>
  <c r="AD370" s="1"/>
  <c r="AF370" s="1"/>
  <c r="P372"/>
  <c r="X372" s="1"/>
  <c r="Z372" s="1"/>
  <c r="AB372" s="1"/>
  <c r="AD372" s="1"/>
  <c r="AF372" s="1"/>
  <c r="P374"/>
  <c r="X374" s="1"/>
  <c r="Z374" s="1"/>
  <c r="AB374" s="1"/>
  <c r="AD374" s="1"/>
  <c r="AF374" s="1"/>
  <c r="P376"/>
  <c r="X376" s="1"/>
  <c r="Z376" s="1"/>
  <c r="AB376" s="1"/>
  <c r="AD376" s="1"/>
  <c r="AF376" s="1"/>
  <c r="P378"/>
  <c r="X378" s="1"/>
  <c r="Z378" s="1"/>
  <c r="AB378" s="1"/>
  <c r="AD378" s="1"/>
  <c r="AF378" s="1"/>
  <c r="P380"/>
  <c r="X380" s="1"/>
  <c r="Z380" s="1"/>
  <c r="AB380" s="1"/>
  <c r="AD380" s="1"/>
  <c r="AF380" s="1"/>
  <c r="P381"/>
  <c r="X381" s="1"/>
  <c r="Z381" s="1"/>
  <c r="AB381" s="1"/>
  <c r="AD381" s="1"/>
  <c r="AF381" s="1"/>
  <c r="P383"/>
  <c r="X383" s="1"/>
  <c r="Z383" s="1"/>
  <c r="AB383" s="1"/>
  <c r="AD383" s="1"/>
  <c r="AF383" s="1"/>
  <c r="P384"/>
  <c r="X384" s="1"/>
  <c r="Z384" s="1"/>
  <c r="AB384" s="1"/>
  <c r="AD384" s="1"/>
  <c r="AF384" s="1"/>
  <c r="P386"/>
  <c r="X386" s="1"/>
  <c r="Z386" s="1"/>
  <c r="AB386" s="1"/>
  <c r="AD386" s="1"/>
  <c r="AF386" s="1"/>
  <c r="P387"/>
  <c r="X387" s="1"/>
  <c r="Z387" s="1"/>
  <c r="AB387" s="1"/>
  <c r="AD387" s="1"/>
  <c r="AF387" s="1"/>
  <c r="P390"/>
  <c r="X390" s="1"/>
  <c r="Z390" s="1"/>
  <c r="AB390" s="1"/>
  <c r="AD390" s="1"/>
  <c r="AF390" s="1"/>
  <c r="P391"/>
  <c r="X391" s="1"/>
  <c r="Z391" s="1"/>
  <c r="AB391" s="1"/>
  <c r="AD391" s="1"/>
  <c r="AF391" s="1"/>
  <c r="P393"/>
  <c r="X393" s="1"/>
  <c r="Z393" s="1"/>
  <c r="AB393" s="1"/>
  <c r="AD393" s="1"/>
  <c r="AF393" s="1"/>
  <c r="P395"/>
  <c r="X395" s="1"/>
  <c r="Z395" s="1"/>
  <c r="AB395" s="1"/>
  <c r="AD395" s="1"/>
  <c r="AF395" s="1"/>
  <c r="I15"/>
  <c r="K15" s="1"/>
  <c r="O15" s="1"/>
  <c r="S15" s="1"/>
  <c r="U15" s="1"/>
  <c r="W15" s="1"/>
  <c r="I17"/>
  <c r="K17" s="1"/>
  <c r="O17" s="1"/>
  <c r="S17" s="1"/>
  <c r="U17" s="1"/>
  <c r="W17" s="1"/>
  <c r="I18"/>
  <c r="K18" s="1"/>
  <c r="O18" s="1"/>
  <c r="S18" s="1"/>
  <c r="U18" s="1"/>
  <c r="W18" s="1"/>
  <c r="I19"/>
  <c r="K19" s="1"/>
  <c r="O19" s="1"/>
  <c r="S19" s="1"/>
  <c r="U19" s="1"/>
  <c r="W19" s="1"/>
  <c r="I20"/>
  <c r="K20" s="1"/>
  <c r="O20" s="1"/>
  <c r="S20" s="1"/>
  <c r="U20" s="1"/>
  <c r="W20" s="1"/>
  <c r="I22"/>
  <c r="K22" s="1"/>
  <c r="O22" s="1"/>
  <c r="S22" s="1"/>
  <c r="U22" s="1"/>
  <c r="W22" s="1"/>
  <c r="I23"/>
  <c r="K23" s="1"/>
  <c r="O23" s="1"/>
  <c r="S23" s="1"/>
  <c r="U23" s="1"/>
  <c r="W23" s="1"/>
  <c r="I25"/>
  <c r="K25" s="1"/>
  <c r="O25" s="1"/>
  <c r="S25" s="1"/>
  <c r="U25" s="1"/>
  <c r="W25" s="1"/>
  <c r="I27"/>
  <c r="K27" s="1"/>
  <c r="O27" s="1"/>
  <c r="S27" s="1"/>
  <c r="U27" s="1"/>
  <c r="W27" s="1"/>
  <c r="I29"/>
  <c r="K29" s="1"/>
  <c r="O29" s="1"/>
  <c r="S29" s="1"/>
  <c r="U29" s="1"/>
  <c r="W29" s="1"/>
  <c r="I31"/>
  <c r="K31" s="1"/>
  <c r="O31" s="1"/>
  <c r="S31" s="1"/>
  <c r="U31" s="1"/>
  <c r="W31" s="1"/>
  <c r="I33"/>
  <c r="K33" s="1"/>
  <c r="O33" s="1"/>
  <c r="S33" s="1"/>
  <c r="U33" s="1"/>
  <c r="W33" s="1"/>
  <c r="I35"/>
  <c r="K35" s="1"/>
  <c r="O35" s="1"/>
  <c r="S35" s="1"/>
  <c r="U35" s="1"/>
  <c r="W35" s="1"/>
  <c r="I37"/>
  <c r="K37" s="1"/>
  <c r="O37" s="1"/>
  <c r="S37" s="1"/>
  <c r="U37" s="1"/>
  <c r="W37" s="1"/>
  <c r="I38"/>
  <c r="K38" s="1"/>
  <c r="O38" s="1"/>
  <c r="S38" s="1"/>
  <c r="U38" s="1"/>
  <c r="W38" s="1"/>
  <c r="I40"/>
  <c r="K40" s="1"/>
  <c r="O40" s="1"/>
  <c r="S40" s="1"/>
  <c r="U40" s="1"/>
  <c r="W40" s="1"/>
  <c r="I42"/>
  <c r="K42" s="1"/>
  <c r="O42" s="1"/>
  <c r="S42" s="1"/>
  <c r="U42" s="1"/>
  <c r="W42" s="1"/>
  <c r="I43"/>
  <c r="K43" s="1"/>
  <c r="O43" s="1"/>
  <c r="S43" s="1"/>
  <c r="U43" s="1"/>
  <c r="W43" s="1"/>
  <c r="I44"/>
  <c r="K44" s="1"/>
  <c r="O44" s="1"/>
  <c r="S44" s="1"/>
  <c r="U44" s="1"/>
  <c r="W44" s="1"/>
  <c r="I46"/>
  <c r="K46" s="1"/>
  <c r="O46" s="1"/>
  <c r="S46" s="1"/>
  <c r="U46" s="1"/>
  <c r="W46" s="1"/>
  <c r="I50"/>
  <c r="K50" s="1"/>
  <c r="O50" s="1"/>
  <c r="S50" s="1"/>
  <c r="U50" s="1"/>
  <c r="W50" s="1"/>
  <c r="I52"/>
  <c r="K52" s="1"/>
  <c r="O52" s="1"/>
  <c r="S52" s="1"/>
  <c r="U52" s="1"/>
  <c r="W52" s="1"/>
  <c r="I54"/>
  <c r="K54" s="1"/>
  <c r="O54" s="1"/>
  <c r="S54" s="1"/>
  <c r="U54" s="1"/>
  <c r="W54" s="1"/>
  <c r="I56"/>
  <c r="K56" s="1"/>
  <c r="O56" s="1"/>
  <c r="S56" s="1"/>
  <c r="U56" s="1"/>
  <c r="W56" s="1"/>
  <c r="I57"/>
  <c r="K57" s="1"/>
  <c r="O57" s="1"/>
  <c r="S57" s="1"/>
  <c r="U57" s="1"/>
  <c r="W57" s="1"/>
  <c r="I58"/>
  <c r="K58" s="1"/>
  <c r="O58" s="1"/>
  <c r="S58" s="1"/>
  <c r="U58" s="1"/>
  <c r="W58" s="1"/>
  <c r="I60"/>
  <c r="K60" s="1"/>
  <c r="O60" s="1"/>
  <c r="S60" s="1"/>
  <c r="U60" s="1"/>
  <c r="W60" s="1"/>
  <c r="I62"/>
  <c r="K62" s="1"/>
  <c r="O62" s="1"/>
  <c r="S62" s="1"/>
  <c r="U62" s="1"/>
  <c r="W62" s="1"/>
  <c r="I64"/>
  <c r="K64" s="1"/>
  <c r="O64" s="1"/>
  <c r="S64" s="1"/>
  <c r="U64" s="1"/>
  <c r="W64" s="1"/>
  <c r="I66"/>
  <c r="K66" s="1"/>
  <c r="O66" s="1"/>
  <c r="S66" s="1"/>
  <c r="U66" s="1"/>
  <c r="W66" s="1"/>
  <c r="I67"/>
  <c r="K67" s="1"/>
  <c r="O67" s="1"/>
  <c r="S67" s="1"/>
  <c r="U67" s="1"/>
  <c r="W67" s="1"/>
  <c r="I69"/>
  <c r="K69" s="1"/>
  <c r="O69" s="1"/>
  <c r="S69" s="1"/>
  <c r="U69" s="1"/>
  <c r="W69" s="1"/>
  <c r="I71"/>
  <c r="K71" s="1"/>
  <c r="O71" s="1"/>
  <c r="S71" s="1"/>
  <c r="U71" s="1"/>
  <c r="W71" s="1"/>
  <c r="I73"/>
  <c r="K73" s="1"/>
  <c r="O73" s="1"/>
  <c r="S73" s="1"/>
  <c r="U73" s="1"/>
  <c r="W73" s="1"/>
  <c r="I75"/>
  <c r="K75" s="1"/>
  <c r="O75" s="1"/>
  <c r="S75" s="1"/>
  <c r="U75" s="1"/>
  <c r="W75" s="1"/>
  <c r="I79"/>
  <c r="K79" s="1"/>
  <c r="O79" s="1"/>
  <c r="S79" s="1"/>
  <c r="U79" s="1"/>
  <c r="W79" s="1"/>
  <c r="I80"/>
  <c r="K80" s="1"/>
  <c r="O80" s="1"/>
  <c r="S80" s="1"/>
  <c r="U80" s="1"/>
  <c r="W80" s="1"/>
  <c r="I82"/>
  <c r="K82" s="1"/>
  <c r="O82" s="1"/>
  <c r="S82" s="1"/>
  <c r="U82" s="1"/>
  <c r="W82" s="1"/>
  <c r="I84"/>
  <c r="K84" s="1"/>
  <c r="O84" s="1"/>
  <c r="S84" s="1"/>
  <c r="U84" s="1"/>
  <c r="W84" s="1"/>
  <c r="I86"/>
  <c r="K86" s="1"/>
  <c r="O86" s="1"/>
  <c r="S86" s="1"/>
  <c r="U86" s="1"/>
  <c r="W86" s="1"/>
  <c r="I88"/>
  <c r="K88" s="1"/>
  <c r="O88" s="1"/>
  <c r="S88" s="1"/>
  <c r="U88" s="1"/>
  <c r="W88" s="1"/>
  <c r="I90"/>
  <c r="K90" s="1"/>
  <c r="O90" s="1"/>
  <c r="S90" s="1"/>
  <c r="U90" s="1"/>
  <c r="W90" s="1"/>
  <c r="I92"/>
  <c r="K92" s="1"/>
  <c r="O92" s="1"/>
  <c r="S92" s="1"/>
  <c r="U92" s="1"/>
  <c r="W92" s="1"/>
  <c r="I94"/>
  <c r="K94" s="1"/>
  <c r="O94" s="1"/>
  <c r="S94" s="1"/>
  <c r="U94" s="1"/>
  <c r="W94" s="1"/>
  <c r="I96"/>
  <c r="K96" s="1"/>
  <c r="O96" s="1"/>
  <c r="S96" s="1"/>
  <c r="U96" s="1"/>
  <c r="W96" s="1"/>
  <c r="I102"/>
  <c r="K102" s="1"/>
  <c r="O102" s="1"/>
  <c r="S102" s="1"/>
  <c r="U102" s="1"/>
  <c r="W102" s="1"/>
  <c r="I104"/>
  <c r="K104" s="1"/>
  <c r="O104" s="1"/>
  <c r="S104" s="1"/>
  <c r="U104" s="1"/>
  <c r="W104" s="1"/>
  <c r="I106"/>
  <c r="K106" s="1"/>
  <c r="O106" s="1"/>
  <c r="S106" s="1"/>
  <c r="U106" s="1"/>
  <c r="W106" s="1"/>
  <c r="I108"/>
  <c r="K108" s="1"/>
  <c r="O108" s="1"/>
  <c r="S108" s="1"/>
  <c r="U108" s="1"/>
  <c r="W108" s="1"/>
  <c r="I110"/>
  <c r="K110" s="1"/>
  <c r="O110" s="1"/>
  <c r="S110" s="1"/>
  <c r="U110" s="1"/>
  <c r="W110" s="1"/>
  <c r="I112"/>
  <c r="K112" s="1"/>
  <c r="O112" s="1"/>
  <c r="S112" s="1"/>
  <c r="U112" s="1"/>
  <c r="W112" s="1"/>
  <c r="I114"/>
  <c r="K114" s="1"/>
  <c r="O114" s="1"/>
  <c r="S114" s="1"/>
  <c r="U114" s="1"/>
  <c r="W114" s="1"/>
  <c r="I116"/>
  <c r="K116" s="1"/>
  <c r="O116" s="1"/>
  <c r="S116" s="1"/>
  <c r="U116" s="1"/>
  <c r="W116" s="1"/>
  <c r="I118"/>
  <c r="K118" s="1"/>
  <c r="O118" s="1"/>
  <c r="S118" s="1"/>
  <c r="U118" s="1"/>
  <c r="W118" s="1"/>
  <c r="I121"/>
  <c r="K121" s="1"/>
  <c r="O121" s="1"/>
  <c r="S121" s="1"/>
  <c r="U121" s="1"/>
  <c r="W121" s="1"/>
  <c r="I125"/>
  <c r="K125" s="1"/>
  <c r="O125" s="1"/>
  <c r="S125" s="1"/>
  <c r="U125" s="1"/>
  <c r="W125" s="1"/>
  <c r="I126"/>
  <c r="K126" s="1"/>
  <c r="O126" s="1"/>
  <c r="S126" s="1"/>
  <c r="U126" s="1"/>
  <c r="W126" s="1"/>
  <c r="I127"/>
  <c r="K127" s="1"/>
  <c r="O127" s="1"/>
  <c r="S127" s="1"/>
  <c r="U127" s="1"/>
  <c r="W127" s="1"/>
  <c r="I128"/>
  <c r="K128" s="1"/>
  <c r="O128" s="1"/>
  <c r="S128" s="1"/>
  <c r="U128" s="1"/>
  <c r="W128" s="1"/>
  <c r="I130"/>
  <c r="K130" s="1"/>
  <c r="O130" s="1"/>
  <c r="S130" s="1"/>
  <c r="U130" s="1"/>
  <c r="W130" s="1"/>
  <c r="I132"/>
  <c r="K132" s="1"/>
  <c r="O132" s="1"/>
  <c r="S132" s="1"/>
  <c r="U132" s="1"/>
  <c r="W132" s="1"/>
  <c r="I134"/>
  <c r="K134" s="1"/>
  <c r="O134" s="1"/>
  <c r="S134" s="1"/>
  <c r="U134" s="1"/>
  <c r="W134" s="1"/>
  <c r="I136"/>
  <c r="K136" s="1"/>
  <c r="O136" s="1"/>
  <c r="S136" s="1"/>
  <c r="U136" s="1"/>
  <c r="W136" s="1"/>
  <c r="I137"/>
  <c r="K137" s="1"/>
  <c r="O137" s="1"/>
  <c r="S137" s="1"/>
  <c r="U137" s="1"/>
  <c r="W137" s="1"/>
  <c r="I139"/>
  <c r="K139" s="1"/>
  <c r="O139" s="1"/>
  <c r="S139" s="1"/>
  <c r="U139" s="1"/>
  <c r="W139" s="1"/>
  <c r="I141"/>
  <c r="K141" s="1"/>
  <c r="O141" s="1"/>
  <c r="S141" s="1"/>
  <c r="U141" s="1"/>
  <c r="W141" s="1"/>
  <c r="I144"/>
  <c r="K144" s="1"/>
  <c r="O144" s="1"/>
  <c r="S144" s="1"/>
  <c r="U144" s="1"/>
  <c r="W144" s="1"/>
  <c r="I146"/>
  <c r="K146" s="1"/>
  <c r="O146" s="1"/>
  <c r="S146" s="1"/>
  <c r="U146" s="1"/>
  <c r="W146" s="1"/>
  <c r="I148"/>
  <c r="K148" s="1"/>
  <c r="O148" s="1"/>
  <c r="S148" s="1"/>
  <c r="U148" s="1"/>
  <c r="W148" s="1"/>
  <c r="I150"/>
  <c r="K150" s="1"/>
  <c r="O150" s="1"/>
  <c r="S150" s="1"/>
  <c r="U150" s="1"/>
  <c r="W150" s="1"/>
  <c r="I152"/>
  <c r="K152" s="1"/>
  <c r="O152" s="1"/>
  <c r="S152" s="1"/>
  <c r="U152" s="1"/>
  <c r="W152" s="1"/>
  <c r="I154"/>
  <c r="K154" s="1"/>
  <c r="O154" s="1"/>
  <c r="S154" s="1"/>
  <c r="U154" s="1"/>
  <c r="W154" s="1"/>
  <c r="I158"/>
  <c r="K158" s="1"/>
  <c r="O158" s="1"/>
  <c r="S158" s="1"/>
  <c r="U158" s="1"/>
  <c r="W158" s="1"/>
  <c r="I160"/>
  <c r="K160" s="1"/>
  <c r="O160" s="1"/>
  <c r="S160" s="1"/>
  <c r="U160" s="1"/>
  <c r="W160" s="1"/>
  <c r="I162"/>
  <c r="K162" s="1"/>
  <c r="O162" s="1"/>
  <c r="S162" s="1"/>
  <c r="U162" s="1"/>
  <c r="W162" s="1"/>
  <c r="I166"/>
  <c r="K166" s="1"/>
  <c r="O166" s="1"/>
  <c r="S166" s="1"/>
  <c r="U166" s="1"/>
  <c r="W166" s="1"/>
  <c r="I167"/>
  <c r="K167" s="1"/>
  <c r="O167" s="1"/>
  <c r="S167" s="1"/>
  <c r="U167" s="1"/>
  <c r="W167" s="1"/>
  <c r="I168"/>
  <c r="K168" s="1"/>
  <c r="O168" s="1"/>
  <c r="S168" s="1"/>
  <c r="U168" s="1"/>
  <c r="W168" s="1"/>
  <c r="I170"/>
  <c r="K170" s="1"/>
  <c r="O170" s="1"/>
  <c r="S170" s="1"/>
  <c r="U170" s="1"/>
  <c r="W170" s="1"/>
  <c r="I174"/>
  <c r="K174" s="1"/>
  <c r="O174" s="1"/>
  <c r="S174" s="1"/>
  <c r="U174" s="1"/>
  <c r="W174" s="1"/>
  <c r="I176"/>
  <c r="K176" s="1"/>
  <c r="O176" s="1"/>
  <c r="S176" s="1"/>
  <c r="U176" s="1"/>
  <c r="W176" s="1"/>
  <c r="I182"/>
  <c r="K182" s="1"/>
  <c r="O182" s="1"/>
  <c r="S182" s="1"/>
  <c r="U182" s="1"/>
  <c r="W182" s="1"/>
  <c r="I183"/>
  <c r="K183" s="1"/>
  <c r="O183" s="1"/>
  <c r="S183" s="1"/>
  <c r="U183" s="1"/>
  <c r="W183" s="1"/>
  <c r="I185"/>
  <c r="K185" s="1"/>
  <c r="O185" s="1"/>
  <c r="S185" s="1"/>
  <c r="U185" s="1"/>
  <c r="W185" s="1"/>
  <c r="I187"/>
  <c r="K187" s="1"/>
  <c r="O187" s="1"/>
  <c r="S187" s="1"/>
  <c r="U187" s="1"/>
  <c r="W187" s="1"/>
  <c r="I189"/>
  <c r="K189" s="1"/>
  <c r="O189" s="1"/>
  <c r="S189" s="1"/>
  <c r="U189" s="1"/>
  <c r="W189" s="1"/>
  <c r="I193"/>
  <c r="K193" s="1"/>
  <c r="O193" s="1"/>
  <c r="S193" s="1"/>
  <c r="U193" s="1"/>
  <c r="W193" s="1"/>
  <c r="I194"/>
  <c r="K194" s="1"/>
  <c r="O194" s="1"/>
  <c r="S194" s="1"/>
  <c r="U194" s="1"/>
  <c r="W194" s="1"/>
  <c r="I198"/>
  <c r="K198" s="1"/>
  <c r="O198" s="1"/>
  <c r="S198" s="1"/>
  <c r="U198" s="1"/>
  <c r="W198" s="1"/>
  <c r="I200"/>
  <c r="K200" s="1"/>
  <c r="O200" s="1"/>
  <c r="S200" s="1"/>
  <c r="U200" s="1"/>
  <c r="W200" s="1"/>
  <c r="I202"/>
  <c r="K202" s="1"/>
  <c r="O202" s="1"/>
  <c r="S202" s="1"/>
  <c r="U202" s="1"/>
  <c r="W202" s="1"/>
  <c r="I204"/>
  <c r="K204" s="1"/>
  <c r="O204" s="1"/>
  <c r="S204" s="1"/>
  <c r="U204" s="1"/>
  <c r="W204" s="1"/>
  <c r="I213"/>
  <c r="K213" s="1"/>
  <c r="O213" s="1"/>
  <c r="S213" s="1"/>
  <c r="U213" s="1"/>
  <c r="W213" s="1"/>
  <c r="I215"/>
  <c r="K215" s="1"/>
  <c r="O215" s="1"/>
  <c r="S215" s="1"/>
  <c r="U215" s="1"/>
  <c r="W215" s="1"/>
  <c r="I217"/>
  <c r="K217" s="1"/>
  <c r="O217" s="1"/>
  <c r="S217" s="1"/>
  <c r="U217" s="1"/>
  <c r="W217" s="1"/>
  <c r="I219"/>
  <c r="K219" s="1"/>
  <c r="O219" s="1"/>
  <c r="S219" s="1"/>
  <c r="U219" s="1"/>
  <c r="W219" s="1"/>
  <c r="I221"/>
  <c r="K221" s="1"/>
  <c r="O221" s="1"/>
  <c r="S221" s="1"/>
  <c r="U221" s="1"/>
  <c r="W221" s="1"/>
  <c r="I223"/>
  <c r="K223" s="1"/>
  <c r="O223" s="1"/>
  <c r="S223" s="1"/>
  <c r="U223" s="1"/>
  <c r="W223" s="1"/>
  <c r="I225"/>
  <c r="K225" s="1"/>
  <c r="O225" s="1"/>
  <c r="S225" s="1"/>
  <c r="U225" s="1"/>
  <c r="W225" s="1"/>
  <c r="I227"/>
  <c r="K227" s="1"/>
  <c r="O227" s="1"/>
  <c r="S227" s="1"/>
  <c r="U227" s="1"/>
  <c r="W227" s="1"/>
  <c r="I229"/>
  <c r="K229" s="1"/>
  <c r="O229" s="1"/>
  <c r="S229" s="1"/>
  <c r="U229" s="1"/>
  <c r="W229" s="1"/>
  <c r="I231"/>
  <c r="K231" s="1"/>
  <c r="O231" s="1"/>
  <c r="S231" s="1"/>
  <c r="U231" s="1"/>
  <c r="W231" s="1"/>
  <c r="I233"/>
  <c r="K233" s="1"/>
  <c r="O233" s="1"/>
  <c r="S233" s="1"/>
  <c r="U233" s="1"/>
  <c r="W233" s="1"/>
  <c r="I235"/>
  <c r="K235" s="1"/>
  <c r="O235" s="1"/>
  <c r="S235" s="1"/>
  <c r="U235" s="1"/>
  <c r="W235" s="1"/>
  <c r="I237"/>
  <c r="K237" s="1"/>
  <c r="O237" s="1"/>
  <c r="S237" s="1"/>
  <c r="U237" s="1"/>
  <c r="W237" s="1"/>
  <c r="I239"/>
  <c r="K239" s="1"/>
  <c r="O239" s="1"/>
  <c r="S239" s="1"/>
  <c r="U239" s="1"/>
  <c r="W239" s="1"/>
  <c r="I241"/>
  <c r="K241" s="1"/>
  <c r="O241" s="1"/>
  <c r="S241" s="1"/>
  <c r="U241" s="1"/>
  <c r="W241" s="1"/>
  <c r="I243"/>
  <c r="K243" s="1"/>
  <c r="O243" s="1"/>
  <c r="S243" s="1"/>
  <c r="U243" s="1"/>
  <c r="W243" s="1"/>
  <c r="I247"/>
  <c r="K247" s="1"/>
  <c r="O247" s="1"/>
  <c r="S247" s="1"/>
  <c r="U247" s="1"/>
  <c r="W247" s="1"/>
  <c r="I249"/>
  <c r="K249" s="1"/>
  <c r="O249" s="1"/>
  <c r="S249" s="1"/>
  <c r="U249" s="1"/>
  <c r="W249" s="1"/>
  <c r="I253"/>
  <c r="K253" s="1"/>
  <c r="O253" s="1"/>
  <c r="S253" s="1"/>
  <c r="U253" s="1"/>
  <c r="W253" s="1"/>
  <c r="I257"/>
  <c r="K257" s="1"/>
  <c r="O257" s="1"/>
  <c r="S257" s="1"/>
  <c r="U257" s="1"/>
  <c r="W257" s="1"/>
  <c r="I263"/>
  <c r="K263" s="1"/>
  <c r="O263" s="1"/>
  <c r="S263" s="1"/>
  <c r="U263" s="1"/>
  <c r="W263" s="1"/>
  <c r="I265"/>
  <c r="K265" s="1"/>
  <c r="O265" s="1"/>
  <c r="S265" s="1"/>
  <c r="U265" s="1"/>
  <c r="W265" s="1"/>
  <c r="I267"/>
  <c r="K267" s="1"/>
  <c r="O267" s="1"/>
  <c r="S267" s="1"/>
  <c r="U267" s="1"/>
  <c r="W267" s="1"/>
  <c r="I269"/>
  <c r="K269" s="1"/>
  <c r="O269" s="1"/>
  <c r="S269" s="1"/>
  <c r="U269" s="1"/>
  <c r="W269" s="1"/>
  <c r="I271"/>
  <c r="K271" s="1"/>
  <c r="O271" s="1"/>
  <c r="S271" s="1"/>
  <c r="U271" s="1"/>
  <c r="W271" s="1"/>
  <c r="I273"/>
  <c r="K273" s="1"/>
  <c r="O273" s="1"/>
  <c r="S273" s="1"/>
  <c r="U273" s="1"/>
  <c r="W273" s="1"/>
  <c r="I275"/>
  <c r="K275" s="1"/>
  <c r="O275" s="1"/>
  <c r="S275" s="1"/>
  <c r="U275" s="1"/>
  <c r="W275" s="1"/>
  <c r="I277"/>
  <c r="K277" s="1"/>
  <c r="O277" s="1"/>
  <c r="S277" s="1"/>
  <c r="U277" s="1"/>
  <c r="W277" s="1"/>
  <c r="I279"/>
  <c r="K279" s="1"/>
  <c r="O279" s="1"/>
  <c r="S279" s="1"/>
  <c r="U279" s="1"/>
  <c r="W279" s="1"/>
  <c r="I283"/>
  <c r="K283" s="1"/>
  <c r="O283" s="1"/>
  <c r="S283" s="1"/>
  <c r="U283" s="1"/>
  <c r="W283" s="1"/>
  <c r="I285"/>
  <c r="K285" s="1"/>
  <c r="O285" s="1"/>
  <c r="S285" s="1"/>
  <c r="U285" s="1"/>
  <c r="W285" s="1"/>
  <c r="I287"/>
  <c r="K287" s="1"/>
  <c r="O287" s="1"/>
  <c r="S287" s="1"/>
  <c r="U287" s="1"/>
  <c r="W287" s="1"/>
  <c r="I289"/>
  <c r="K289" s="1"/>
  <c r="O289" s="1"/>
  <c r="S289" s="1"/>
  <c r="U289" s="1"/>
  <c r="W289" s="1"/>
  <c r="I291"/>
  <c r="K291" s="1"/>
  <c r="O291" s="1"/>
  <c r="S291" s="1"/>
  <c r="U291" s="1"/>
  <c r="W291" s="1"/>
  <c r="I292"/>
  <c r="K292" s="1"/>
  <c r="O292" s="1"/>
  <c r="S292" s="1"/>
  <c r="U292" s="1"/>
  <c r="W292" s="1"/>
  <c r="I294"/>
  <c r="K294" s="1"/>
  <c r="O294" s="1"/>
  <c r="S294" s="1"/>
  <c r="U294" s="1"/>
  <c r="W294" s="1"/>
  <c r="I295"/>
  <c r="K295" s="1"/>
  <c r="O295" s="1"/>
  <c r="S295" s="1"/>
  <c r="U295" s="1"/>
  <c r="W295" s="1"/>
  <c r="I297"/>
  <c r="K297" s="1"/>
  <c r="O297" s="1"/>
  <c r="S297" s="1"/>
  <c r="U297" s="1"/>
  <c r="W297" s="1"/>
  <c r="I298"/>
  <c r="K298" s="1"/>
  <c r="O298" s="1"/>
  <c r="S298" s="1"/>
  <c r="U298" s="1"/>
  <c r="W298" s="1"/>
  <c r="I300"/>
  <c r="K300" s="1"/>
  <c r="O300" s="1"/>
  <c r="S300" s="1"/>
  <c r="U300" s="1"/>
  <c r="W300" s="1"/>
  <c r="I301"/>
  <c r="K301" s="1"/>
  <c r="O301" s="1"/>
  <c r="S301" s="1"/>
  <c r="U301" s="1"/>
  <c r="W301" s="1"/>
  <c r="I302"/>
  <c r="K302" s="1"/>
  <c r="O302" s="1"/>
  <c r="S302" s="1"/>
  <c r="U302" s="1"/>
  <c r="W302" s="1"/>
  <c r="I304"/>
  <c r="K304" s="1"/>
  <c r="O304" s="1"/>
  <c r="S304" s="1"/>
  <c r="U304" s="1"/>
  <c r="W304" s="1"/>
  <c r="I305"/>
  <c r="K305" s="1"/>
  <c r="O305" s="1"/>
  <c r="S305" s="1"/>
  <c r="U305" s="1"/>
  <c r="W305" s="1"/>
  <c r="I307"/>
  <c r="K307" s="1"/>
  <c r="O307" s="1"/>
  <c r="S307" s="1"/>
  <c r="U307" s="1"/>
  <c r="W307" s="1"/>
  <c r="I308"/>
  <c r="K308" s="1"/>
  <c r="O308" s="1"/>
  <c r="S308" s="1"/>
  <c r="U308" s="1"/>
  <c r="W308" s="1"/>
  <c r="I309"/>
  <c r="K309" s="1"/>
  <c r="O309" s="1"/>
  <c r="S309" s="1"/>
  <c r="U309" s="1"/>
  <c r="W309" s="1"/>
  <c r="I311"/>
  <c r="K311" s="1"/>
  <c r="O311" s="1"/>
  <c r="S311" s="1"/>
  <c r="U311" s="1"/>
  <c r="W311" s="1"/>
  <c r="I313"/>
  <c r="K313" s="1"/>
  <c r="O313" s="1"/>
  <c r="S313" s="1"/>
  <c r="U313" s="1"/>
  <c r="W313" s="1"/>
  <c r="I314"/>
  <c r="K314" s="1"/>
  <c r="O314" s="1"/>
  <c r="S314" s="1"/>
  <c r="U314" s="1"/>
  <c r="W314" s="1"/>
  <c r="I316"/>
  <c r="K316" s="1"/>
  <c r="O316" s="1"/>
  <c r="S316" s="1"/>
  <c r="U316" s="1"/>
  <c r="W316" s="1"/>
  <c r="I318"/>
  <c r="K318" s="1"/>
  <c r="O318" s="1"/>
  <c r="S318" s="1"/>
  <c r="U318" s="1"/>
  <c r="W318" s="1"/>
  <c r="I322"/>
  <c r="K322" s="1"/>
  <c r="O322" s="1"/>
  <c r="S322" s="1"/>
  <c r="U322" s="1"/>
  <c r="W322" s="1"/>
  <c r="I324"/>
  <c r="K324" s="1"/>
  <c r="O324" s="1"/>
  <c r="S324" s="1"/>
  <c r="U324" s="1"/>
  <c r="W324" s="1"/>
  <c r="I325"/>
  <c r="K325" s="1"/>
  <c r="O325" s="1"/>
  <c r="S325" s="1"/>
  <c r="U325" s="1"/>
  <c r="W325" s="1"/>
  <c r="I326"/>
  <c r="K326" s="1"/>
  <c r="O326" s="1"/>
  <c r="S326" s="1"/>
  <c r="U326" s="1"/>
  <c r="W326" s="1"/>
  <c r="I328"/>
  <c r="K328" s="1"/>
  <c r="O328" s="1"/>
  <c r="S328" s="1"/>
  <c r="U328" s="1"/>
  <c r="W328" s="1"/>
  <c r="I334"/>
  <c r="K334" s="1"/>
  <c r="O334" s="1"/>
  <c r="S334" s="1"/>
  <c r="U334" s="1"/>
  <c r="W334" s="1"/>
  <c r="I335"/>
  <c r="K335" s="1"/>
  <c r="O335" s="1"/>
  <c r="S335" s="1"/>
  <c r="U335" s="1"/>
  <c r="W335" s="1"/>
  <c r="I336"/>
  <c r="K336" s="1"/>
  <c r="O336" s="1"/>
  <c r="S336" s="1"/>
  <c r="U336" s="1"/>
  <c r="W336" s="1"/>
  <c r="I340"/>
  <c r="K340" s="1"/>
  <c r="O340" s="1"/>
  <c r="S340" s="1"/>
  <c r="U340" s="1"/>
  <c r="W340" s="1"/>
  <c r="I342"/>
  <c r="K342" s="1"/>
  <c r="O342" s="1"/>
  <c r="S342" s="1"/>
  <c r="U342" s="1"/>
  <c r="W342" s="1"/>
  <c r="I344"/>
  <c r="K344" s="1"/>
  <c r="O344" s="1"/>
  <c r="S344" s="1"/>
  <c r="U344" s="1"/>
  <c r="W344" s="1"/>
  <c r="I346"/>
  <c r="K346" s="1"/>
  <c r="O346" s="1"/>
  <c r="S346" s="1"/>
  <c r="U346" s="1"/>
  <c r="W346" s="1"/>
  <c r="I348"/>
  <c r="K348" s="1"/>
  <c r="O348" s="1"/>
  <c r="S348" s="1"/>
  <c r="U348" s="1"/>
  <c r="W348" s="1"/>
  <c r="I350"/>
  <c r="K350" s="1"/>
  <c r="O350" s="1"/>
  <c r="S350" s="1"/>
  <c r="U350" s="1"/>
  <c r="W350" s="1"/>
  <c r="I352"/>
  <c r="K352" s="1"/>
  <c r="O352" s="1"/>
  <c r="S352" s="1"/>
  <c r="U352" s="1"/>
  <c r="W352" s="1"/>
  <c r="I354"/>
  <c r="K354" s="1"/>
  <c r="O354" s="1"/>
  <c r="S354" s="1"/>
  <c r="U354" s="1"/>
  <c r="W354" s="1"/>
  <c r="I356"/>
  <c r="K356" s="1"/>
  <c r="O356" s="1"/>
  <c r="S356" s="1"/>
  <c r="U356" s="1"/>
  <c r="W356" s="1"/>
  <c r="I358"/>
  <c r="K358" s="1"/>
  <c r="O358" s="1"/>
  <c r="S358" s="1"/>
  <c r="U358" s="1"/>
  <c r="W358" s="1"/>
  <c r="I360"/>
  <c r="K360" s="1"/>
  <c r="O360" s="1"/>
  <c r="S360" s="1"/>
  <c r="U360" s="1"/>
  <c r="W360" s="1"/>
  <c r="I362"/>
  <c r="K362" s="1"/>
  <c r="O362" s="1"/>
  <c r="S362" s="1"/>
  <c r="U362" s="1"/>
  <c r="W362" s="1"/>
  <c r="I366"/>
  <c r="K366" s="1"/>
  <c r="O366" s="1"/>
  <c r="S366" s="1"/>
  <c r="U366" s="1"/>
  <c r="W366" s="1"/>
  <c r="I368"/>
  <c r="K368" s="1"/>
  <c r="O368" s="1"/>
  <c r="S368" s="1"/>
  <c r="U368" s="1"/>
  <c r="W368" s="1"/>
  <c r="I370"/>
  <c r="K370" s="1"/>
  <c r="O370" s="1"/>
  <c r="S370" s="1"/>
  <c r="U370" s="1"/>
  <c r="W370" s="1"/>
  <c r="I372"/>
  <c r="K372" s="1"/>
  <c r="O372" s="1"/>
  <c r="S372" s="1"/>
  <c r="U372" s="1"/>
  <c r="W372" s="1"/>
  <c r="I374"/>
  <c r="K374" s="1"/>
  <c r="O374" s="1"/>
  <c r="S374" s="1"/>
  <c r="U374" s="1"/>
  <c r="W374" s="1"/>
  <c r="I376"/>
  <c r="K376" s="1"/>
  <c r="O376" s="1"/>
  <c r="S376" s="1"/>
  <c r="U376" s="1"/>
  <c r="W376" s="1"/>
  <c r="I378"/>
  <c r="K378" s="1"/>
  <c r="O378" s="1"/>
  <c r="S378" s="1"/>
  <c r="U378" s="1"/>
  <c r="W378" s="1"/>
  <c r="I380"/>
  <c r="K380" s="1"/>
  <c r="O380" s="1"/>
  <c r="S380" s="1"/>
  <c r="U380" s="1"/>
  <c r="W380" s="1"/>
  <c r="I381"/>
  <c r="K381" s="1"/>
  <c r="O381" s="1"/>
  <c r="S381" s="1"/>
  <c r="U381" s="1"/>
  <c r="W381" s="1"/>
  <c r="I383"/>
  <c r="K383" s="1"/>
  <c r="O383" s="1"/>
  <c r="S383" s="1"/>
  <c r="U383" s="1"/>
  <c r="W383" s="1"/>
  <c r="I384"/>
  <c r="K384" s="1"/>
  <c r="O384" s="1"/>
  <c r="S384" s="1"/>
  <c r="U384" s="1"/>
  <c r="W384" s="1"/>
  <c r="I386"/>
  <c r="K386" s="1"/>
  <c r="O386" s="1"/>
  <c r="S386" s="1"/>
  <c r="U386" s="1"/>
  <c r="W386" s="1"/>
  <c r="I387"/>
  <c r="K387" s="1"/>
  <c r="O387" s="1"/>
  <c r="S387" s="1"/>
  <c r="U387" s="1"/>
  <c r="W387" s="1"/>
  <c r="I390"/>
  <c r="K390" s="1"/>
  <c r="O390" s="1"/>
  <c r="S390" s="1"/>
  <c r="U390" s="1"/>
  <c r="W390" s="1"/>
  <c r="I391"/>
  <c r="K391" s="1"/>
  <c r="O391" s="1"/>
  <c r="S391" s="1"/>
  <c r="U391" s="1"/>
  <c r="W391" s="1"/>
  <c r="I393"/>
  <c r="K393" s="1"/>
  <c r="O393" s="1"/>
  <c r="S393" s="1"/>
  <c r="U393" s="1"/>
  <c r="W393" s="1"/>
  <c r="I395"/>
  <c r="K395" s="1"/>
  <c r="O395" s="1"/>
  <c r="S395" s="1"/>
  <c r="U395" s="1"/>
  <c r="W395" s="1"/>
  <c r="M394"/>
  <c r="P394" s="1"/>
  <c r="X394" s="1"/>
  <c r="Z394" s="1"/>
  <c r="AB394" s="1"/>
  <c r="AD394" s="1"/>
  <c r="AF394" s="1"/>
  <c r="M392"/>
  <c r="P392" s="1"/>
  <c r="X392" s="1"/>
  <c r="Z392" s="1"/>
  <c r="AB392" s="1"/>
  <c r="AD392" s="1"/>
  <c r="AF392" s="1"/>
  <c r="M389"/>
  <c r="P389" s="1"/>
  <c r="X389" s="1"/>
  <c r="Z389" s="1"/>
  <c r="AB389" s="1"/>
  <c r="AD389" s="1"/>
  <c r="AF389" s="1"/>
  <c r="M385"/>
  <c r="P385" s="1"/>
  <c r="X385" s="1"/>
  <c r="Z385" s="1"/>
  <c r="AB385" s="1"/>
  <c r="AD385" s="1"/>
  <c r="AF385" s="1"/>
  <c r="M382"/>
  <c r="P382" s="1"/>
  <c r="X382" s="1"/>
  <c r="Z382" s="1"/>
  <c r="AB382" s="1"/>
  <c r="AD382" s="1"/>
  <c r="AF382" s="1"/>
  <c r="M379"/>
  <c r="P379" s="1"/>
  <c r="X379" s="1"/>
  <c r="Z379" s="1"/>
  <c r="AB379" s="1"/>
  <c r="AD379" s="1"/>
  <c r="AF379" s="1"/>
  <c r="M377"/>
  <c r="P377" s="1"/>
  <c r="X377" s="1"/>
  <c r="Z377" s="1"/>
  <c r="AB377" s="1"/>
  <c r="AD377" s="1"/>
  <c r="AF377" s="1"/>
  <c r="M375"/>
  <c r="P375" s="1"/>
  <c r="X375" s="1"/>
  <c r="Z375" s="1"/>
  <c r="AB375" s="1"/>
  <c r="AD375" s="1"/>
  <c r="AF375" s="1"/>
  <c r="M373"/>
  <c r="P373" s="1"/>
  <c r="X373" s="1"/>
  <c r="Z373" s="1"/>
  <c r="AB373" s="1"/>
  <c r="AD373" s="1"/>
  <c r="AF373" s="1"/>
  <c r="M371"/>
  <c r="P371" s="1"/>
  <c r="X371" s="1"/>
  <c r="Z371" s="1"/>
  <c r="AB371" s="1"/>
  <c r="AD371" s="1"/>
  <c r="AF371" s="1"/>
  <c r="M369"/>
  <c r="P369" s="1"/>
  <c r="X369" s="1"/>
  <c r="Z369" s="1"/>
  <c r="AB369" s="1"/>
  <c r="AD369" s="1"/>
  <c r="AF369" s="1"/>
  <c r="M367"/>
  <c r="P367" s="1"/>
  <c r="X367" s="1"/>
  <c r="Z367" s="1"/>
  <c r="AB367" s="1"/>
  <c r="AD367" s="1"/>
  <c r="AF367" s="1"/>
  <c r="M365"/>
  <c r="P365" s="1"/>
  <c r="X365" s="1"/>
  <c r="Z365" s="1"/>
  <c r="AB365" s="1"/>
  <c r="AD365" s="1"/>
  <c r="AF365" s="1"/>
  <c r="M361"/>
  <c r="P361" s="1"/>
  <c r="X361" s="1"/>
  <c r="Z361" s="1"/>
  <c r="AB361" s="1"/>
  <c r="AD361" s="1"/>
  <c r="AF361" s="1"/>
  <c r="M359"/>
  <c r="P359" s="1"/>
  <c r="X359" s="1"/>
  <c r="Z359" s="1"/>
  <c r="AB359" s="1"/>
  <c r="AD359" s="1"/>
  <c r="AF359" s="1"/>
  <c r="M357"/>
  <c r="P357" s="1"/>
  <c r="X357" s="1"/>
  <c r="Z357" s="1"/>
  <c r="AB357" s="1"/>
  <c r="AD357" s="1"/>
  <c r="AF357" s="1"/>
  <c r="M355"/>
  <c r="P355" s="1"/>
  <c r="X355" s="1"/>
  <c r="Z355" s="1"/>
  <c r="AB355" s="1"/>
  <c r="AD355" s="1"/>
  <c r="AF355" s="1"/>
  <c r="M353"/>
  <c r="P353" s="1"/>
  <c r="X353" s="1"/>
  <c r="Z353" s="1"/>
  <c r="AB353" s="1"/>
  <c r="AD353" s="1"/>
  <c r="AF353" s="1"/>
  <c r="M351"/>
  <c r="P351" s="1"/>
  <c r="X351" s="1"/>
  <c r="Z351" s="1"/>
  <c r="AB351" s="1"/>
  <c r="AD351" s="1"/>
  <c r="AF351" s="1"/>
  <c r="M349"/>
  <c r="P349" s="1"/>
  <c r="X349" s="1"/>
  <c r="Z349" s="1"/>
  <c r="AB349" s="1"/>
  <c r="AD349" s="1"/>
  <c r="AF349" s="1"/>
  <c r="M347"/>
  <c r="P347" s="1"/>
  <c r="X347" s="1"/>
  <c r="Z347" s="1"/>
  <c r="AB347" s="1"/>
  <c r="AD347" s="1"/>
  <c r="AF347" s="1"/>
  <c r="M345"/>
  <c r="P345" s="1"/>
  <c r="X345" s="1"/>
  <c r="Z345" s="1"/>
  <c r="AB345" s="1"/>
  <c r="AD345" s="1"/>
  <c r="AF345" s="1"/>
  <c r="M343"/>
  <c r="P343" s="1"/>
  <c r="X343" s="1"/>
  <c r="Z343" s="1"/>
  <c r="AB343" s="1"/>
  <c r="AD343" s="1"/>
  <c r="AF343" s="1"/>
  <c r="M341"/>
  <c r="P341" s="1"/>
  <c r="X341" s="1"/>
  <c r="Z341" s="1"/>
  <c r="AB341" s="1"/>
  <c r="AD341" s="1"/>
  <c r="AF341" s="1"/>
  <c r="M339"/>
  <c r="P339" s="1"/>
  <c r="X339" s="1"/>
  <c r="Z339" s="1"/>
  <c r="AB339" s="1"/>
  <c r="AD339" s="1"/>
  <c r="AF339" s="1"/>
  <c r="M333"/>
  <c r="M327"/>
  <c r="P327" s="1"/>
  <c r="X327" s="1"/>
  <c r="Z327" s="1"/>
  <c r="AB327" s="1"/>
  <c r="AD327" s="1"/>
  <c r="AF327" s="1"/>
  <c r="M323"/>
  <c r="P323" s="1"/>
  <c r="X323" s="1"/>
  <c r="Z323" s="1"/>
  <c r="AB323" s="1"/>
  <c r="AD323" s="1"/>
  <c r="AF323" s="1"/>
  <c r="M321"/>
  <c r="P321" s="1"/>
  <c r="X321" s="1"/>
  <c r="Z321" s="1"/>
  <c r="AB321" s="1"/>
  <c r="AD321" s="1"/>
  <c r="AF321" s="1"/>
  <c r="M317"/>
  <c r="P317" s="1"/>
  <c r="X317" s="1"/>
  <c r="Z317" s="1"/>
  <c r="AB317" s="1"/>
  <c r="AD317" s="1"/>
  <c r="AF317" s="1"/>
  <c r="M315"/>
  <c r="P315" s="1"/>
  <c r="X315" s="1"/>
  <c r="Z315" s="1"/>
  <c r="AB315" s="1"/>
  <c r="AD315" s="1"/>
  <c r="AF315" s="1"/>
  <c r="M312"/>
  <c r="P312" s="1"/>
  <c r="X312" s="1"/>
  <c r="Z312" s="1"/>
  <c r="AB312" s="1"/>
  <c r="AD312" s="1"/>
  <c r="AF312" s="1"/>
  <c r="M310"/>
  <c r="P310" s="1"/>
  <c r="X310" s="1"/>
  <c r="Z310" s="1"/>
  <c r="AB310" s="1"/>
  <c r="AD310" s="1"/>
  <c r="AF310" s="1"/>
  <c r="M306"/>
  <c r="P306" s="1"/>
  <c r="X306" s="1"/>
  <c r="Z306" s="1"/>
  <c r="AB306" s="1"/>
  <c r="AD306" s="1"/>
  <c r="AF306" s="1"/>
  <c r="M303"/>
  <c r="P303" s="1"/>
  <c r="X303" s="1"/>
  <c r="Z303" s="1"/>
  <c r="AB303" s="1"/>
  <c r="AD303" s="1"/>
  <c r="AF303" s="1"/>
  <c r="M299"/>
  <c r="P299" s="1"/>
  <c r="X299" s="1"/>
  <c r="Z299" s="1"/>
  <c r="AB299" s="1"/>
  <c r="AD299" s="1"/>
  <c r="AF299" s="1"/>
  <c r="M296"/>
  <c r="P296" s="1"/>
  <c r="X296" s="1"/>
  <c r="Z296" s="1"/>
  <c r="AB296" s="1"/>
  <c r="AD296" s="1"/>
  <c r="AF296" s="1"/>
  <c r="M293"/>
  <c r="P293" s="1"/>
  <c r="X293" s="1"/>
  <c r="Z293" s="1"/>
  <c r="AB293" s="1"/>
  <c r="AD293" s="1"/>
  <c r="AF293" s="1"/>
  <c r="M290"/>
  <c r="P290" s="1"/>
  <c r="X290" s="1"/>
  <c r="Z290" s="1"/>
  <c r="AB290" s="1"/>
  <c r="AD290" s="1"/>
  <c r="AF290" s="1"/>
  <c r="M288"/>
  <c r="P288" s="1"/>
  <c r="X288" s="1"/>
  <c r="Z288" s="1"/>
  <c r="AB288" s="1"/>
  <c r="AD288" s="1"/>
  <c r="AF288" s="1"/>
  <c r="M286"/>
  <c r="P286" s="1"/>
  <c r="X286" s="1"/>
  <c r="Z286" s="1"/>
  <c r="AB286" s="1"/>
  <c r="AD286" s="1"/>
  <c r="AF286" s="1"/>
  <c r="M284"/>
  <c r="P284" s="1"/>
  <c r="X284" s="1"/>
  <c r="Z284" s="1"/>
  <c r="AB284" s="1"/>
  <c r="AD284" s="1"/>
  <c r="AF284" s="1"/>
  <c r="M282"/>
  <c r="M278"/>
  <c r="P278" s="1"/>
  <c r="X278" s="1"/>
  <c r="Z278" s="1"/>
  <c r="AB278" s="1"/>
  <c r="AD278" s="1"/>
  <c r="AF278" s="1"/>
  <c r="M276"/>
  <c r="P276" s="1"/>
  <c r="X276" s="1"/>
  <c r="Z276" s="1"/>
  <c r="AB276" s="1"/>
  <c r="AD276" s="1"/>
  <c r="AF276" s="1"/>
  <c r="M274"/>
  <c r="P274" s="1"/>
  <c r="X274" s="1"/>
  <c r="Z274" s="1"/>
  <c r="AB274" s="1"/>
  <c r="AD274" s="1"/>
  <c r="AF274" s="1"/>
  <c r="M272"/>
  <c r="P272" s="1"/>
  <c r="X272" s="1"/>
  <c r="Z272" s="1"/>
  <c r="AB272" s="1"/>
  <c r="AD272" s="1"/>
  <c r="AF272" s="1"/>
  <c r="M270"/>
  <c r="P270" s="1"/>
  <c r="X270" s="1"/>
  <c r="Z270" s="1"/>
  <c r="AB270" s="1"/>
  <c r="AD270" s="1"/>
  <c r="AF270" s="1"/>
  <c r="M268"/>
  <c r="P268" s="1"/>
  <c r="X268" s="1"/>
  <c r="Z268" s="1"/>
  <c r="AB268" s="1"/>
  <c r="AD268" s="1"/>
  <c r="AF268" s="1"/>
  <c r="M266"/>
  <c r="P266" s="1"/>
  <c r="X266" s="1"/>
  <c r="Z266" s="1"/>
  <c r="AB266" s="1"/>
  <c r="AD266" s="1"/>
  <c r="AF266" s="1"/>
  <c r="M264"/>
  <c r="P264" s="1"/>
  <c r="X264" s="1"/>
  <c r="Z264" s="1"/>
  <c r="AB264" s="1"/>
  <c r="AD264" s="1"/>
  <c r="AF264" s="1"/>
  <c r="M262"/>
  <c r="P262" s="1"/>
  <c r="X262" s="1"/>
  <c r="Z262" s="1"/>
  <c r="AB262" s="1"/>
  <c r="AD262" s="1"/>
  <c r="AF262" s="1"/>
  <c r="M256"/>
  <c r="P256" s="1"/>
  <c r="X256" s="1"/>
  <c r="Z256" s="1"/>
  <c r="AB256" s="1"/>
  <c r="AD256" s="1"/>
  <c r="AF256" s="1"/>
  <c r="M252"/>
  <c r="P252" s="1"/>
  <c r="X252" s="1"/>
  <c r="Z252" s="1"/>
  <c r="AB252" s="1"/>
  <c r="AD252" s="1"/>
  <c r="AF252" s="1"/>
  <c r="M248"/>
  <c r="P248" s="1"/>
  <c r="X248" s="1"/>
  <c r="Z248" s="1"/>
  <c r="AB248" s="1"/>
  <c r="AD248" s="1"/>
  <c r="AF248" s="1"/>
  <c r="M246"/>
  <c r="P246" s="1"/>
  <c r="X246" s="1"/>
  <c r="Z246" s="1"/>
  <c r="AB246" s="1"/>
  <c r="AD246" s="1"/>
  <c r="AF246" s="1"/>
  <c r="M242"/>
  <c r="P242" s="1"/>
  <c r="X242" s="1"/>
  <c r="Z242" s="1"/>
  <c r="AB242" s="1"/>
  <c r="AD242" s="1"/>
  <c r="AF242" s="1"/>
  <c r="M240"/>
  <c r="P240" s="1"/>
  <c r="X240" s="1"/>
  <c r="Z240" s="1"/>
  <c r="AB240" s="1"/>
  <c r="AD240" s="1"/>
  <c r="AF240" s="1"/>
  <c r="M238"/>
  <c r="P238" s="1"/>
  <c r="X238" s="1"/>
  <c r="Z238" s="1"/>
  <c r="AB238" s="1"/>
  <c r="AD238" s="1"/>
  <c r="AF238" s="1"/>
  <c r="M236"/>
  <c r="P236" s="1"/>
  <c r="X236" s="1"/>
  <c r="Z236" s="1"/>
  <c r="AB236" s="1"/>
  <c r="AD236" s="1"/>
  <c r="AF236" s="1"/>
  <c r="M234"/>
  <c r="P234" s="1"/>
  <c r="X234" s="1"/>
  <c r="Z234" s="1"/>
  <c r="AB234" s="1"/>
  <c r="AD234" s="1"/>
  <c r="AF234" s="1"/>
  <c r="M232"/>
  <c r="P232" s="1"/>
  <c r="X232" s="1"/>
  <c r="Z232" s="1"/>
  <c r="AB232" s="1"/>
  <c r="AD232" s="1"/>
  <c r="AF232" s="1"/>
  <c r="M230"/>
  <c r="P230" s="1"/>
  <c r="X230" s="1"/>
  <c r="Z230" s="1"/>
  <c r="AB230" s="1"/>
  <c r="AD230" s="1"/>
  <c r="AF230" s="1"/>
  <c r="M228"/>
  <c r="P228" s="1"/>
  <c r="X228" s="1"/>
  <c r="Z228" s="1"/>
  <c r="AB228" s="1"/>
  <c r="AD228" s="1"/>
  <c r="AF228" s="1"/>
  <c r="M226"/>
  <c r="P226" s="1"/>
  <c r="X226" s="1"/>
  <c r="Z226" s="1"/>
  <c r="AB226" s="1"/>
  <c r="AD226" s="1"/>
  <c r="AF226" s="1"/>
  <c r="M224"/>
  <c r="P224" s="1"/>
  <c r="X224" s="1"/>
  <c r="Z224" s="1"/>
  <c r="AB224" s="1"/>
  <c r="AD224" s="1"/>
  <c r="AF224" s="1"/>
  <c r="M222"/>
  <c r="P222" s="1"/>
  <c r="X222" s="1"/>
  <c r="Z222" s="1"/>
  <c r="AB222" s="1"/>
  <c r="AD222" s="1"/>
  <c r="AF222" s="1"/>
  <c r="M220"/>
  <c r="P220" s="1"/>
  <c r="X220" s="1"/>
  <c r="Z220" s="1"/>
  <c r="AB220" s="1"/>
  <c r="AD220" s="1"/>
  <c r="AF220" s="1"/>
  <c r="M218"/>
  <c r="P218" s="1"/>
  <c r="X218" s="1"/>
  <c r="Z218" s="1"/>
  <c r="AB218" s="1"/>
  <c r="AD218" s="1"/>
  <c r="AF218" s="1"/>
  <c r="M216"/>
  <c r="P216" s="1"/>
  <c r="X216" s="1"/>
  <c r="Z216" s="1"/>
  <c r="AB216" s="1"/>
  <c r="AD216" s="1"/>
  <c r="AF216" s="1"/>
  <c r="M214"/>
  <c r="P214" s="1"/>
  <c r="X214" s="1"/>
  <c r="Z214" s="1"/>
  <c r="AB214" s="1"/>
  <c r="AD214" s="1"/>
  <c r="AF214" s="1"/>
  <c r="M212"/>
  <c r="P212" s="1"/>
  <c r="X212" s="1"/>
  <c r="Z212" s="1"/>
  <c r="AB212" s="1"/>
  <c r="AD212" s="1"/>
  <c r="AF212" s="1"/>
  <c r="M203"/>
  <c r="P203" s="1"/>
  <c r="X203" s="1"/>
  <c r="Z203" s="1"/>
  <c r="AB203" s="1"/>
  <c r="AD203" s="1"/>
  <c r="AF203" s="1"/>
  <c r="M201"/>
  <c r="P201" s="1"/>
  <c r="X201" s="1"/>
  <c r="Z201" s="1"/>
  <c r="AB201" s="1"/>
  <c r="AD201" s="1"/>
  <c r="AF201" s="1"/>
  <c r="M199"/>
  <c r="P199" s="1"/>
  <c r="X199" s="1"/>
  <c r="Z199" s="1"/>
  <c r="AB199" s="1"/>
  <c r="AD199" s="1"/>
  <c r="AF199" s="1"/>
  <c r="M197"/>
  <c r="P197" s="1"/>
  <c r="X197" s="1"/>
  <c r="Z197" s="1"/>
  <c r="AB197" s="1"/>
  <c r="AD197" s="1"/>
  <c r="AF197" s="1"/>
  <c r="M192"/>
  <c r="P192" s="1"/>
  <c r="X192" s="1"/>
  <c r="Z192" s="1"/>
  <c r="AB192" s="1"/>
  <c r="AD192" s="1"/>
  <c r="AF192" s="1"/>
  <c r="M188"/>
  <c r="P188" s="1"/>
  <c r="X188" s="1"/>
  <c r="Z188" s="1"/>
  <c r="AB188" s="1"/>
  <c r="AD188" s="1"/>
  <c r="AF188" s="1"/>
  <c r="M186"/>
  <c r="P186" s="1"/>
  <c r="X186" s="1"/>
  <c r="Z186" s="1"/>
  <c r="AB186" s="1"/>
  <c r="AD186" s="1"/>
  <c r="AF186" s="1"/>
  <c r="M181"/>
  <c r="P181" s="1"/>
  <c r="X181" s="1"/>
  <c r="Z181" s="1"/>
  <c r="AB181" s="1"/>
  <c r="AD181" s="1"/>
  <c r="AF181" s="1"/>
  <c r="M175"/>
  <c r="P175" s="1"/>
  <c r="X175" s="1"/>
  <c r="Z175" s="1"/>
  <c r="AB175" s="1"/>
  <c r="AD175" s="1"/>
  <c r="AF175" s="1"/>
  <c r="M173"/>
  <c r="P173" s="1"/>
  <c r="X173" s="1"/>
  <c r="Z173" s="1"/>
  <c r="AB173" s="1"/>
  <c r="AD173" s="1"/>
  <c r="AF173" s="1"/>
  <c r="M169"/>
  <c r="P169" s="1"/>
  <c r="X169" s="1"/>
  <c r="Z169" s="1"/>
  <c r="AB169" s="1"/>
  <c r="AD169" s="1"/>
  <c r="AF169" s="1"/>
  <c r="M165"/>
  <c r="P165" s="1"/>
  <c r="X165" s="1"/>
  <c r="Z165" s="1"/>
  <c r="AB165" s="1"/>
  <c r="AD165" s="1"/>
  <c r="AF165" s="1"/>
  <c r="M161"/>
  <c r="P161" s="1"/>
  <c r="X161" s="1"/>
  <c r="Z161" s="1"/>
  <c r="AB161" s="1"/>
  <c r="AD161" s="1"/>
  <c r="AF161" s="1"/>
  <c r="M159"/>
  <c r="P159" s="1"/>
  <c r="X159" s="1"/>
  <c r="Z159" s="1"/>
  <c r="AB159" s="1"/>
  <c r="AD159" s="1"/>
  <c r="AF159" s="1"/>
  <c r="M157"/>
  <c r="P157" s="1"/>
  <c r="X157" s="1"/>
  <c r="Z157" s="1"/>
  <c r="AB157" s="1"/>
  <c r="AD157" s="1"/>
  <c r="AF157" s="1"/>
  <c r="M153"/>
  <c r="P153" s="1"/>
  <c r="X153" s="1"/>
  <c r="Z153" s="1"/>
  <c r="AB153" s="1"/>
  <c r="AD153" s="1"/>
  <c r="AF153" s="1"/>
  <c r="M151"/>
  <c r="P151" s="1"/>
  <c r="X151" s="1"/>
  <c r="Z151" s="1"/>
  <c r="AB151" s="1"/>
  <c r="AD151" s="1"/>
  <c r="AF151" s="1"/>
  <c r="M149"/>
  <c r="P149" s="1"/>
  <c r="X149" s="1"/>
  <c r="Z149" s="1"/>
  <c r="AB149" s="1"/>
  <c r="AD149" s="1"/>
  <c r="AF149" s="1"/>
  <c r="M147"/>
  <c r="P147" s="1"/>
  <c r="X147" s="1"/>
  <c r="Z147" s="1"/>
  <c r="AB147" s="1"/>
  <c r="AD147" s="1"/>
  <c r="AF147" s="1"/>
  <c r="M145"/>
  <c r="P145" s="1"/>
  <c r="X145" s="1"/>
  <c r="Z145" s="1"/>
  <c r="AB145" s="1"/>
  <c r="AD145" s="1"/>
  <c r="AF145" s="1"/>
  <c r="M143"/>
  <c r="P143" s="1"/>
  <c r="X143" s="1"/>
  <c r="Z143" s="1"/>
  <c r="AB143" s="1"/>
  <c r="AD143" s="1"/>
  <c r="AF143" s="1"/>
  <c r="M140"/>
  <c r="P140" s="1"/>
  <c r="X140" s="1"/>
  <c r="Z140" s="1"/>
  <c r="AB140" s="1"/>
  <c r="AD140" s="1"/>
  <c r="AF140" s="1"/>
  <c r="M138"/>
  <c r="P138" s="1"/>
  <c r="X138" s="1"/>
  <c r="Z138" s="1"/>
  <c r="AB138" s="1"/>
  <c r="AD138" s="1"/>
  <c r="AF138" s="1"/>
  <c r="M135"/>
  <c r="P135" s="1"/>
  <c r="X135" s="1"/>
  <c r="Z135" s="1"/>
  <c r="AB135" s="1"/>
  <c r="AD135" s="1"/>
  <c r="AF135" s="1"/>
  <c r="M133"/>
  <c r="P133" s="1"/>
  <c r="X133" s="1"/>
  <c r="Z133" s="1"/>
  <c r="AB133" s="1"/>
  <c r="AD133" s="1"/>
  <c r="AF133" s="1"/>
  <c r="M131"/>
  <c r="P131" s="1"/>
  <c r="X131" s="1"/>
  <c r="Z131" s="1"/>
  <c r="AB131" s="1"/>
  <c r="AD131" s="1"/>
  <c r="AF131" s="1"/>
  <c r="M129"/>
  <c r="P129" s="1"/>
  <c r="X129" s="1"/>
  <c r="Z129" s="1"/>
  <c r="AB129" s="1"/>
  <c r="AD129" s="1"/>
  <c r="AF129" s="1"/>
  <c r="M124"/>
  <c r="P124" s="1"/>
  <c r="X124" s="1"/>
  <c r="Z124" s="1"/>
  <c r="AB124" s="1"/>
  <c r="AD124" s="1"/>
  <c r="AF124" s="1"/>
  <c r="M120"/>
  <c r="P120" s="1"/>
  <c r="X120" s="1"/>
  <c r="Z120" s="1"/>
  <c r="AB120" s="1"/>
  <c r="AD120" s="1"/>
  <c r="AF120" s="1"/>
  <c r="M117"/>
  <c r="P117" s="1"/>
  <c r="X117" s="1"/>
  <c r="Z117" s="1"/>
  <c r="AB117" s="1"/>
  <c r="AD117" s="1"/>
  <c r="AF117" s="1"/>
  <c r="M115"/>
  <c r="P115" s="1"/>
  <c r="X115" s="1"/>
  <c r="Z115" s="1"/>
  <c r="AB115" s="1"/>
  <c r="AD115" s="1"/>
  <c r="AF115" s="1"/>
  <c r="M113"/>
  <c r="P113" s="1"/>
  <c r="X113" s="1"/>
  <c r="Z113" s="1"/>
  <c r="AB113" s="1"/>
  <c r="AD113" s="1"/>
  <c r="AF113" s="1"/>
  <c r="M111"/>
  <c r="P111" s="1"/>
  <c r="X111" s="1"/>
  <c r="Z111" s="1"/>
  <c r="AB111" s="1"/>
  <c r="AD111" s="1"/>
  <c r="AF111" s="1"/>
  <c r="M109"/>
  <c r="P109" s="1"/>
  <c r="X109" s="1"/>
  <c r="Z109" s="1"/>
  <c r="AB109" s="1"/>
  <c r="AD109" s="1"/>
  <c r="AF109" s="1"/>
  <c r="M107"/>
  <c r="P107" s="1"/>
  <c r="X107" s="1"/>
  <c r="Z107" s="1"/>
  <c r="AB107" s="1"/>
  <c r="AD107" s="1"/>
  <c r="AF107" s="1"/>
  <c r="M105"/>
  <c r="P105" s="1"/>
  <c r="X105" s="1"/>
  <c r="Z105" s="1"/>
  <c r="AB105" s="1"/>
  <c r="AD105" s="1"/>
  <c r="AF105" s="1"/>
  <c r="M103"/>
  <c r="P103" s="1"/>
  <c r="X103" s="1"/>
  <c r="Z103" s="1"/>
  <c r="AB103" s="1"/>
  <c r="AD103" s="1"/>
  <c r="AF103" s="1"/>
  <c r="M101"/>
  <c r="P101" s="1"/>
  <c r="X101" s="1"/>
  <c r="Z101" s="1"/>
  <c r="AB101" s="1"/>
  <c r="AD101" s="1"/>
  <c r="AF101" s="1"/>
  <c r="M95"/>
  <c r="P95" s="1"/>
  <c r="X95" s="1"/>
  <c r="Z95" s="1"/>
  <c r="AB95" s="1"/>
  <c r="AD95" s="1"/>
  <c r="AF95" s="1"/>
  <c r="M93"/>
  <c r="P93" s="1"/>
  <c r="X93" s="1"/>
  <c r="Z93" s="1"/>
  <c r="AB93" s="1"/>
  <c r="AD93" s="1"/>
  <c r="AF93" s="1"/>
  <c r="M91"/>
  <c r="P91" s="1"/>
  <c r="X91" s="1"/>
  <c r="Z91" s="1"/>
  <c r="AB91" s="1"/>
  <c r="AD91" s="1"/>
  <c r="AF91" s="1"/>
  <c r="M89"/>
  <c r="P89" s="1"/>
  <c r="X89" s="1"/>
  <c r="Z89" s="1"/>
  <c r="AB89" s="1"/>
  <c r="AD89" s="1"/>
  <c r="AF89" s="1"/>
  <c r="M87"/>
  <c r="P87" s="1"/>
  <c r="X87" s="1"/>
  <c r="Z87" s="1"/>
  <c r="AB87" s="1"/>
  <c r="AD87" s="1"/>
  <c r="AF87" s="1"/>
  <c r="M85"/>
  <c r="P85" s="1"/>
  <c r="X85" s="1"/>
  <c r="Z85" s="1"/>
  <c r="AB85" s="1"/>
  <c r="AD85" s="1"/>
  <c r="AF85" s="1"/>
  <c r="M83"/>
  <c r="P83" s="1"/>
  <c r="X83" s="1"/>
  <c r="Z83" s="1"/>
  <c r="AB83" s="1"/>
  <c r="AD83" s="1"/>
  <c r="AF83" s="1"/>
  <c r="M81"/>
  <c r="P81" s="1"/>
  <c r="X81" s="1"/>
  <c r="Z81" s="1"/>
  <c r="AB81" s="1"/>
  <c r="AD81" s="1"/>
  <c r="AF81" s="1"/>
  <c r="M78"/>
  <c r="P78" s="1"/>
  <c r="X78" s="1"/>
  <c r="Z78" s="1"/>
  <c r="AB78" s="1"/>
  <c r="AD78" s="1"/>
  <c r="AF78" s="1"/>
  <c r="M74"/>
  <c r="P74" s="1"/>
  <c r="X74" s="1"/>
  <c r="Z74" s="1"/>
  <c r="AB74" s="1"/>
  <c r="AD74" s="1"/>
  <c r="AF74" s="1"/>
  <c r="M72"/>
  <c r="P72" s="1"/>
  <c r="X72" s="1"/>
  <c r="Z72" s="1"/>
  <c r="AB72" s="1"/>
  <c r="AD72" s="1"/>
  <c r="AF72" s="1"/>
  <c r="M70"/>
  <c r="P70" s="1"/>
  <c r="X70" s="1"/>
  <c r="Z70" s="1"/>
  <c r="AB70" s="1"/>
  <c r="AD70" s="1"/>
  <c r="AF70" s="1"/>
  <c r="M68"/>
  <c r="P68" s="1"/>
  <c r="X68" s="1"/>
  <c r="Z68" s="1"/>
  <c r="AB68" s="1"/>
  <c r="AD68" s="1"/>
  <c r="AF68" s="1"/>
  <c r="M65"/>
  <c r="P65" s="1"/>
  <c r="X65" s="1"/>
  <c r="Z65" s="1"/>
  <c r="AB65" s="1"/>
  <c r="AD65" s="1"/>
  <c r="AF65" s="1"/>
  <c r="M63"/>
  <c r="P63" s="1"/>
  <c r="X63" s="1"/>
  <c r="Z63" s="1"/>
  <c r="AB63" s="1"/>
  <c r="AD63" s="1"/>
  <c r="AF63" s="1"/>
  <c r="M61"/>
  <c r="P61" s="1"/>
  <c r="X61" s="1"/>
  <c r="Z61" s="1"/>
  <c r="AB61" s="1"/>
  <c r="AD61" s="1"/>
  <c r="AF61" s="1"/>
  <c r="M59"/>
  <c r="P59" s="1"/>
  <c r="X59" s="1"/>
  <c r="Z59" s="1"/>
  <c r="AB59" s="1"/>
  <c r="AD59" s="1"/>
  <c r="AF59" s="1"/>
  <c r="M55"/>
  <c r="P55" s="1"/>
  <c r="X55" s="1"/>
  <c r="Z55" s="1"/>
  <c r="AB55" s="1"/>
  <c r="AD55" s="1"/>
  <c r="AF55" s="1"/>
  <c r="M53"/>
  <c r="P53" s="1"/>
  <c r="X53" s="1"/>
  <c r="Z53" s="1"/>
  <c r="AB53" s="1"/>
  <c r="AD53" s="1"/>
  <c r="AF53" s="1"/>
  <c r="M51"/>
  <c r="P51" s="1"/>
  <c r="X51" s="1"/>
  <c r="Z51" s="1"/>
  <c r="AB51" s="1"/>
  <c r="AD51" s="1"/>
  <c r="AF51" s="1"/>
  <c r="M49"/>
  <c r="P49" s="1"/>
  <c r="X49" s="1"/>
  <c r="Z49" s="1"/>
  <c r="AB49" s="1"/>
  <c r="AD49" s="1"/>
  <c r="AF49" s="1"/>
  <c r="M45"/>
  <c r="P45" s="1"/>
  <c r="X45" s="1"/>
  <c r="Z45" s="1"/>
  <c r="AB45" s="1"/>
  <c r="AD45" s="1"/>
  <c r="AF45" s="1"/>
  <c r="M41"/>
  <c r="P41" s="1"/>
  <c r="X41" s="1"/>
  <c r="Z41" s="1"/>
  <c r="AB41" s="1"/>
  <c r="AD41" s="1"/>
  <c r="AF41" s="1"/>
  <c r="M39"/>
  <c r="P39" s="1"/>
  <c r="X39" s="1"/>
  <c r="Z39" s="1"/>
  <c r="AB39" s="1"/>
  <c r="AD39" s="1"/>
  <c r="AF39" s="1"/>
  <c r="M36"/>
  <c r="P36" s="1"/>
  <c r="X36" s="1"/>
  <c r="Z36" s="1"/>
  <c r="AB36" s="1"/>
  <c r="AD36" s="1"/>
  <c r="AF36" s="1"/>
  <c r="M34"/>
  <c r="P34" s="1"/>
  <c r="X34" s="1"/>
  <c r="Z34" s="1"/>
  <c r="AB34" s="1"/>
  <c r="AD34" s="1"/>
  <c r="AF34" s="1"/>
  <c r="M32"/>
  <c r="P32" s="1"/>
  <c r="X32" s="1"/>
  <c r="Z32" s="1"/>
  <c r="AB32" s="1"/>
  <c r="AD32" s="1"/>
  <c r="AF32" s="1"/>
  <c r="M30"/>
  <c r="P30" s="1"/>
  <c r="X30" s="1"/>
  <c r="Z30" s="1"/>
  <c r="AB30" s="1"/>
  <c r="AD30" s="1"/>
  <c r="AF30" s="1"/>
  <c r="M28"/>
  <c r="P28" s="1"/>
  <c r="X28" s="1"/>
  <c r="Z28" s="1"/>
  <c r="AB28" s="1"/>
  <c r="AD28" s="1"/>
  <c r="AF28" s="1"/>
  <c r="M26"/>
  <c r="P26" s="1"/>
  <c r="X26" s="1"/>
  <c r="Z26" s="1"/>
  <c r="AB26" s="1"/>
  <c r="AD26" s="1"/>
  <c r="AF26" s="1"/>
  <c r="M24"/>
  <c r="P24" s="1"/>
  <c r="X24" s="1"/>
  <c r="Z24" s="1"/>
  <c r="AB24" s="1"/>
  <c r="AD24" s="1"/>
  <c r="AF24" s="1"/>
  <c r="M21"/>
  <c r="P21" s="1"/>
  <c r="X21" s="1"/>
  <c r="Z21" s="1"/>
  <c r="AB21" s="1"/>
  <c r="AD21" s="1"/>
  <c r="AF21" s="1"/>
  <c r="M16"/>
  <c r="P16" s="1"/>
  <c r="X16" s="1"/>
  <c r="Z16" s="1"/>
  <c r="AB16" s="1"/>
  <c r="AD16" s="1"/>
  <c r="AF16" s="1"/>
  <c r="M14"/>
  <c r="H394"/>
  <c r="I394" s="1"/>
  <c r="K394" s="1"/>
  <c r="O394" s="1"/>
  <c r="S394" s="1"/>
  <c r="U394" s="1"/>
  <c r="W394" s="1"/>
  <c r="H392"/>
  <c r="I392" s="1"/>
  <c r="K392" s="1"/>
  <c r="O392" s="1"/>
  <c r="S392" s="1"/>
  <c r="U392" s="1"/>
  <c r="W392" s="1"/>
  <c r="H389"/>
  <c r="I389" s="1"/>
  <c r="K389" s="1"/>
  <c r="O389" s="1"/>
  <c r="S389" s="1"/>
  <c r="U389" s="1"/>
  <c r="W389" s="1"/>
  <c r="H385"/>
  <c r="I385" s="1"/>
  <c r="K385" s="1"/>
  <c r="O385" s="1"/>
  <c r="S385" s="1"/>
  <c r="U385" s="1"/>
  <c r="W385" s="1"/>
  <c r="H382"/>
  <c r="I382" s="1"/>
  <c r="K382" s="1"/>
  <c r="O382" s="1"/>
  <c r="S382" s="1"/>
  <c r="U382" s="1"/>
  <c r="W382" s="1"/>
  <c r="H379"/>
  <c r="I379" s="1"/>
  <c r="K379" s="1"/>
  <c r="O379" s="1"/>
  <c r="S379" s="1"/>
  <c r="U379" s="1"/>
  <c r="W379" s="1"/>
  <c r="H377"/>
  <c r="I377" s="1"/>
  <c r="K377" s="1"/>
  <c r="O377" s="1"/>
  <c r="S377" s="1"/>
  <c r="U377" s="1"/>
  <c r="W377" s="1"/>
  <c r="H375"/>
  <c r="I375" s="1"/>
  <c r="K375" s="1"/>
  <c r="O375" s="1"/>
  <c r="S375" s="1"/>
  <c r="U375" s="1"/>
  <c r="W375" s="1"/>
  <c r="H373"/>
  <c r="I373" s="1"/>
  <c r="K373" s="1"/>
  <c r="O373" s="1"/>
  <c r="S373" s="1"/>
  <c r="U373" s="1"/>
  <c r="W373" s="1"/>
  <c r="H371"/>
  <c r="I371" s="1"/>
  <c r="K371" s="1"/>
  <c r="O371" s="1"/>
  <c r="S371" s="1"/>
  <c r="U371" s="1"/>
  <c r="W371" s="1"/>
  <c r="H369"/>
  <c r="I369" s="1"/>
  <c r="K369" s="1"/>
  <c r="O369" s="1"/>
  <c r="S369" s="1"/>
  <c r="U369" s="1"/>
  <c r="W369" s="1"/>
  <c r="H367"/>
  <c r="I367" s="1"/>
  <c r="K367" s="1"/>
  <c r="O367" s="1"/>
  <c r="S367" s="1"/>
  <c r="U367" s="1"/>
  <c r="W367" s="1"/>
  <c r="H365"/>
  <c r="I365" s="1"/>
  <c r="K365" s="1"/>
  <c r="O365" s="1"/>
  <c r="S365" s="1"/>
  <c r="U365" s="1"/>
  <c r="W365" s="1"/>
  <c r="H361"/>
  <c r="I361" s="1"/>
  <c r="K361" s="1"/>
  <c r="O361" s="1"/>
  <c r="S361" s="1"/>
  <c r="U361" s="1"/>
  <c r="W361" s="1"/>
  <c r="H359"/>
  <c r="I359" s="1"/>
  <c r="K359" s="1"/>
  <c r="O359" s="1"/>
  <c r="S359" s="1"/>
  <c r="U359" s="1"/>
  <c r="W359" s="1"/>
  <c r="H357"/>
  <c r="I357" s="1"/>
  <c r="K357" s="1"/>
  <c r="O357" s="1"/>
  <c r="S357" s="1"/>
  <c r="U357" s="1"/>
  <c r="W357" s="1"/>
  <c r="H355"/>
  <c r="I355" s="1"/>
  <c r="K355" s="1"/>
  <c r="O355" s="1"/>
  <c r="S355" s="1"/>
  <c r="U355" s="1"/>
  <c r="W355" s="1"/>
  <c r="H353"/>
  <c r="I353" s="1"/>
  <c r="K353" s="1"/>
  <c r="O353" s="1"/>
  <c r="S353" s="1"/>
  <c r="U353" s="1"/>
  <c r="W353" s="1"/>
  <c r="H351"/>
  <c r="I351" s="1"/>
  <c r="K351" s="1"/>
  <c r="O351" s="1"/>
  <c r="S351" s="1"/>
  <c r="U351" s="1"/>
  <c r="W351" s="1"/>
  <c r="H349"/>
  <c r="I349" s="1"/>
  <c r="K349" s="1"/>
  <c r="O349" s="1"/>
  <c r="S349" s="1"/>
  <c r="U349" s="1"/>
  <c r="W349" s="1"/>
  <c r="H347"/>
  <c r="I347" s="1"/>
  <c r="K347" s="1"/>
  <c r="O347" s="1"/>
  <c r="S347" s="1"/>
  <c r="U347" s="1"/>
  <c r="W347" s="1"/>
  <c r="H345"/>
  <c r="I345" s="1"/>
  <c r="K345" s="1"/>
  <c r="O345" s="1"/>
  <c r="S345" s="1"/>
  <c r="U345" s="1"/>
  <c r="W345" s="1"/>
  <c r="H343"/>
  <c r="I343" s="1"/>
  <c r="K343" s="1"/>
  <c r="O343" s="1"/>
  <c r="S343" s="1"/>
  <c r="U343" s="1"/>
  <c r="W343" s="1"/>
  <c r="H341"/>
  <c r="I341" s="1"/>
  <c r="K341" s="1"/>
  <c r="O341" s="1"/>
  <c r="S341" s="1"/>
  <c r="U341" s="1"/>
  <c r="W341" s="1"/>
  <c r="H339"/>
  <c r="I339" s="1"/>
  <c r="K339" s="1"/>
  <c r="O339" s="1"/>
  <c r="S339" s="1"/>
  <c r="U339" s="1"/>
  <c r="W339" s="1"/>
  <c r="H333"/>
  <c r="I333" s="1"/>
  <c r="K333" s="1"/>
  <c r="O333" s="1"/>
  <c r="S333" s="1"/>
  <c r="U333" s="1"/>
  <c r="W333" s="1"/>
  <c r="H327"/>
  <c r="I327" s="1"/>
  <c r="K327" s="1"/>
  <c r="O327" s="1"/>
  <c r="S327" s="1"/>
  <c r="U327" s="1"/>
  <c r="W327" s="1"/>
  <c r="H323"/>
  <c r="I323" s="1"/>
  <c r="K323" s="1"/>
  <c r="O323" s="1"/>
  <c r="S323" s="1"/>
  <c r="U323" s="1"/>
  <c r="W323" s="1"/>
  <c r="H321"/>
  <c r="I321" s="1"/>
  <c r="K321" s="1"/>
  <c r="O321" s="1"/>
  <c r="S321" s="1"/>
  <c r="U321" s="1"/>
  <c r="W321" s="1"/>
  <c r="H317"/>
  <c r="I317" s="1"/>
  <c r="K317" s="1"/>
  <c r="O317" s="1"/>
  <c r="S317" s="1"/>
  <c r="U317" s="1"/>
  <c r="W317" s="1"/>
  <c r="H315"/>
  <c r="I315" s="1"/>
  <c r="K315" s="1"/>
  <c r="O315" s="1"/>
  <c r="S315" s="1"/>
  <c r="U315" s="1"/>
  <c r="W315" s="1"/>
  <c r="H312"/>
  <c r="I312" s="1"/>
  <c r="K312" s="1"/>
  <c r="O312" s="1"/>
  <c r="S312" s="1"/>
  <c r="U312" s="1"/>
  <c r="W312" s="1"/>
  <c r="H310"/>
  <c r="I310" s="1"/>
  <c r="K310" s="1"/>
  <c r="O310" s="1"/>
  <c r="S310" s="1"/>
  <c r="U310" s="1"/>
  <c r="W310" s="1"/>
  <c r="H306"/>
  <c r="I306" s="1"/>
  <c r="K306" s="1"/>
  <c r="O306" s="1"/>
  <c r="S306" s="1"/>
  <c r="U306" s="1"/>
  <c r="W306" s="1"/>
  <c r="H303"/>
  <c r="I303" s="1"/>
  <c r="K303" s="1"/>
  <c r="O303" s="1"/>
  <c r="S303" s="1"/>
  <c r="U303" s="1"/>
  <c r="W303" s="1"/>
  <c r="H299"/>
  <c r="I299" s="1"/>
  <c r="K299" s="1"/>
  <c r="O299" s="1"/>
  <c r="S299" s="1"/>
  <c r="U299" s="1"/>
  <c r="W299" s="1"/>
  <c r="H296"/>
  <c r="I296" s="1"/>
  <c r="K296" s="1"/>
  <c r="O296" s="1"/>
  <c r="S296" s="1"/>
  <c r="U296" s="1"/>
  <c r="W296" s="1"/>
  <c r="H293"/>
  <c r="I293" s="1"/>
  <c r="K293" s="1"/>
  <c r="O293" s="1"/>
  <c r="S293" s="1"/>
  <c r="U293" s="1"/>
  <c r="W293" s="1"/>
  <c r="H290"/>
  <c r="I290" s="1"/>
  <c r="K290" s="1"/>
  <c r="O290" s="1"/>
  <c r="S290" s="1"/>
  <c r="U290" s="1"/>
  <c r="W290" s="1"/>
  <c r="H288"/>
  <c r="I288" s="1"/>
  <c r="K288" s="1"/>
  <c r="O288" s="1"/>
  <c r="S288" s="1"/>
  <c r="U288" s="1"/>
  <c r="W288" s="1"/>
  <c r="H286"/>
  <c r="I286" s="1"/>
  <c r="K286" s="1"/>
  <c r="O286" s="1"/>
  <c r="S286" s="1"/>
  <c r="U286" s="1"/>
  <c r="W286" s="1"/>
  <c r="H284"/>
  <c r="I284" s="1"/>
  <c r="K284" s="1"/>
  <c r="O284" s="1"/>
  <c r="S284" s="1"/>
  <c r="U284" s="1"/>
  <c r="W284" s="1"/>
  <c r="H282"/>
  <c r="I282" s="1"/>
  <c r="K282" s="1"/>
  <c r="O282" s="1"/>
  <c r="S282" s="1"/>
  <c r="U282" s="1"/>
  <c r="W282" s="1"/>
  <c r="H278"/>
  <c r="I278" s="1"/>
  <c r="K278" s="1"/>
  <c r="O278" s="1"/>
  <c r="S278" s="1"/>
  <c r="U278" s="1"/>
  <c r="W278" s="1"/>
  <c r="H276"/>
  <c r="I276" s="1"/>
  <c r="K276" s="1"/>
  <c r="O276" s="1"/>
  <c r="S276" s="1"/>
  <c r="U276" s="1"/>
  <c r="W276" s="1"/>
  <c r="H274"/>
  <c r="I274" s="1"/>
  <c r="K274" s="1"/>
  <c r="O274" s="1"/>
  <c r="S274" s="1"/>
  <c r="U274" s="1"/>
  <c r="W274" s="1"/>
  <c r="H272"/>
  <c r="I272" s="1"/>
  <c r="K272" s="1"/>
  <c r="O272" s="1"/>
  <c r="S272" s="1"/>
  <c r="U272" s="1"/>
  <c r="W272" s="1"/>
  <c r="H270"/>
  <c r="I270" s="1"/>
  <c r="K270" s="1"/>
  <c r="O270" s="1"/>
  <c r="S270" s="1"/>
  <c r="U270" s="1"/>
  <c r="W270" s="1"/>
  <c r="H268"/>
  <c r="I268" s="1"/>
  <c r="K268" s="1"/>
  <c r="O268" s="1"/>
  <c r="S268" s="1"/>
  <c r="U268" s="1"/>
  <c r="W268" s="1"/>
  <c r="H266"/>
  <c r="I266" s="1"/>
  <c r="K266" s="1"/>
  <c r="O266" s="1"/>
  <c r="S266" s="1"/>
  <c r="U266" s="1"/>
  <c r="W266" s="1"/>
  <c r="H264"/>
  <c r="I264" s="1"/>
  <c r="K264" s="1"/>
  <c r="O264" s="1"/>
  <c r="S264" s="1"/>
  <c r="U264" s="1"/>
  <c r="W264" s="1"/>
  <c r="H262"/>
  <c r="I262" s="1"/>
  <c r="K262" s="1"/>
  <c r="O262" s="1"/>
  <c r="S262" s="1"/>
  <c r="U262" s="1"/>
  <c r="W262" s="1"/>
  <c r="H256"/>
  <c r="I256" s="1"/>
  <c r="K256" s="1"/>
  <c r="O256" s="1"/>
  <c r="S256" s="1"/>
  <c r="U256" s="1"/>
  <c r="W256" s="1"/>
  <c r="H252"/>
  <c r="I252" s="1"/>
  <c r="K252" s="1"/>
  <c r="O252" s="1"/>
  <c r="S252" s="1"/>
  <c r="U252" s="1"/>
  <c r="W252" s="1"/>
  <c r="H248"/>
  <c r="I248" s="1"/>
  <c r="K248" s="1"/>
  <c r="O248" s="1"/>
  <c r="S248" s="1"/>
  <c r="U248" s="1"/>
  <c r="W248" s="1"/>
  <c r="H246"/>
  <c r="I246" s="1"/>
  <c r="K246" s="1"/>
  <c r="O246" s="1"/>
  <c r="S246" s="1"/>
  <c r="U246" s="1"/>
  <c r="W246" s="1"/>
  <c r="H242"/>
  <c r="I242" s="1"/>
  <c r="K242" s="1"/>
  <c r="O242" s="1"/>
  <c r="S242" s="1"/>
  <c r="U242" s="1"/>
  <c r="W242" s="1"/>
  <c r="H240"/>
  <c r="I240" s="1"/>
  <c r="K240" s="1"/>
  <c r="O240" s="1"/>
  <c r="S240" s="1"/>
  <c r="U240" s="1"/>
  <c r="W240" s="1"/>
  <c r="H238"/>
  <c r="I238" s="1"/>
  <c r="K238" s="1"/>
  <c r="O238" s="1"/>
  <c r="S238" s="1"/>
  <c r="U238" s="1"/>
  <c r="W238" s="1"/>
  <c r="H236"/>
  <c r="I236" s="1"/>
  <c r="K236" s="1"/>
  <c r="O236" s="1"/>
  <c r="S236" s="1"/>
  <c r="U236" s="1"/>
  <c r="W236" s="1"/>
  <c r="H234"/>
  <c r="I234" s="1"/>
  <c r="K234" s="1"/>
  <c r="O234" s="1"/>
  <c r="S234" s="1"/>
  <c r="U234" s="1"/>
  <c r="W234" s="1"/>
  <c r="H232"/>
  <c r="I232" s="1"/>
  <c r="K232" s="1"/>
  <c r="O232" s="1"/>
  <c r="S232" s="1"/>
  <c r="U232" s="1"/>
  <c r="W232" s="1"/>
  <c r="H230"/>
  <c r="I230" s="1"/>
  <c r="K230" s="1"/>
  <c r="O230" s="1"/>
  <c r="S230" s="1"/>
  <c r="U230" s="1"/>
  <c r="W230" s="1"/>
  <c r="H228"/>
  <c r="I228" s="1"/>
  <c r="K228" s="1"/>
  <c r="O228" s="1"/>
  <c r="S228" s="1"/>
  <c r="U228" s="1"/>
  <c r="W228" s="1"/>
  <c r="H226"/>
  <c r="I226" s="1"/>
  <c r="K226" s="1"/>
  <c r="O226" s="1"/>
  <c r="S226" s="1"/>
  <c r="U226" s="1"/>
  <c r="W226" s="1"/>
  <c r="H224"/>
  <c r="I224" s="1"/>
  <c r="K224" s="1"/>
  <c r="O224" s="1"/>
  <c r="S224" s="1"/>
  <c r="U224" s="1"/>
  <c r="W224" s="1"/>
  <c r="H222"/>
  <c r="I222" s="1"/>
  <c r="K222" s="1"/>
  <c r="O222" s="1"/>
  <c r="S222" s="1"/>
  <c r="U222" s="1"/>
  <c r="W222" s="1"/>
  <c r="H220"/>
  <c r="I220" s="1"/>
  <c r="K220" s="1"/>
  <c r="O220" s="1"/>
  <c r="S220" s="1"/>
  <c r="U220" s="1"/>
  <c r="W220" s="1"/>
  <c r="H218"/>
  <c r="I218" s="1"/>
  <c r="K218" s="1"/>
  <c r="O218" s="1"/>
  <c r="S218" s="1"/>
  <c r="U218" s="1"/>
  <c r="W218" s="1"/>
  <c r="H216"/>
  <c r="I216" s="1"/>
  <c r="K216" s="1"/>
  <c r="O216" s="1"/>
  <c r="S216" s="1"/>
  <c r="U216" s="1"/>
  <c r="W216" s="1"/>
  <c r="H214"/>
  <c r="I214" s="1"/>
  <c r="K214" s="1"/>
  <c r="O214" s="1"/>
  <c r="S214" s="1"/>
  <c r="U214" s="1"/>
  <c r="W214" s="1"/>
  <c r="H212"/>
  <c r="I212" s="1"/>
  <c r="K212" s="1"/>
  <c r="O212" s="1"/>
  <c r="S212" s="1"/>
  <c r="U212" s="1"/>
  <c r="W212" s="1"/>
  <c r="H203"/>
  <c r="I203" s="1"/>
  <c r="K203" s="1"/>
  <c r="O203" s="1"/>
  <c r="S203" s="1"/>
  <c r="U203" s="1"/>
  <c r="W203" s="1"/>
  <c r="H201"/>
  <c r="I201" s="1"/>
  <c r="K201" s="1"/>
  <c r="O201" s="1"/>
  <c r="S201" s="1"/>
  <c r="U201" s="1"/>
  <c r="W201" s="1"/>
  <c r="H199"/>
  <c r="I199" s="1"/>
  <c r="K199" s="1"/>
  <c r="O199" s="1"/>
  <c r="S199" s="1"/>
  <c r="U199" s="1"/>
  <c r="W199" s="1"/>
  <c r="H197"/>
  <c r="I197" s="1"/>
  <c r="K197" s="1"/>
  <c r="O197" s="1"/>
  <c r="S197" s="1"/>
  <c r="U197" s="1"/>
  <c r="W197" s="1"/>
  <c r="H192"/>
  <c r="I192" s="1"/>
  <c r="K192" s="1"/>
  <c r="O192" s="1"/>
  <c r="S192" s="1"/>
  <c r="U192" s="1"/>
  <c r="W192" s="1"/>
  <c r="H188"/>
  <c r="I188" s="1"/>
  <c r="K188" s="1"/>
  <c r="O188" s="1"/>
  <c r="S188" s="1"/>
  <c r="U188" s="1"/>
  <c r="W188" s="1"/>
  <c r="H186"/>
  <c r="I186" s="1"/>
  <c r="K186" s="1"/>
  <c r="O186" s="1"/>
  <c r="S186" s="1"/>
  <c r="U186" s="1"/>
  <c r="W186" s="1"/>
  <c r="H181"/>
  <c r="I181" s="1"/>
  <c r="K181" s="1"/>
  <c r="O181" s="1"/>
  <c r="S181" s="1"/>
  <c r="U181" s="1"/>
  <c r="W181" s="1"/>
  <c r="H175"/>
  <c r="I175" s="1"/>
  <c r="K175" s="1"/>
  <c r="O175" s="1"/>
  <c r="S175" s="1"/>
  <c r="U175" s="1"/>
  <c r="W175" s="1"/>
  <c r="H173"/>
  <c r="I173" s="1"/>
  <c r="K173" s="1"/>
  <c r="O173" s="1"/>
  <c r="S173" s="1"/>
  <c r="U173" s="1"/>
  <c r="W173" s="1"/>
  <c r="H169"/>
  <c r="I169" s="1"/>
  <c r="K169" s="1"/>
  <c r="O169" s="1"/>
  <c r="S169" s="1"/>
  <c r="U169" s="1"/>
  <c r="W169" s="1"/>
  <c r="H165"/>
  <c r="I165" s="1"/>
  <c r="K165" s="1"/>
  <c r="O165" s="1"/>
  <c r="S165" s="1"/>
  <c r="U165" s="1"/>
  <c r="W165" s="1"/>
  <c r="H161"/>
  <c r="I161" s="1"/>
  <c r="K161" s="1"/>
  <c r="O161" s="1"/>
  <c r="S161" s="1"/>
  <c r="U161" s="1"/>
  <c r="W161" s="1"/>
  <c r="H159"/>
  <c r="I159" s="1"/>
  <c r="K159" s="1"/>
  <c r="O159" s="1"/>
  <c r="S159" s="1"/>
  <c r="U159" s="1"/>
  <c r="W159" s="1"/>
  <c r="H157"/>
  <c r="I157" s="1"/>
  <c r="K157" s="1"/>
  <c r="O157" s="1"/>
  <c r="S157" s="1"/>
  <c r="U157" s="1"/>
  <c r="W157" s="1"/>
  <c r="H153"/>
  <c r="I153" s="1"/>
  <c r="K153" s="1"/>
  <c r="O153" s="1"/>
  <c r="S153" s="1"/>
  <c r="U153" s="1"/>
  <c r="W153" s="1"/>
  <c r="H151"/>
  <c r="I151" s="1"/>
  <c r="K151" s="1"/>
  <c r="O151" s="1"/>
  <c r="S151" s="1"/>
  <c r="U151" s="1"/>
  <c r="W151" s="1"/>
  <c r="H149"/>
  <c r="I149" s="1"/>
  <c r="K149" s="1"/>
  <c r="O149" s="1"/>
  <c r="S149" s="1"/>
  <c r="U149" s="1"/>
  <c r="W149" s="1"/>
  <c r="H147"/>
  <c r="I147" s="1"/>
  <c r="K147" s="1"/>
  <c r="O147" s="1"/>
  <c r="S147" s="1"/>
  <c r="U147" s="1"/>
  <c r="W147" s="1"/>
  <c r="H145"/>
  <c r="I145" s="1"/>
  <c r="K145" s="1"/>
  <c r="O145" s="1"/>
  <c r="S145" s="1"/>
  <c r="U145" s="1"/>
  <c r="W145" s="1"/>
  <c r="H143"/>
  <c r="I143" s="1"/>
  <c r="K143" s="1"/>
  <c r="O143" s="1"/>
  <c r="S143" s="1"/>
  <c r="U143" s="1"/>
  <c r="W143" s="1"/>
  <c r="H140"/>
  <c r="I140" s="1"/>
  <c r="K140" s="1"/>
  <c r="O140" s="1"/>
  <c r="S140" s="1"/>
  <c r="U140" s="1"/>
  <c r="W140" s="1"/>
  <c r="H138"/>
  <c r="I138" s="1"/>
  <c r="K138" s="1"/>
  <c r="O138" s="1"/>
  <c r="S138" s="1"/>
  <c r="U138" s="1"/>
  <c r="W138" s="1"/>
  <c r="H135"/>
  <c r="I135" s="1"/>
  <c r="K135" s="1"/>
  <c r="O135" s="1"/>
  <c r="S135" s="1"/>
  <c r="U135" s="1"/>
  <c r="W135" s="1"/>
  <c r="H133"/>
  <c r="I133" s="1"/>
  <c r="K133" s="1"/>
  <c r="O133" s="1"/>
  <c r="S133" s="1"/>
  <c r="U133" s="1"/>
  <c r="W133" s="1"/>
  <c r="H131"/>
  <c r="I131" s="1"/>
  <c r="K131" s="1"/>
  <c r="O131" s="1"/>
  <c r="S131" s="1"/>
  <c r="U131" s="1"/>
  <c r="W131" s="1"/>
  <c r="H129"/>
  <c r="I129" s="1"/>
  <c r="K129" s="1"/>
  <c r="O129" s="1"/>
  <c r="S129" s="1"/>
  <c r="U129" s="1"/>
  <c r="W129" s="1"/>
  <c r="H124"/>
  <c r="I124" s="1"/>
  <c r="K124" s="1"/>
  <c r="O124" s="1"/>
  <c r="S124" s="1"/>
  <c r="U124" s="1"/>
  <c r="W124" s="1"/>
  <c r="H120"/>
  <c r="I120" s="1"/>
  <c r="K120" s="1"/>
  <c r="O120" s="1"/>
  <c r="S120" s="1"/>
  <c r="U120" s="1"/>
  <c r="W120" s="1"/>
  <c r="H117"/>
  <c r="I117" s="1"/>
  <c r="K117" s="1"/>
  <c r="O117" s="1"/>
  <c r="S117" s="1"/>
  <c r="U117" s="1"/>
  <c r="W117" s="1"/>
  <c r="H115"/>
  <c r="I115" s="1"/>
  <c r="K115" s="1"/>
  <c r="O115" s="1"/>
  <c r="S115" s="1"/>
  <c r="U115" s="1"/>
  <c r="W115" s="1"/>
  <c r="H113"/>
  <c r="I113" s="1"/>
  <c r="K113" s="1"/>
  <c r="O113" s="1"/>
  <c r="S113" s="1"/>
  <c r="U113" s="1"/>
  <c r="W113" s="1"/>
  <c r="H111"/>
  <c r="I111" s="1"/>
  <c r="K111" s="1"/>
  <c r="O111" s="1"/>
  <c r="S111" s="1"/>
  <c r="U111" s="1"/>
  <c r="W111" s="1"/>
  <c r="H109"/>
  <c r="I109" s="1"/>
  <c r="K109" s="1"/>
  <c r="O109" s="1"/>
  <c r="S109" s="1"/>
  <c r="U109" s="1"/>
  <c r="W109" s="1"/>
  <c r="H107"/>
  <c r="I107" s="1"/>
  <c r="K107" s="1"/>
  <c r="O107" s="1"/>
  <c r="S107" s="1"/>
  <c r="U107" s="1"/>
  <c r="W107" s="1"/>
  <c r="H105"/>
  <c r="I105" s="1"/>
  <c r="K105" s="1"/>
  <c r="O105" s="1"/>
  <c r="S105" s="1"/>
  <c r="U105" s="1"/>
  <c r="W105" s="1"/>
  <c r="H103"/>
  <c r="I103" s="1"/>
  <c r="K103" s="1"/>
  <c r="O103" s="1"/>
  <c r="S103" s="1"/>
  <c r="U103" s="1"/>
  <c r="W103" s="1"/>
  <c r="H101"/>
  <c r="I101" s="1"/>
  <c r="K101" s="1"/>
  <c r="O101" s="1"/>
  <c r="S101" s="1"/>
  <c r="U101" s="1"/>
  <c r="W101" s="1"/>
  <c r="H95"/>
  <c r="I95" s="1"/>
  <c r="K95" s="1"/>
  <c r="O95" s="1"/>
  <c r="S95" s="1"/>
  <c r="U95" s="1"/>
  <c r="W95" s="1"/>
  <c r="H93"/>
  <c r="I93" s="1"/>
  <c r="K93" s="1"/>
  <c r="O93" s="1"/>
  <c r="S93" s="1"/>
  <c r="U93" s="1"/>
  <c r="W93" s="1"/>
  <c r="H91"/>
  <c r="I91" s="1"/>
  <c r="K91" s="1"/>
  <c r="O91" s="1"/>
  <c r="S91" s="1"/>
  <c r="U91" s="1"/>
  <c r="W91" s="1"/>
  <c r="H89"/>
  <c r="I89" s="1"/>
  <c r="K89" s="1"/>
  <c r="O89" s="1"/>
  <c r="S89" s="1"/>
  <c r="U89" s="1"/>
  <c r="W89" s="1"/>
  <c r="H87"/>
  <c r="I87" s="1"/>
  <c r="K87" s="1"/>
  <c r="O87" s="1"/>
  <c r="S87" s="1"/>
  <c r="U87" s="1"/>
  <c r="W87" s="1"/>
  <c r="H85"/>
  <c r="I85" s="1"/>
  <c r="K85" s="1"/>
  <c r="O85" s="1"/>
  <c r="S85" s="1"/>
  <c r="U85" s="1"/>
  <c r="W85" s="1"/>
  <c r="H83"/>
  <c r="I83" s="1"/>
  <c r="K83" s="1"/>
  <c r="O83" s="1"/>
  <c r="S83" s="1"/>
  <c r="U83" s="1"/>
  <c r="W83" s="1"/>
  <c r="H81"/>
  <c r="I81" s="1"/>
  <c r="K81" s="1"/>
  <c r="O81" s="1"/>
  <c r="S81" s="1"/>
  <c r="U81" s="1"/>
  <c r="W81" s="1"/>
  <c r="H78"/>
  <c r="I78" s="1"/>
  <c r="K78" s="1"/>
  <c r="O78" s="1"/>
  <c r="S78" s="1"/>
  <c r="U78" s="1"/>
  <c r="W78" s="1"/>
  <c r="H74"/>
  <c r="I74" s="1"/>
  <c r="K74" s="1"/>
  <c r="O74" s="1"/>
  <c r="S74" s="1"/>
  <c r="U74" s="1"/>
  <c r="W74" s="1"/>
  <c r="H72"/>
  <c r="I72" s="1"/>
  <c r="K72" s="1"/>
  <c r="O72" s="1"/>
  <c r="S72" s="1"/>
  <c r="U72" s="1"/>
  <c r="W72" s="1"/>
  <c r="H70"/>
  <c r="I70" s="1"/>
  <c r="K70" s="1"/>
  <c r="O70" s="1"/>
  <c r="S70" s="1"/>
  <c r="U70" s="1"/>
  <c r="W70" s="1"/>
  <c r="H68"/>
  <c r="I68" s="1"/>
  <c r="K68" s="1"/>
  <c r="O68" s="1"/>
  <c r="S68" s="1"/>
  <c r="U68" s="1"/>
  <c r="W68" s="1"/>
  <c r="H65"/>
  <c r="I65" s="1"/>
  <c r="K65" s="1"/>
  <c r="O65" s="1"/>
  <c r="S65" s="1"/>
  <c r="U65" s="1"/>
  <c r="W65" s="1"/>
  <c r="H63"/>
  <c r="I63" s="1"/>
  <c r="K63" s="1"/>
  <c r="O63" s="1"/>
  <c r="S63" s="1"/>
  <c r="U63" s="1"/>
  <c r="W63" s="1"/>
  <c r="H61"/>
  <c r="I61" s="1"/>
  <c r="K61" s="1"/>
  <c r="O61" s="1"/>
  <c r="S61" s="1"/>
  <c r="U61" s="1"/>
  <c r="W61" s="1"/>
  <c r="H59"/>
  <c r="I59" s="1"/>
  <c r="K59" s="1"/>
  <c r="O59" s="1"/>
  <c r="S59" s="1"/>
  <c r="U59" s="1"/>
  <c r="W59" s="1"/>
  <c r="H55"/>
  <c r="I55" s="1"/>
  <c r="K55" s="1"/>
  <c r="O55" s="1"/>
  <c r="S55" s="1"/>
  <c r="U55" s="1"/>
  <c r="W55" s="1"/>
  <c r="H53"/>
  <c r="I53" s="1"/>
  <c r="K53" s="1"/>
  <c r="O53" s="1"/>
  <c r="S53" s="1"/>
  <c r="U53" s="1"/>
  <c r="W53" s="1"/>
  <c r="H51"/>
  <c r="I51" s="1"/>
  <c r="K51" s="1"/>
  <c r="O51" s="1"/>
  <c r="S51" s="1"/>
  <c r="U51" s="1"/>
  <c r="W51" s="1"/>
  <c r="H49"/>
  <c r="I49" s="1"/>
  <c r="K49" s="1"/>
  <c r="O49" s="1"/>
  <c r="S49" s="1"/>
  <c r="U49" s="1"/>
  <c r="W49" s="1"/>
  <c r="H45"/>
  <c r="I45" s="1"/>
  <c r="K45" s="1"/>
  <c r="O45" s="1"/>
  <c r="S45" s="1"/>
  <c r="U45" s="1"/>
  <c r="W45" s="1"/>
  <c r="H41"/>
  <c r="I41" s="1"/>
  <c r="K41" s="1"/>
  <c r="O41" s="1"/>
  <c r="S41" s="1"/>
  <c r="U41" s="1"/>
  <c r="W41" s="1"/>
  <c r="H39"/>
  <c r="I39" s="1"/>
  <c r="K39" s="1"/>
  <c r="O39" s="1"/>
  <c r="S39" s="1"/>
  <c r="U39" s="1"/>
  <c r="W39" s="1"/>
  <c r="H36"/>
  <c r="I36" s="1"/>
  <c r="K36" s="1"/>
  <c r="O36" s="1"/>
  <c r="S36" s="1"/>
  <c r="U36" s="1"/>
  <c r="W36" s="1"/>
  <c r="H34"/>
  <c r="I34" s="1"/>
  <c r="K34" s="1"/>
  <c r="O34" s="1"/>
  <c r="S34" s="1"/>
  <c r="U34" s="1"/>
  <c r="W34" s="1"/>
  <c r="H32"/>
  <c r="I32" s="1"/>
  <c r="K32" s="1"/>
  <c r="O32" s="1"/>
  <c r="S32" s="1"/>
  <c r="U32" s="1"/>
  <c r="W32" s="1"/>
  <c r="H30"/>
  <c r="I30" s="1"/>
  <c r="K30" s="1"/>
  <c r="O30" s="1"/>
  <c r="S30" s="1"/>
  <c r="U30" s="1"/>
  <c r="W30" s="1"/>
  <c r="H28"/>
  <c r="I28" s="1"/>
  <c r="K28" s="1"/>
  <c r="O28" s="1"/>
  <c r="S28" s="1"/>
  <c r="U28" s="1"/>
  <c r="W28" s="1"/>
  <c r="H26"/>
  <c r="I26" s="1"/>
  <c r="K26" s="1"/>
  <c r="O26" s="1"/>
  <c r="S26" s="1"/>
  <c r="U26" s="1"/>
  <c r="W26" s="1"/>
  <c r="H24"/>
  <c r="I24" s="1"/>
  <c r="K24" s="1"/>
  <c r="O24" s="1"/>
  <c r="S24" s="1"/>
  <c r="U24" s="1"/>
  <c r="W24" s="1"/>
  <c r="H21"/>
  <c r="I21" s="1"/>
  <c r="K21" s="1"/>
  <c r="O21" s="1"/>
  <c r="S21" s="1"/>
  <c r="U21" s="1"/>
  <c r="W21" s="1"/>
  <c r="H16"/>
  <c r="I16" s="1"/>
  <c r="K16" s="1"/>
  <c r="O16" s="1"/>
  <c r="S16" s="1"/>
  <c r="U16" s="1"/>
  <c r="W16" s="1"/>
  <c r="H14"/>
  <c r="M332" l="1"/>
  <c r="M331" s="1"/>
  <c r="P331" s="1"/>
  <c r="X331" s="1"/>
  <c r="Z331" s="1"/>
  <c r="AB331" s="1"/>
  <c r="AD331" s="1"/>
  <c r="AF331" s="1"/>
  <c r="M206"/>
  <c r="P206" s="1"/>
  <c r="X206" s="1"/>
  <c r="Z206" s="1"/>
  <c r="AB206" s="1"/>
  <c r="AD206" s="1"/>
  <c r="AF206" s="1"/>
  <c r="H12"/>
  <c r="I12" s="1"/>
  <c r="K12" s="1"/>
  <c r="O12" s="1"/>
  <c r="S12" s="1"/>
  <c r="U12" s="1"/>
  <c r="W12" s="1"/>
  <c r="H164"/>
  <c r="H180"/>
  <c r="M12"/>
  <c r="P12" s="1"/>
  <c r="X12" s="1"/>
  <c r="Z12" s="1"/>
  <c r="AB12" s="1"/>
  <c r="AD12" s="1"/>
  <c r="AF12" s="1"/>
  <c r="P333"/>
  <c r="X333" s="1"/>
  <c r="Z333" s="1"/>
  <c r="AB333" s="1"/>
  <c r="AD333" s="1"/>
  <c r="AF333" s="1"/>
  <c r="P14"/>
  <c r="X14" s="1"/>
  <c r="Z14" s="1"/>
  <c r="AB14" s="1"/>
  <c r="AD14" s="1"/>
  <c r="AF14" s="1"/>
  <c r="I14"/>
  <c r="K14" s="1"/>
  <c r="O14" s="1"/>
  <c r="S14" s="1"/>
  <c r="U14" s="1"/>
  <c r="W14" s="1"/>
  <c r="Y396"/>
  <c r="J396"/>
  <c r="Q396"/>
  <c r="P282"/>
  <c r="X282" s="1"/>
  <c r="Z282" s="1"/>
  <c r="AB282" s="1"/>
  <c r="AD282" s="1"/>
  <c r="AF282" s="1"/>
  <c r="H206"/>
  <c r="M320"/>
  <c r="H207"/>
  <c r="I207" s="1"/>
  <c r="K207" s="1"/>
  <c r="O207" s="1"/>
  <c r="S207" s="1"/>
  <c r="U207" s="1"/>
  <c r="W207" s="1"/>
  <c r="M207"/>
  <c r="P207" s="1"/>
  <c r="X207" s="1"/>
  <c r="Z207" s="1"/>
  <c r="AB207" s="1"/>
  <c r="AD207" s="1"/>
  <c r="AF207" s="1"/>
  <c r="M164"/>
  <c r="M180"/>
  <c r="H320"/>
  <c r="H13"/>
  <c r="H332"/>
  <c r="M13"/>
  <c r="P332" l="1"/>
  <c r="X332" s="1"/>
  <c r="Z332" s="1"/>
  <c r="AB332" s="1"/>
  <c r="AD332" s="1"/>
  <c r="AF332" s="1"/>
  <c r="H11"/>
  <c r="H179"/>
  <c r="I179" s="1"/>
  <c r="K179" s="1"/>
  <c r="O179" s="1"/>
  <c r="S179" s="1"/>
  <c r="U179" s="1"/>
  <c r="W179" s="1"/>
  <c r="I180"/>
  <c r="K180" s="1"/>
  <c r="O180" s="1"/>
  <c r="S180" s="1"/>
  <c r="U180" s="1"/>
  <c r="W180" s="1"/>
  <c r="M319"/>
  <c r="P319" s="1"/>
  <c r="X319" s="1"/>
  <c r="Z319" s="1"/>
  <c r="AB319" s="1"/>
  <c r="AD319" s="1"/>
  <c r="AF319" s="1"/>
  <c r="P320"/>
  <c r="X320" s="1"/>
  <c r="Z320" s="1"/>
  <c r="AB320" s="1"/>
  <c r="AD320" s="1"/>
  <c r="AF320" s="1"/>
  <c r="M163"/>
  <c r="P163" s="1"/>
  <c r="X163" s="1"/>
  <c r="Z163" s="1"/>
  <c r="AB163" s="1"/>
  <c r="AD163" s="1"/>
  <c r="AF163" s="1"/>
  <c r="P164"/>
  <c r="X164" s="1"/>
  <c r="Z164" s="1"/>
  <c r="AB164" s="1"/>
  <c r="AD164" s="1"/>
  <c r="AF164" s="1"/>
  <c r="H331"/>
  <c r="I331" s="1"/>
  <c r="K331" s="1"/>
  <c r="O331" s="1"/>
  <c r="S331" s="1"/>
  <c r="U331" s="1"/>
  <c r="W331" s="1"/>
  <c r="I332"/>
  <c r="K332" s="1"/>
  <c r="O332" s="1"/>
  <c r="S332" s="1"/>
  <c r="U332" s="1"/>
  <c r="W332" s="1"/>
  <c r="H319"/>
  <c r="I319" s="1"/>
  <c r="K319" s="1"/>
  <c r="O319" s="1"/>
  <c r="S319" s="1"/>
  <c r="U319" s="1"/>
  <c r="W319" s="1"/>
  <c r="I320"/>
  <c r="K320" s="1"/>
  <c r="O320" s="1"/>
  <c r="S320" s="1"/>
  <c r="U320" s="1"/>
  <c r="W320" s="1"/>
  <c r="H163"/>
  <c r="I163" s="1"/>
  <c r="K163" s="1"/>
  <c r="O163" s="1"/>
  <c r="S163" s="1"/>
  <c r="U163" s="1"/>
  <c r="W163" s="1"/>
  <c r="I164"/>
  <c r="K164" s="1"/>
  <c r="O164" s="1"/>
  <c r="S164" s="1"/>
  <c r="U164" s="1"/>
  <c r="W164" s="1"/>
  <c r="M179"/>
  <c r="P179" s="1"/>
  <c r="X179" s="1"/>
  <c r="Z179" s="1"/>
  <c r="AB179" s="1"/>
  <c r="AD179" s="1"/>
  <c r="AF179" s="1"/>
  <c r="P180"/>
  <c r="X180" s="1"/>
  <c r="Z180" s="1"/>
  <c r="AB180" s="1"/>
  <c r="AD180" s="1"/>
  <c r="AF180" s="1"/>
  <c r="M397"/>
  <c r="P397" s="1"/>
  <c r="X397" s="1"/>
  <c r="Z397" s="1"/>
  <c r="M398"/>
  <c r="P398" s="1"/>
  <c r="X398" s="1"/>
  <c r="Z398" s="1"/>
  <c r="P13"/>
  <c r="X13" s="1"/>
  <c r="Z13" s="1"/>
  <c r="AB13" s="1"/>
  <c r="AD13" s="1"/>
  <c r="AF13" s="1"/>
  <c r="H205"/>
  <c r="I205" s="1"/>
  <c r="K205" s="1"/>
  <c r="O205" s="1"/>
  <c r="S205" s="1"/>
  <c r="U205" s="1"/>
  <c r="W205" s="1"/>
  <c r="I206"/>
  <c r="K206" s="1"/>
  <c r="O206" s="1"/>
  <c r="S206" s="1"/>
  <c r="U206" s="1"/>
  <c r="W206" s="1"/>
  <c r="I11"/>
  <c r="K11" s="1"/>
  <c r="O11" s="1"/>
  <c r="S11" s="1"/>
  <c r="U11" s="1"/>
  <c r="W11" s="1"/>
  <c r="H398"/>
  <c r="I398" s="1"/>
  <c r="K398" s="1"/>
  <c r="O398" s="1"/>
  <c r="I13"/>
  <c r="K13" s="1"/>
  <c r="O13" s="1"/>
  <c r="S13" s="1"/>
  <c r="U13" s="1"/>
  <c r="W13" s="1"/>
  <c r="M205"/>
  <c r="P205" s="1"/>
  <c r="X205" s="1"/>
  <c r="Z205" s="1"/>
  <c r="AB205" s="1"/>
  <c r="AD205" s="1"/>
  <c r="AF205" s="1"/>
  <c r="M11"/>
  <c r="P11" s="1"/>
  <c r="X11" s="1"/>
  <c r="Z11" s="1"/>
  <c r="AB11" s="1"/>
  <c r="AD11" s="1"/>
  <c r="AF11" s="1"/>
  <c r="H397"/>
  <c r="I397" s="1"/>
  <c r="K397" s="1"/>
  <c r="O397" s="1"/>
  <c r="H396" l="1"/>
  <c r="I396" s="1"/>
  <c r="K396" s="1"/>
  <c r="O396" s="1"/>
  <c r="S396" s="1"/>
  <c r="U396" s="1"/>
  <c r="W396" s="1"/>
  <c r="M396"/>
  <c r="P396" s="1"/>
  <c r="X396" s="1"/>
  <c r="Z396" s="1"/>
  <c r="AB396" s="1"/>
  <c r="AD396" s="1"/>
  <c r="AF396" s="1"/>
</calcChain>
</file>

<file path=xl/sharedStrings.xml><?xml version="1.0" encoding="utf-8"?>
<sst xmlns="http://schemas.openxmlformats.org/spreadsheetml/2006/main" count="1796" uniqueCount="346">
  <si>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</si>
  <si>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</si>
  <si>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</si>
  <si>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</si>
  <si>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</si>
  <si>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</si>
  <si>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</si>
  <si>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</si>
  <si>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</si>
  <si>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</si>
  <si>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</si>
  <si>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</si>
  <si>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</si>
  <si>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</si>
  <si>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</si>
  <si>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</si>
  <si>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</si>
  <si>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</si>
  <si>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</si>
  <si>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</si>
  <si>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</si>
  <si>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</si>
  <si>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</si>
  <si>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</si>
  <si>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</si>
  <si>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</si>
  <si>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</si>
  <si>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</si>
  <si>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</si>
  <si>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</si>
  <si>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</si>
  <si>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</si>
  <si>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</si>
  <si>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</si>
  <si>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</si>
  <si>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</si>
  <si>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</si>
  <si>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</si>
  <si>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</si>
  <si>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</si>
  <si>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</si>
  <si>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</si>
  <si>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</si>
  <si>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</si>
  <si>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</si>
  <si>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</si>
  <si>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</si>
  <si>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</si>
  <si>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</si>
  <si>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</si>
  <si>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</si>
  <si>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</si>
  <si>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</si>
  <si>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</si>
  <si>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</si>
  <si>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</si>
  <si>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</si>
  <si>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</si>
  <si>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</si>
  <si>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</si>
  <si>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</si>
  <si>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</si>
  <si>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</si>
  <si>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</si>
  <si>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</si>
  <si>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</si>
  <si>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</si>
  <si>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</si>
  <si>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</si>
  <si>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</si>
  <si>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</si>
  <si>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</si>
  <si>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</si>
  <si>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</si>
  <si>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</si>
  <si>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</si>
  <si>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</si>
  <si>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</si>
  <si>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</si>
  <si>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</si>
  <si>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</si>
  <si>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</si>
  <si>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</si>
  <si>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</si>
  <si>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</si>
  <si>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</si>
  <si>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</si>
  <si>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</si>
  <si>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</si>
  <si>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</si>
  <si>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</si>
  <si>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</si>
  <si>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</si>
  <si>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</si>
  <si>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</si>
  <si>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</si>
  <si>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</si>
  <si>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</si>
  <si>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</si>
  <si>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</si>
  <si>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</si>
  <si>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</si>
  <si>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</si>
  <si>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</si>
  <si>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</si>
  <si>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</si>
  <si>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</si>
  <si>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</si>
  <si>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</si>
  <si>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</si>
  <si>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</si>
  <si>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</si>
  <si>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</si>
  <si>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</si>
  <si>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</si>
  <si>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</si>
  <si>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</si>
  <si>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</si>
  <si>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</si>
  <si>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</si>
  <si>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</si>
  <si>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</si>
  <si>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</si>
  <si>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</si>
  <si>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</si>
  <si>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</si>
  <si>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</si>
  <si>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</si>
  <si>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</si>
  <si>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</si>
  <si>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</si>
  <si>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</si>
  <si>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</si>
  <si>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</si>
  <si>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</si>
  <si>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</si>
  <si>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</si>
  <si>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</si>
  <si>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</si>
  <si>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</si>
  <si>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</si>
  <si>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</si>
  <si>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</si>
  <si>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</si>
  <si>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</si>
  <si>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</si>
  <si>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</si>
  <si>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</si>
  <si>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</si>
  <si>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</si>
  <si>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</si>
  <si>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</si>
  <si>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</si>
  <si>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</si>
  <si>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</si>
  <si>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</si>
  <si>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</si>
  <si>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</si>
  <si>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</si>
  <si>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</si>
  <si>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</si>
  <si>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</si>
  <si>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</si>
  <si>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</si>
  <si>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</si>
  <si>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</si>
  <si>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</si>
  <si>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</si>
  <si>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</si>
  <si>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</si>
  <si>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</si>
  <si>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</si>
  <si>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</si>
  <si>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</si>
  <si>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</si>
  <si>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</si>
  <si>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</si>
  <si>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</si>
  <si>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</si>
  <si>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</si>
  <si>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</si>
  <si>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</si>
  <si>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</si>
  <si>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</si>
  <si>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</si>
  <si>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</si>
  <si>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</si>
  <si>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</si>
  <si>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</si>
  <si>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</si>
  <si>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</si>
  <si>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</si>
  <si>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</si>
  <si>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</si>
  <si>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</si>
  <si>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</si>
  <si>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</si>
  <si>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</si>
  <si>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</si>
  <si>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</si>
  <si>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</si>
  <si>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</si>
  <si>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</si>
  <si>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</si>
  <si>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</si>
  <si>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</si>
  <si>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</si>
  <si>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</si>
  <si>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</si>
  <si>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</si>
  <si>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</si>
  <si>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</si>
  <si>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</si>
  <si>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</si>
  <si>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</si>
  <si>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</si>
  <si>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</si>
  <si>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</si>
  <si>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</si>
  <si>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</si>
  <si>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</si>
  <si>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</si>
  <si>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</si>
  <si>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</si>
  <si>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</si>
  <si>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</si>
  <si>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</si>
  <si>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</si>
  <si>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</si>
  <si>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</si>
  <si>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</si>
  <si>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</si>
  <si>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</si>
  <si>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</si>
  <si>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</si>
  <si>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</si>
  <si>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</si>
  <si>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</si>
  <si>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</si>
  <si>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</si>
  <si>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</si>
  <si>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</si>
  <si>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</si>
  <si>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</si>
  <si>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</si>
  <si>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</si>
  <si>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</si>
  <si>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</si>
  <si>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</si>
  <si>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</si>
  <si>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</si>
  <si>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</si>
  <si>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</si>
  <si>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</si>
  <si>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</si>
  <si>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</si>
  <si>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</si>
  <si>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</si>
  <si>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</si>
  <si>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</si>
  <si>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</si>
  <si>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</si>
  <si>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</si>
  <si>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</si>
  <si>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</si>
  <si>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</si>
  <si>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</si>
  <si>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</si>
  <si>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</si>
  <si>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</si>
  <si>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</si>
  <si>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</si>
  <si>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</si>
  <si>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</si>
  <si>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</si>
  <si>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</si>
  <si>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</si>
  <si>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</si>
  <si>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</si>
  <si>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</si>
  <si>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</si>
  <si>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</si>
  <si>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</si>
  <si>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</si>
  <si>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</si>
  <si>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</si>
  <si>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</si>
  <si>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</si>
  <si>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</si>
  <si>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</si>
  <si>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</si>
  <si>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</si>
  <si>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</si>
  <si>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</si>
  <si>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</si>
  <si>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</si>
  <si>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</si>
  <si>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</si>
  <si>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</si>
  <si>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</si>
  <si>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Изменения  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</si>
  <si>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</si>
  <si>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</si>
  <si>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</si>
  <si>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</si>
  <si>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</si>
  <si>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</si>
  <si>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</si>
  <si>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 xml:space="preserve">Изменения   28.02.2020 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</si>
  <si>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</si>
  <si>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</si>
  <si>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</si>
  <si>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</si>
  <si>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</si>
  <si>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</si>
  <si>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</si>
  <si>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</si>
  <si>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</si>
  <si>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</si>
  <si>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</si>
  <si>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</si>
  <si>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</si>
  <si>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</si>
  <si>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</si>
  <si>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</si>
  <si>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</si>
  <si>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</si>
  <si>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</si>
  <si>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</si>
  <si>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</si>
  <si>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</si>
  <si>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</si>
  <si>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</si>
  <si>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</si>
  <si>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</si>
  <si>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Изменения к новому бюджету к СФП на 28.10.2020</t>
  </si>
  <si>
    <t>Изменения к новому бюджету на декабрь 2020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</si>
  <si>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</si>
  <si>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</si>
  <si>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</si>
  <si>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</si>
  <si>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</si>
  <si>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</si>
  <si>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</si>
  <si>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 Ведомственная структура
расходов бюджета города Тейково  на 2021 год</t>
  </si>
  <si>
    <t>от 18.12.2020 № 46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</si>
</sst>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164" fontId="4" fillId="33" borderId="0" xfId="0" applyNumberFormat="1" applyFont="1" applyFill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K2899"/>
  <sheetViews>
    <sheetView tabSelected="1" workbookViewId="0">
      <selection activeCell="AO8" sqref="AO8"/>
    </sheetView>
  </sheetViews>
  <sheetFormatPr defaultColWidth="9.109375" defaultRowHeight="56.4" customHeight="1"/>
  <cols>
    <col min="1" max="1" width="40.109375" style="7" customWidth="1"/>
    <col min="2" max="2" width="5.44140625" style="7" customWidth="1"/>
    <col min="3" max="4" width="4.88671875" style="7" customWidth="1"/>
    <col min="5" max="5" width="14.33203125" style="7" customWidth="1"/>
    <col min="6" max="6" width="4.88671875" style="7" customWidth="1"/>
    <col min="7" max="7" width="14.6640625" style="7" hidden="1" customWidth="1"/>
    <col min="8" max="8" width="14.88671875" style="7" hidden="1" customWidth="1"/>
    <col min="9" max="11" width="15.6640625" style="7" hidden="1" customWidth="1"/>
    <col min="12" max="12" width="15" style="7" hidden="1" customWidth="1"/>
    <col min="13" max="14" width="14.88671875" style="7" hidden="1" customWidth="1"/>
    <col min="15" max="15" width="17.6640625" style="7" hidden="1" customWidth="1"/>
    <col min="16" max="16" width="14.6640625" style="7" hidden="1" customWidth="1"/>
    <col min="17" max="17" width="14.109375" style="7" hidden="1" customWidth="1"/>
    <col min="18" max="18" width="16.109375" style="7" hidden="1" customWidth="1"/>
    <col min="19" max="22" width="17.44140625" style="7" hidden="1" customWidth="1"/>
    <col min="23" max="23" width="17.44140625" style="7" customWidth="1"/>
    <col min="24" max="24" width="16" style="7" hidden="1" customWidth="1"/>
    <col min="25" max="25" width="14.5546875" style="7" hidden="1" customWidth="1"/>
    <col min="26" max="26" width="15.6640625" style="7" hidden="1" customWidth="1"/>
    <col min="27" max="27" width="15.33203125" style="7" hidden="1" customWidth="1"/>
    <col min="28" max="28" width="16" style="7" hidden="1" customWidth="1"/>
    <col min="29" max="29" width="15.44140625" style="7" hidden="1" customWidth="1"/>
    <col min="30" max="30" width="15.33203125" style="7" hidden="1" customWidth="1"/>
    <col min="31" max="31" width="16.6640625" style="7" hidden="1" customWidth="1"/>
    <col min="32" max="32" width="17" style="7" hidden="1" customWidth="1"/>
    <col min="33" max="33" width="15.44140625" style="7" hidden="1" customWidth="1"/>
    <col min="34" max="34" width="15.88671875" style="7" hidden="1" customWidth="1"/>
    <col min="35" max="35" width="15.109375" style="7" hidden="1" customWidth="1"/>
    <col min="36" max="36" width="16.88671875" style="7" hidden="1" customWidth="1"/>
    <col min="37" max="37" width="15.6640625" style="7" hidden="1" customWidth="1"/>
    <col min="38" max="16384" width="9.109375" style="7"/>
  </cols>
  <sheetData>
    <row r="1" spans="1:37" ht="21.75" customHeight="1">
      <c r="A1" s="23" t="s">
        <v>343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37" ht="22.5" customHeight="1">
      <c r="A2" s="24" t="s">
        <v>341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37" ht="21" customHeight="1">
      <c r="A3" s="24" t="s">
        <v>342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37" ht="20.25" customHeight="1">
      <c r="A4" s="24" t="s">
        <v>345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37" ht="15.6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37" ht="49.5" customHeight="1">
      <c r="A6" s="25" t="s">
        <v>344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37" ht="16.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37" ht="18.75" customHeight="1">
      <c r="A8" s="26" t="s">
        <v>194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  <row r="9" spans="1:37" ht="30" customHeight="1">
      <c r="A9" s="22" t="s">
        <v>2</v>
      </c>
      <c r="B9" s="22" t="s">
        <v>211</v>
      </c>
      <c r="C9" s="22" t="s">
        <v>19</v>
      </c>
      <c r="D9" s="22" t="s">
        <v>27</v>
      </c>
      <c r="E9" s="22" t="s">
        <v>0</v>
      </c>
      <c r="F9" s="22" t="s">
        <v>1</v>
      </c>
      <c r="G9" s="20" t="s">
        <v>234</v>
      </c>
      <c r="H9" s="18" t="s">
        <v>300</v>
      </c>
      <c r="I9" s="20" t="s">
        <v>234</v>
      </c>
      <c r="J9" s="18" t="s">
        <v>308</v>
      </c>
      <c r="K9" s="20" t="s">
        <v>234</v>
      </c>
      <c r="L9" s="20" t="s">
        <v>272</v>
      </c>
      <c r="M9" s="18" t="s">
        <v>300</v>
      </c>
      <c r="N9" s="18" t="s">
        <v>311</v>
      </c>
      <c r="O9" s="20" t="s">
        <v>234</v>
      </c>
      <c r="P9" s="20" t="s">
        <v>272</v>
      </c>
      <c r="Q9" s="18" t="s">
        <v>308</v>
      </c>
      <c r="R9" s="18" t="s">
        <v>322</v>
      </c>
      <c r="S9" s="20" t="s">
        <v>234</v>
      </c>
      <c r="T9" s="18" t="s">
        <v>335</v>
      </c>
      <c r="U9" s="20" t="s">
        <v>234</v>
      </c>
      <c r="V9" s="18" t="s">
        <v>336</v>
      </c>
      <c r="W9" s="20" t="s">
        <v>234</v>
      </c>
      <c r="X9" s="20" t="s">
        <v>272</v>
      </c>
      <c r="Y9" s="18" t="s">
        <v>311</v>
      </c>
      <c r="Z9" s="20" t="s">
        <v>272</v>
      </c>
      <c r="AA9" s="18" t="s">
        <v>322</v>
      </c>
      <c r="AB9" s="20" t="s">
        <v>272</v>
      </c>
      <c r="AC9" s="18" t="s">
        <v>335</v>
      </c>
      <c r="AD9" s="20" t="s">
        <v>272</v>
      </c>
      <c r="AE9" s="18" t="s">
        <v>336</v>
      </c>
      <c r="AF9" s="20" t="s">
        <v>272</v>
      </c>
      <c r="AG9" s="20" t="s">
        <v>330</v>
      </c>
      <c r="AH9" s="18" t="s">
        <v>335</v>
      </c>
      <c r="AI9" s="20" t="s">
        <v>330</v>
      </c>
      <c r="AJ9" s="18" t="s">
        <v>336</v>
      </c>
      <c r="AK9" s="20" t="s">
        <v>330</v>
      </c>
    </row>
    <row r="10" spans="1:37" ht="78.75" customHeight="1">
      <c r="A10" s="22"/>
      <c r="B10" s="22"/>
      <c r="C10" s="22"/>
      <c r="D10" s="22"/>
      <c r="E10" s="22"/>
      <c r="F10" s="22"/>
      <c r="G10" s="21"/>
      <c r="H10" s="19"/>
      <c r="I10" s="21"/>
      <c r="J10" s="19"/>
      <c r="K10" s="21"/>
      <c r="L10" s="21"/>
      <c r="M10" s="19"/>
      <c r="N10" s="19"/>
      <c r="O10" s="21"/>
      <c r="P10" s="21"/>
      <c r="Q10" s="19"/>
      <c r="R10" s="19"/>
      <c r="S10" s="21"/>
      <c r="T10" s="19"/>
      <c r="U10" s="21"/>
      <c r="V10" s="19"/>
      <c r="W10" s="21"/>
      <c r="X10" s="21"/>
      <c r="Y10" s="19"/>
      <c r="Z10" s="21"/>
      <c r="AA10" s="19"/>
      <c r="AB10" s="21"/>
      <c r="AC10" s="19"/>
      <c r="AD10" s="21"/>
      <c r="AE10" s="19"/>
      <c r="AF10" s="21"/>
      <c r="AG10" s="21"/>
      <c r="AH10" s="19"/>
      <c r="AI10" s="21"/>
      <c r="AJ10" s="19"/>
      <c r="AK10" s="21"/>
    </row>
    <row r="11" spans="1:37" ht="42" customHeight="1">
      <c r="A11" s="8" t="s">
        <v>17</v>
      </c>
      <c r="B11" s="9" t="s">
        <v>5</v>
      </c>
      <c r="C11" s="9"/>
      <c r="D11" s="9"/>
      <c r="E11" s="3"/>
      <c r="F11" s="3"/>
      <c r="G11" s="5">
        <v>58086.845803000004</v>
      </c>
      <c r="H11" s="6">
        <f>H12+H13</f>
        <v>0</v>
      </c>
      <c r="I11" s="5">
        <f>G11+H11</f>
        <v>58086.845803000004</v>
      </c>
      <c r="J11" s="6">
        <f>J12+J13</f>
        <v>0</v>
      </c>
      <c r="K11" s="5">
        <f>I11+J11</f>
        <v>58086.845803000004</v>
      </c>
      <c r="L11" s="5">
        <v>56082.776303000013</v>
      </c>
      <c r="M11" s="6">
        <f>M12+M13</f>
        <v>0</v>
      </c>
      <c r="N11" s="6">
        <f>N12+N13</f>
        <v>7320.6414100000002</v>
      </c>
      <c r="O11" s="5">
        <f>K11+N11</f>
        <v>65407.487213</v>
      </c>
      <c r="P11" s="5">
        <f>L11+M11</f>
        <v>56082.776303000013</v>
      </c>
      <c r="Q11" s="6">
        <f>Q12+Q13</f>
        <v>0</v>
      </c>
      <c r="R11" s="6">
        <f>R12+R13</f>
        <v>0</v>
      </c>
      <c r="S11" s="5">
        <f>O11+R11</f>
        <v>65407.487213</v>
      </c>
      <c r="T11" s="5">
        <f>T12+T13</f>
        <v>25580.715169999999</v>
      </c>
      <c r="U11" s="5">
        <f>S11+T11</f>
        <v>90988.202382999996</v>
      </c>
      <c r="V11" s="5">
        <f>V12+V13</f>
        <v>18183.969499999999</v>
      </c>
      <c r="W11" s="5">
        <f>U11+V11</f>
        <v>109172.171883</v>
      </c>
      <c r="X11" s="5">
        <f>P11+Q11</f>
        <v>56082.776303000013</v>
      </c>
      <c r="Y11" s="6">
        <f>Y12+Y13</f>
        <v>7742.1233700000003</v>
      </c>
      <c r="Z11" s="5">
        <f>X11+Y11</f>
        <v>63824.899673000014</v>
      </c>
      <c r="AA11" s="6">
        <f>AA12+AA13</f>
        <v>0</v>
      </c>
      <c r="AB11" s="5">
        <f>Z11+AA11</f>
        <v>63824.899673000014</v>
      </c>
      <c r="AC11" s="5">
        <f>AC12+AC13</f>
        <v>9451.2778099999996</v>
      </c>
      <c r="AD11" s="5">
        <f>AB11+AC11</f>
        <v>73276.177483000007</v>
      </c>
      <c r="AE11" s="5">
        <f>AE12+AE13</f>
        <v>-94.759999999999991</v>
      </c>
      <c r="AF11" s="5">
        <f>AD11+AE11</f>
        <v>73181.417483000012</v>
      </c>
      <c r="AG11" s="5">
        <v>63824.899673000014</v>
      </c>
      <c r="AH11" s="5">
        <f>AH12+AH13</f>
        <v>-1356.1825500000014</v>
      </c>
      <c r="AI11" s="5">
        <f>AG11+AH11</f>
        <v>62468.717123000009</v>
      </c>
      <c r="AJ11" s="5">
        <f>AJ12+AJ13</f>
        <v>-3909.12709</v>
      </c>
      <c r="AK11" s="5">
        <f>AI11+AJ11</f>
        <v>58559.590033000008</v>
      </c>
    </row>
    <row r="12" spans="1:37" ht="39.75" customHeight="1">
      <c r="A12" s="2" t="s">
        <v>12</v>
      </c>
      <c r="B12" s="3" t="s">
        <v>5</v>
      </c>
      <c r="C12" s="3"/>
      <c r="D12" s="3"/>
      <c r="E12" s="3"/>
      <c r="F12" s="3"/>
      <c r="G12" s="5">
        <v>55067.172302999985</v>
      </c>
      <c r="H12" s="6">
        <f>H14+H16+H26+H28+H30+H32+H34+H36+H39+H41+H49+H51+H53+H55+H59+H63+H65+H68+H70+H72+H74+H78+H81+H83+H85+H89+H91+H93+H101+H103+H105+H109+H111+H113+H115+H117+H120+H124+H129+H131+H133+H135+H138+H140+H143+H145+H147+H149+H151+H153+H157+H161+H95+H87+H107+H122</f>
        <v>0</v>
      </c>
      <c r="I12" s="5">
        <f t="shared" ref="I12:I79" si="0">G12+H12</f>
        <v>55067.172302999985</v>
      </c>
      <c r="J12" s="6">
        <f>J14+J16+J26+J28+J30+J32+J34+J36+J39+J41+J49+J51+J53+J55+J59+J63+J65+J68+J70+J72+J74+J78+J81+J83+J85+J89+J91+J93+J101+J103+J105+J109+J111+J113+J115+J117+J120+J124+J129+J131+J133+J135+J138+J140+J143+J145+J147+J149+J151+J153+J157+J161+J95+J87+J107+J122</f>
        <v>0</v>
      </c>
      <c r="K12" s="5">
        <f t="shared" ref="K12:K79" si="1">I12+J12</f>
        <v>55067.172302999985</v>
      </c>
      <c r="L12" s="5">
        <v>53018.704802999986</v>
      </c>
      <c r="M12" s="6">
        <f>M14+M16+M26+M28+M30+M32+M34+M36+M39+M41+M49+M51+M53+M55+M59+M63+M65+M68+M70+M72+M74+M78+M81+M83+M85+M89+M91+M93+M101+M103+M105+M109+M111+M113+M115+M117+M120+M124+M129+M131+M133+M135+M138+M140+M143+M145+M147+M149+M151+M153+M157+M161+M95+M87+M107+M122</f>
        <v>0</v>
      </c>
      <c r="N12" s="6">
        <f>N14+N16+N26+N28+N30+N32+N34+N36+N39+N41+N49+N51+N53+N55+N59+N63+N65+N68+N70+N72+N74+N78+N81+N83+N85+N89+N91+N93+N101+N103+N105+N109+N111+N113+N115+N117+N120+N124+N129+N131+N133+N135+N138+N140+N143+N145+N147+N149+N151+N153+N157+N161+N95+N87+N107+N122+N155</f>
        <v>7303.7210500000001</v>
      </c>
      <c r="O12" s="5">
        <f t="shared" ref="O12:O79" si="2">K12+N12</f>
        <v>62370.893352999985</v>
      </c>
      <c r="P12" s="5">
        <f t="shared" ref="P12:P79" si="3">L12+M12</f>
        <v>53018.704802999986</v>
      </c>
      <c r="Q12" s="6">
        <f>Q14+Q16+Q26+Q28+Q30+Q32+Q34+Q36+Q39+Q41+Q49+Q51+Q53+Q55+Q59+Q63+Q65+Q68+Q70+Q72+Q74+Q78+Q81+Q83+Q85+Q89+Q91+Q93+Q101+Q103+Q105+Q109+Q111+Q113+Q115+Q117+Q120+Q124+Q129+Q131+Q133+Q135+Q138+Q140+Q143+Q145+Q147+Q149+Q151+Q153+Q157+Q161+Q95+Q87+Q107+Q122</f>
        <v>0</v>
      </c>
      <c r="R12" s="6">
        <f>R14+R16+R26+R28+R30+R32+R34+R36+R39+R41+R49+R51+R53+R55+R59+R63+R65+R68+R70+R72+R74+R78+R81+R83+R85+R89+R91+R93+R101+R103+R105+R109+R111+R113+R115+R117+R120+R124+R129+R131+R133+R135+R138+R140+R143+R145+R147+R149+R151+R153+R157+R161+R95+R87+R107+R122+R155+R76+R99</f>
        <v>0</v>
      </c>
      <c r="S12" s="5">
        <f t="shared" ref="S12:S79" si="4">O12+R12</f>
        <v>62370.893352999985</v>
      </c>
      <c r="T12" s="5">
        <f>T14+T16+T26+T28+T30+T32+T34+T36+T39+T41+T49+T51+T53+T55+T59+T63+T65+T68+T70+T72+T74+T78+T81+T83+T85+T89+T91+T93+T101+T103+T105+T109+T111+T113+T115+T117+T120+T124+T129+T131+T133+T135+T138+T140+T143+T145+T147+T149+T151+T153+T157+T161+T95+T87+T107+T122+T155+T76+T99+T97</f>
        <v>22058.203460000001</v>
      </c>
      <c r="U12" s="5">
        <f t="shared" ref="U12:U77" si="5">S12+T12</f>
        <v>84429.096812999982</v>
      </c>
      <c r="V12" s="5">
        <f>V14+V16+V26+V28+V30+V32+V34+V36+V39+V41+V49+V51+V53+V55+V59+V63+V65+V68+V70+V72+V74+V78+V81+V83+V85+V89+V91+V93+V101+V103+V105+V109+V111+V113+V115+V117+V120+V124+V129+V131+V133+V135+V138+V140+V143+V145+V147+V149+V151+V153+V157+V161+V95+V87+V107+V122+V155+V76+V99+V97+V47</f>
        <v>18183.969499999999</v>
      </c>
      <c r="W12" s="5">
        <f t="shared" ref="W12:W77" si="6">U12+V12</f>
        <v>102613.06631299999</v>
      </c>
      <c r="X12" s="5">
        <f t="shared" ref="X12:X79" si="7">P12+Q12</f>
        <v>53018.704802999986</v>
      </c>
      <c r="Y12" s="6">
        <f>Y14+Y16+Y26+Y28+Y30+Y32+Y34+Y36+Y39+Y41+Y49+Y51+Y53+Y55+Y59+Y63+Y65+Y68+Y70+Y72+Y74+Y78+Y81+Y83+Y85+Y89+Y91+Y93+Y101+Y103+Y105+Y109+Y111+Y113+Y115+Y117+Y120+Y124+Y129+Y131+Y133+Y135+Y138+Y140+Y143+Y145+Y147+Y149+Y151+Y153+Y157+Y161+Y95+Y87+Y107+Y122+Y155</f>
        <v>7725.2030100000002</v>
      </c>
      <c r="Z12" s="5">
        <f t="shared" ref="Z12:Z79" si="8">X12+Y12</f>
        <v>60743.907812999983</v>
      </c>
      <c r="AA12" s="6">
        <f>AA14+AA16+AA26+AA28+AA30+AA32+AA34+AA36+AA39+AA41+AA49+AA51+AA53+AA55+AA59+AA63+AA65+AA68+AA70+AA72+AA74+AA78+AA81+AA83+AA85+AA89+AA91+AA93+AA101+AA103+AA105+AA109+AA111+AA113+AA115+AA117+AA120+AA124+AA129+AA131+AA133+AA135+AA138+AA140+AA143+AA145+AA147+AA149+AA151+AA153+AA157+AA161+AA95+AA87+AA107+AA122+AA155+AA76+AA99</f>
        <v>0</v>
      </c>
      <c r="AB12" s="5">
        <f t="shared" ref="AB12:AB79" si="9">Z12+AA12</f>
        <v>60743.907812999983</v>
      </c>
      <c r="AC12" s="5">
        <f>AC14+AC16+AC26+AC28+AC30+AC32+AC34+AC36+AC39+AC41+AC49+AC51+AC53+AC55+AC59+AC63+AC65+AC68+AC70+AC72+AC74+AC78+AC81+AC83+AC85+AC89+AC91+AC93+AC101+AC103+AC105+AC109+AC111+AC113+AC115+AC117+AC120+AC124+AC129+AC131+AC133+AC135+AC138+AC140+AC143+AC145+AC147+AC149+AC151+AC153+AC157+AC161+AC95+AC87+AC107+AC122+AC155+AC76+AC99+AC97</f>
        <v>6077.70766</v>
      </c>
      <c r="AD12" s="5">
        <f t="shared" ref="AD12:AD77" si="10">AB12+AC12</f>
        <v>66821.615472999983</v>
      </c>
      <c r="AE12" s="5">
        <f>AE14+AE16+AE26+AE28+AE30+AE32+AE34+AE36+AE39+AE41+AE49+AE51+AE53+AE55+AE59+AE63+AE65+AE68+AE70+AE72+AE74+AE78+AE81+AE83+AE85+AE89+AE91+AE93+AE101+AE103+AE105+AE109+AE111+AE113+AE115+AE117+AE120+AE124+AE129+AE131+AE133+AE135+AE138+AE140+AE143+AE145+AE147+AE149+AE151+AE153+AE157+AE161+AE95+AE87+AE107+AE122+AE155+AE76+AE99+AE97+AE47</f>
        <v>-94.759999999999991</v>
      </c>
      <c r="AF12" s="5">
        <f t="shared" ref="AF12:AF77" si="11">AD12+AE12</f>
        <v>66726.855472999989</v>
      </c>
      <c r="AG12" s="5">
        <v>60743.907812999983</v>
      </c>
      <c r="AH12" s="5">
        <f>AH14+AH16+AH26+AH28+AH30+AH32+AH34+AH36+AH39+AH41+AH49+AH51+AH53+AH55+AH59+AH63+AH65+AH68+AH70+AH72+AH74+AH78+AH81+AH83+AH85+AH89+AH91+AH93+AH101+AH103+AH105+AH109+AH111+AH113+AH115+AH117+AH120+AH124+AH129+AH131+AH133+AH135+AH138+AH140+AH143+AH145+AH147+AH149+AH151+AH153+AH157+AH161+AH95+AH87+AH107+AH122+AH155+AH76+AH99+AH97</f>
        <v>-532.11654000000135</v>
      </c>
      <c r="AI12" s="5">
        <f t="shared" ref="AI12:AI77" si="12">AG12+AH12</f>
        <v>60211.791272999981</v>
      </c>
      <c r="AJ12" s="5">
        <f>AJ14+AJ16+AJ26+AJ28+AJ30+AJ32+AJ34+AJ36+AJ39+AJ41+AJ49+AJ51+AJ53+AJ55+AJ59+AJ63+AJ65+AJ68+AJ70+AJ72+AJ74+AJ78+AJ81+AJ83+AJ85+AJ89+AJ91+AJ93+AJ101+AJ103+AJ105+AJ109+AJ111+AJ113+AJ115+AJ117+AJ120+AJ124+AJ129+AJ131+AJ133+AJ135+AJ138+AJ140+AJ143+AJ145+AJ147+AJ149+AJ151+AJ153+AJ157+AJ161+AJ95+AJ87+AJ107+AJ122+AJ155+AJ76+AJ99+AJ97+AJ47</f>
        <v>-3909.12709</v>
      </c>
      <c r="AK12" s="5">
        <f t="shared" ref="AK12:AK77" si="13">AI12+AJ12</f>
        <v>56302.664182999979</v>
      </c>
    </row>
    <row r="13" spans="1:37" ht="46.5" customHeight="1">
      <c r="A13" s="2" t="s">
        <v>13</v>
      </c>
      <c r="B13" s="3" t="s">
        <v>5</v>
      </c>
      <c r="C13" s="3"/>
      <c r="D13" s="3"/>
      <c r="E13" s="3"/>
      <c r="F13" s="3"/>
      <c r="G13" s="5">
        <v>3019.6735000000003</v>
      </c>
      <c r="H13" s="6">
        <f>H21+H24+H45+H61+H159</f>
        <v>0</v>
      </c>
      <c r="I13" s="5">
        <f t="shared" si="0"/>
        <v>3019.6735000000003</v>
      </c>
      <c r="J13" s="6">
        <f>J21+J24+J45+J61+J159</f>
        <v>0</v>
      </c>
      <c r="K13" s="5">
        <f t="shared" si="1"/>
        <v>3019.6735000000003</v>
      </c>
      <c r="L13" s="5">
        <v>3064.0715</v>
      </c>
      <c r="M13" s="6">
        <f>M21+M24+M45+M61+M159</f>
        <v>0</v>
      </c>
      <c r="N13" s="6">
        <f>N21+N24+N45+N61+N159</f>
        <v>16.920359999999999</v>
      </c>
      <c r="O13" s="5">
        <f t="shared" si="2"/>
        <v>3036.5938600000004</v>
      </c>
      <c r="P13" s="5">
        <f t="shared" si="3"/>
        <v>3064.0715</v>
      </c>
      <c r="Q13" s="6">
        <f>Q21+Q24+Q45+Q61+Q159</f>
        <v>0</v>
      </c>
      <c r="R13" s="6">
        <f>R21+R24+R45+R61+R159</f>
        <v>0</v>
      </c>
      <c r="S13" s="5">
        <f t="shared" si="4"/>
        <v>3036.5938600000004</v>
      </c>
      <c r="T13" s="5">
        <f>T21+T24+T45+T61+T159</f>
        <v>3522.5117099999998</v>
      </c>
      <c r="U13" s="5">
        <f t="shared" si="5"/>
        <v>6559.1055699999997</v>
      </c>
      <c r="V13" s="5">
        <f>V21+V24+V45+V61+V159</f>
        <v>0</v>
      </c>
      <c r="W13" s="5">
        <f t="shared" si="6"/>
        <v>6559.1055699999997</v>
      </c>
      <c r="X13" s="5">
        <f t="shared" si="7"/>
        <v>3064.0715</v>
      </c>
      <c r="Y13" s="6">
        <f>Y21+Y24+Y45+Y61+Y159</f>
        <v>16.920359999999999</v>
      </c>
      <c r="Z13" s="5">
        <f t="shared" si="8"/>
        <v>3080.9918600000001</v>
      </c>
      <c r="AA13" s="6">
        <f>AA21+AA24+AA45+AA61+AA159</f>
        <v>0</v>
      </c>
      <c r="AB13" s="5">
        <f t="shared" si="9"/>
        <v>3080.9918600000001</v>
      </c>
      <c r="AC13" s="5">
        <f>AC21+AC24+AC45+AC61+AC159</f>
        <v>3373.57015</v>
      </c>
      <c r="AD13" s="5">
        <f t="shared" si="10"/>
        <v>6454.5620099999996</v>
      </c>
      <c r="AE13" s="5">
        <f>AE21+AE24+AE45+AE61+AE159</f>
        <v>0</v>
      </c>
      <c r="AF13" s="5">
        <f t="shared" si="11"/>
        <v>6454.5620099999996</v>
      </c>
      <c r="AG13" s="5">
        <v>3080.9918600000001</v>
      </c>
      <c r="AH13" s="5">
        <f>AH21+AH24+AH45+AH61+AH159</f>
        <v>-824.06601000000001</v>
      </c>
      <c r="AI13" s="5">
        <f t="shared" si="12"/>
        <v>2256.9258500000001</v>
      </c>
      <c r="AJ13" s="5">
        <f>AJ21+AJ24+AJ45+AJ61+AJ159</f>
        <v>0</v>
      </c>
      <c r="AK13" s="5">
        <f t="shared" si="13"/>
        <v>2256.9258500000001</v>
      </c>
    </row>
    <row r="14" spans="1:37" ht="45.75" customHeight="1">
      <c r="A14" s="2" t="s">
        <v>30</v>
      </c>
      <c r="B14" s="3" t="s">
        <v>5</v>
      </c>
      <c r="C14" s="3" t="s">
        <v>20</v>
      </c>
      <c r="D14" s="3" t="s">
        <v>26</v>
      </c>
      <c r="E14" s="1" t="s">
        <v>31</v>
      </c>
      <c r="F14" s="3"/>
      <c r="G14" s="5">
        <v>1427.3129999999999</v>
      </c>
      <c r="H14" s="6">
        <f>H15</f>
        <v>0</v>
      </c>
      <c r="I14" s="5">
        <f t="shared" si="0"/>
        <v>1427.3129999999999</v>
      </c>
      <c r="J14" s="6">
        <f>J15</f>
        <v>0</v>
      </c>
      <c r="K14" s="5">
        <f t="shared" si="1"/>
        <v>1427.3129999999999</v>
      </c>
      <c r="L14" s="5">
        <v>1427.3129999999999</v>
      </c>
      <c r="M14" s="6">
        <f>M15</f>
        <v>0</v>
      </c>
      <c r="N14" s="6">
        <f>N15</f>
        <v>0</v>
      </c>
      <c r="O14" s="5">
        <f t="shared" si="2"/>
        <v>1427.3129999999999</v>
      </c>
      <c r="P14" s="5">
        <f t="shared" si="3"/>
        <v>1427.3129999999999</v>
      </c>
      <c r="Q14" s="6">
        <f>Q15</f>
        <v>0</v>
      </c>
      <c r="R14" s="6">
        <f>R15</f>
        <v>0</v>
      </c>
      <c r="S14" s="5">
        <f t="shared" si="4"/>
        <v>1427.3129999999999</v>
      </c>
      <c r="T14" s="5">
        <f>T15</f>
        <v>69.203999999999994</v>
      </c>
      <c r="U14" s="5">
        <f t="shared" si="5"/>
        <v>1496.5169999999998</v>
      </c>
      <c r="V14" s="5">
        <f>V15</f>
        <v>0</v>
      </c>
      <c r="W14" s="5">
        <f t="shared" si="6"/>
        <v>1496.5169999999998</v>
      </c>
      <c r="X14" s="5">
        <f t="shared" si="7"/>
        <v>1427.3129999999999</v>
      </c>
      <c r="Y14" s="6">
        <f>Y15</f>
        <v>0</v>
      </c>
      <c r="Z14" s="5">
        <f t="shared" si="8"/>
        <v>1427.3129999999999</v>
      </c>
      <c r="AA14" s="6">
        <f>AA15</f>
        <v>0</v>
      </c>
      <c r="AB14" s="5">
        <f t="shared" si="9"/>
        <v>1427.3129999999999</v>
      </c>
      <c r="AC14" s="5">
        <f>AC15</f>
        <v>69.203999999999994</v>
      </c>
      <c r="AD14" s="5">
        <f t="shared" si="10"/>
        <v>1496.5169999999998</v>
      </c>
      <c r="AE14" s="5">
        <f>AE15</f>
        <v>0</v>
      </c>
      <c r="AF14" s="5">
        <f t="shared" si="11"/>
        <v>1496.5169999999998</v>
      </c>
      <c r="AG14" s="5">
        <v>1427.3129999999999</v>
      </c>
      <c r="AH14" s="5">
        <f>AH15</f>
        <v>69.203999999999994</v>
      </c>
      <c r="AI14" s="5">
        <f t="shared" si="12"/>
        <v>1496.5169999999998</v>
      </c>
      <c r="AJ14" s="5">
        <f>AJ15</f>
        <v>0</v>
      </c>
      <c r="AK14" s="5">
        <f t="shared" si="13"/>
        <v>1496.5169999999998</v>
      </c>
    </row>
    <row r="15" spans="1:37" ht="84" customHeight="1">
      <c r="A15" s="2" t="s">
        <v>102</v>
      </c>
      <c r="B15" s="3" t="s">
        <v>5</v>
      </c>
      <c r="C15" s="3" t="s">
        <v>20</v>
      </c>
      <c r="D15" s="3" t="s">
        <v>26</v>
      </c>
      <c r="E15" s="1" t="s">
        <v>31</v>
      </c>
      <c r="F15" s="3">
        <v>100</v>
      </c>
      <c r="G15" s="5">
        <v>1427.3129999999999</v>
      </c>
      <c r="H15" s="6"/>
      <c r="I15" s="5">
        <f t="shared" si="0"/>
        <v>1427.3129999999999</v>
      </c>
      <c r="J15" s="6"/>
      <c r="K15" s="5">
        <f t="shared" si="1"/>
        <v>1427.3129999999999</v>
      </c>
      <c r="L15" s="5">
        <v>1427.3129999999999</v>
      </c>
      <c r="M15" s="6"/>
      <c r="N15" s="6"/>
      <c r="O15" s="5">
        <f t="shared" si="2"/>
        <v>1427.3129999999999</v>
      </c>
      <c r="P15" s="5">
        <f t="shared" si="3"/>
        <v>1427.3129999999999</v>
      </c>
      <c r="Q15" s="6"/>
      <c r="R15" s="6"/>
      <c r="S15" s="5">
        <f t="shared" si="4"/>
        <v>1427.3129999999999</v>
      </c>
      <c r="T15" s="5">
        <f>58.12+1.325+98.13-88.371</f>
        <v>69.203999999999994</v>
      </c>
      <c r="U15" s="5">
        <f t="shared" si="5"/>
        <v>1496.5169999999998</v>
      </c>
      <c r="V15" s="5"/>
      <c r="W15" s="5">
        <f t="shared" si="6"/>
        <v>1496.5169999999998</v>
      </c>
      <c r="X15" s="5">
        <f t="shared" si="7"/>
        <v>1427.3129999999999</v>
      </c>
      <c r="Y15" s="6"/>
      <c r="Z15" s="5">
        <f t="shared" si="8"/>
        <v>1427.3129999999999</v>
      </c>
      <c r="AA15" s="6"/>
      <c r="AB15" s="5">
        <f t="shared" si="9"/>
        <v>1427.3129999999999</v>
      </c>
      <c r="AC15" s="5">
        <f>157.575-88.371</f>
        <v>69.203999999999994</v>
      </c>
      <c r="AD15" s="5">
        <f t="shared" si="10"/>
        <v>1496.5169999999998</v>
      </c>
      <c r="AE15" s="5"/>
      <c r="AF15" s="5">
        <f t="shared" si="11"/>
        <v>1496.5169999999998</v>
      </c>
      <c r="AG15" s="5">
        <v>1427.3129999999999</v>
      </c>
      <c r="AH15" s="5">
        <f>157.575-88.371</f>
        <v>69.203999999999994</v>
      </c>
      <c r="AI15" s="5">
        <f t="shared" si="12"/>
        <v>1496.5169999999998</v>
      </c>
      <c r="AJ15" s="5"/>
      <c r="AK15" s="5">
        <f t="shared" si="13"/>
        <v>1496.5169999999998</v>
      </c>
    </row>
    <row r="16" spans="1:37" ht="49.5" customHeight="1">
      <c r="A16" s="2" t="s">
        <v>32</v>
      </c>
      <c r="B16" s="3" t="s">
        <v>5</v>
      </c>
      <c r="C16" s="3" t="s">
        <v>20</v>
      </c>
      <c r="D16" s="3" t="s">
        <v>22</v>
      </c>
      <c r="E16" s="1" t="s">
        <v>35</v>
      </c>
      <c r="F16" s="3"/>
      <c r="G16" s="5">
        <v>14852.678</v>
      </c>
      <c r="H16" s="6">
        <f>H17+H18+H19+H20</f>
        <v>0</v>
      </c>
      <c r="I16" s="5">
        <f t="shared" si="0"/>
        <v>14852.678</v>
      </c>
      <c r="J16" s="6">
        <f>J17+J18+J19+J20</f>
        <v>-21</v>
      </c>
      <c r="K16" s="5">
        <f t="shared" si="1"/>
        <v>14831.678</v>
      </c>
      <c r="L16" s="5">
        <v>14852.678</v>
      </c>
      <c r="M16" s="6">
        <f>M17+M18+M19+M20</f>
        <v>0</v>
      </c>
      <c r="N16" s="6">
        <f>N17+N18+N19+N20</f>
        <v>0</v>
      </c>
      <c r="O16" s="5">
        <f t="shared" si="2"/>
        <v>14831.678</v>
      </c>
      <c r="P16" s="5">
        <f t="shared" si="3"/>
        <v>14852.678</v>
      </c>
      <c r="Q16" s="6">
        <f>Q17+Q18+Q19+Q20</f>
        <v>-21</v>
      </c>
      <c r="R16" s="6">
        <f>R17+R18+R19+R20</f>
        <v>0</v>
      </c>
      <c r="S16" s="5">
        <f t="shared" si="4"/>
        <v>14831.678</v>
      </c>
      <c r="T16" s="5">
        <f>T17+T18+T19+T20</f>
        <v>895.71800000000007</v>
      </c>
      <c r="U16" s="5">
        <f t="shared" si="5"/>
        <v>15727.396000000001</v>
      </c>
      <c r="V16" s="5">
        <f>V17+V18+V19+V20</f>
        <v>432.416</v>
      </c>
      <c r="W16" s="5">
        <f t="shared" si="6"/>
        <v>16159.812</v>
      </c>
      <c r="X16" s="5">
        <f t="shared" si="7"/>
        <v>14831.678</v>
      </c>
      <c r="Y16" s="6">
        <f>Y17+Y18+Y19+Y20</f>
        <v>0</v>
      </c>
      <c r="Z16" s="5">
        <f t="shared" si="8"/>
        <v>14831.678</v>
      </c>
      <c r="AA16" s="6">
        <f>AA17+AA18+AA19+AA20</f>
        <v>0</v>
      </c>
      <c r="AB16" s="5">
        <f t="shared" si="9"/>
        <v>14831.678</v>
      </c>
      <c r="AC16" s="5">
        <f>AC17+AC18+AC19+AC20</f>
        <v>861.89200000000005</v>
      </c>
      <c r="AD16" s="5">
        <f t="shared" si="10"/>
        <v>15693.57</v>
      </c>
      <c r="AE16" s="5">
        <f>AE17+AE18+AE19+AE20</f>
        <v>0</v>
      </c>
      <c r="AF16" s="5">
        <f t="shared" si="11"/>
        <v>15693.57</v>
      </c>
      <c r="AG16" s="5">
        <v>14831.678</v>
      </c>
      <c r="AH16" s="5">
        <f>AH17+AH18+AH19+AH20</f>
        <v>861.89199999999983</v>
      </c>
      <c r="AI16" s="5">
        <f t="shared" si="12"/>
        <v>15693.57</v>
      </c>
      <c r="AJ16" s="5">
        <f>AJ17+AJ18+AJ19+AJ20</f>
        <v>0</v>
      </c>
      <c r="AK16" s="5">
        <f t="shared" si="13"/>
        <v>15693.57</v>
      </c>
    </row>
    <row r="17" spans="1:37" ht="84" customHeight="1">
      <c r="A17" s="2" t="s">
        <v>102</v>
      </c>
      <c r="B17" s="3" t="s">
        <v>5</v>
      </c>
      <c r="C17" s="3" t="s">
        <v>20</v>
      </c>
      <c r="D17" s="3" t="s">
        <v>22</v>
      </c>
      <c r="E17" s="1" t="s">
        <v>35</v>
      </c>
      <c r="F17" s="3">
        <v>100</v>
      </c>
      <c r="G17" s="5">
        <v>14626.351999999999</v>
      </c>
      <c r="H17" s="6"/>
      <c r="I17" s="5">
        <f t="shared" si="0"/>
        <v>14626.351999999999</v>
      </c>
      <c r="J17" s="6"/>
      <c r="K17" s="5">
        <f t="shared" si="1"/>
        <v>14626.351999999999</v>
      </c>
      <c r="L17" s="5">
        <v>14626.351999999999</v>
      </c>
      <c r="M17" s="6"/>
      <c r="N17" s="6"/>
      <c r="O17" s="5">
        <f t="shared" si="2"/>
        <v>14626.351999999999</v>
      </c>
      <c r="P17" s="5">
        <f t="shared" si="3"/>
        <v>14626.351999999999</v>
      </c>
      <c r="Q17" s="6"/>
      <c r="R17" s="6"/>
      <c r="S17" s="5">
        <f t="shared" si="4"/>
        <v>14626.351999999999</v>
      </c>
      <c r="T17" s="5">
        <f>16.913+624.612+16.913+13.792+499.009+91.986-367.507</f>
        <v>895.71800000000007</v>
      </c>
      <c r="U17" s="5">
        <f t="shared" si="5"/>
        <v>15522.07</v>
      </c>
      <c r="V17" s="5">
        <f>2.586+2.586-12.346+439.59</f>
        <v>432.416</v>
      </c>
      <c r="W17" s="5">
        <f t="shared" si="6"/>
        <v>15954.485999999999</v>
      </c>
      <c r="X17" s="5">
        <f t="shared" si="7"/>
        <v>14626.351999999999</v>
      </c>
      <c r="Y17" s="6"/>
      <c r="Z17" s="5">
        <f t="shared" si="8"/>
        <v>14626.351999999999</v>
      </c>
      <c r="AA17" s="6"/>
      <c r="AB17" s="5">
        <f t="shared" si="9"/>
        <v>14626.351999999999</v>
      </c>
      <c r="AC17" s="5">
        <f>624.612+13.792+499.009+91.986-367.507</f>
        <v>861.89200000000005</v>
      </c>
      <c r="AD17" s="5">
        <f t="shared" si="10"/>
        <v>15488.243999999999</v>
      </c>
      <c r="AE17" s="5"/>
      <c r="AF17" s="5">
        <f t="shared" si="11"/>
        <v>15488.243999999999</v>
      </c>
      <c r="AG17" s="5">
        <v>14626.351999999999</v>
      </c>
      <c r="AH17" s="5">
        <f>1229.399-367.507</f>
        <v>861.89199999999983</v>
      </c>
      <c r="AI17" s="5">
        <f t="shared" si="12"/>
        <v>15488.243999999999</v>
      </c>
      <c r="AJ17" s="5"/>
      <c r="AK17" s="5">
        <f t="shared" si="13"/>
        <v>15488.243999999999</v>
      </c>
    </row>
    <row r="18" spans="1:37" ht="45.75" customHeight="1">
      <c r="A18" s="2" t="s">
        <v>33</v>
      </c>
      <c r="B18" s="3" t="s">
        <v>5</v>
      </c>
      <c r="C18" s="3" t="s">
        <v>20</v>
      </c>
      <c r="D18" s="3" t="s">
        <v>22</v>
      </c>
      <c r="E18" s="1" t="s">
        <v>35</v>
      </c>
      <c r="F18" s="3">
        <v>200</v>
      </c>
      <c r="G18" s="5">
        <v>225.32600000000002</v>
      </c>
      <c r="H18" s="6"/>
      <c r="I18" s="5">
        <f t="shared" si="0"/>
        <v>225.32600000000002</v>
      </c>
      <c r="J18" s="6">
        <v>-21</v>
      </c>
      <c r="K18" s="5">
        <f t="shared" si="1"/>
        <v>204.32600000000002</v>
      </c>
      <c r="L18" s="5">
        <v>225.32600000000002</v>
      </c>
      <c r="M18" s="6"/>
      <c r="N18" s="6"/>
      <c r="O18" s="5">
        <f t="shared" si="2"/>
        <v>204.32600000000002</v>
      </c>
      <c r="P18" s="5">
        <f t="shared" si="3"/>
        <v>225.32600000000002</v>
      </c>
      <c r="Q18" s="6">
        <v>-21</v>
      </c>
      <c r="R18" s="6"/>
      <c r="S18" s="5">
        <f t="shared" si="4"/>
        <v>204.32600000000002</v>
      </c>
      <c r="T18" s="5"/>
      <c r="U18" s="5">
        <f t="shared" si="5"/>
        <v>204.32600000000002</v>
      </c>
      <c r="V18" s="5"/>
      <c r="W18" s="5">
        <f t="shared" si="6"/>
        <v>204.32600000000002</v>
      </c>
      <c r="X18" s="5">
        <f t="shared" si="7"/>
        <v>204.32600000000002</v>
      </c>
      <c r="Y18" s="6"/>
      <c r="Z18" s="5">
        <f t="shared" si="8"/>
        <v>204.32600000000002</v>
      </c>
      <c r="AA18" s="6"/>
      <c r="AB18" s="5">
        <f t="shared" si="9"/>
        <v>204.32600000000002</v>
      </c>
      <c r="AC18" s="5"/>
      <c r="AD18" s="5">
        <f t="shared" si="10"/>
        <v>204.32600000000002</v>
      </c>
      <c r="AE18" s="5"/>
      <c r="AF18" s="5">
        <f t="shared" si="11"/>
        <v>204.32600000000002</v>
      </c>
      <c r="AG18" s="5">
        <v>204.32600000000002</v>
      </c>
      <c r="AH18" s="5"/>
      <c r="AI18" s="5">
        <f t="shared" si="12"/>
        <v>204.32600000000002</v>
      </c>
      <c r="AJ18" s="5"/>
      <c r="AK18" s="5">
        <f t="shared" si="13"/>
        <v>204.32600000000002</v>
      </c>
    </row>
    <row r="19" spans="1:37" ht="45.75" customHeight="1">
      <c r="A19" s="2" t="s">
        <v>168</v>
      </c>
      <c r="B19" s="3" t="s">
        <v>5</v>
      </c>
      <c r="C19" s="3" t="s">
        <v>20</v>
      </c>
      <c r="D19" s="3" t="s">
        <v>22</v>
      </c>
      <c r="E19" s="1" t="s">
        <v>35</v>
      </c>
      <c r="F19" s="3">
        <v>300</v>
      </c>
      <c r="G19" s="5">
        <v>0</v>
      </c>
      <c r="H19" s="6"/>
      <c r="I19" s="5">
        <f t="shared" si="0"/>
        <v>0</v>
      </c>
      <c r="J19" s="6"/>
      <c r="K19" s="5">
        <f t="shared" si="1"/>
        <v>0</v>
      </c>
      <c r="L19" s="5">
        <v>0</v>
      </c>
      <c r="M19" s="6"/>
      <c r="N19" s="6"/>
      <c r="O19" s="5">
        <f t="shared" si="2"/>
        <v>0</v>
      </c>
      <c r="P19" s="5">
        <f t="shared" si="3"/>
        <v>0</v>
      </c>
      <c r="Q19" s="6"/>
      <c r="R19" s="6"/>
      <c r="S19" s="5">
        <f t="shared" si="4"/>
        <v>0</v>
      </c>
      <c r="T19" s="5"/>
      <c r="U19" s="5">
        <f t="shared" si="5"/>
        <v>0</v>
      </c>
      <c r="V19" s="5"/>
      <c r="W19" s="5">
        <f t="shared" si="6"/>
        <v>0</v>
      </c>
      <c r="X19" s="5">
        <f t="shared" si="7"/>
        <v>0</v>
      </c>
      <c r="Y19" s="6"/>
      <c r="Z19" s="5">
        <f t="shared" si="8"/>
        <v>0</v>
      </c>
      <c r="AA19" s="6"/>
      <c r="AB19" s="5">
        <f t="shared" si="9"/>
        <v>0</v>
      </c>
      <c r="AC19" s="5"/>
      <c r="AD19" s="5">
        <f t="shared" si="10"/>
        <v>0</v>
      </c>
      <c r="AE19" s="5"/>
      <c r="AF19" s="5">
        <f t="shared" si="11"/>
        <v>0</v>
      </c>
      <c r="AG19" s="5">
        <v>0</v>
      </c>
      <c r="AH19" s="5"/>
      <c r="AI19" s="5">
        <f t="shared" si="12"/>
        <v>0</v>
      </c>
      <c r="AJ19" s="5"/>
      <c r="AK19" s="5">
        <f t="shared" si="13"/>
        <v>0</v>
      </c>
    </row>
    <row r="20" spans="1:37" ht="42" customHeight="1">
      <c r="A20" s="2" t="s">
        <v>34</v>
      </c>
      <c r="B20" s="3" t="s">
        <v>5</v>
      </c>
      <c r="C20" s="3" t="s">
        <v>20</v>
      </c>
      <c r="D20" s="3" t="s">
        <v>22</v>
      </c>
      <c r="E20" s="1" t="s">
        <v>35</v>
      </c>
      <c r="F20" s="3">
        <v>800</v>
      </c>
      <c r="G20" s="5">
        <v>1</v>
      </c>
      <c r="H20" s="6"/>
      <c r="I20" s="5">
        <f t="shared" si="0"/>
        <v>1</v>
      </c>
      <c r="J20" s="6"/>
      <c r="K20" s="5">
        <f t="shared" si="1"/>
        <v>1</v>
      </c>
      <c r="L20" s="5">
        <v>1</v>
      </c>
      <c r="M20" s="6"/>
      <c r="N20" s="6"/>
      <c r="O20" s="5">
        <f t="shared" si="2"/>
        <v>1</v>
      </c>
      <c r="P20" s="5">
        <f t="shared" si="3"/>
        <v>1</v>
      </c>
      <c r="Q20" s="6"/>
      <c r="R20" s="6"/>
      <c r="S20" s="5">
        <f t="shared" si="4"/>
        <v>1</v>
      </c>
      <c r="T20" s="5"/>
      <c r="U20" s="5">
        <f t="shared" si="5"/>
        <v>1</v>
      </c>
      <c r="V20" s="5"/>
      <c r="W20" s="5">
        <f t="shared" si="6"/>
        <v>1</v>
      </c>
      <c r="X20" s="5">
        <f t="shared" si="7"/>
        <v>1</v>
      </c>
      <c r="Y20" s="6"/>
      <c r="Z20" s="5">
        <f t="shared" si="8"/>
        <v>1</v>
      </c>
      <c r="AA20" s="6"/>
      <c r="AB20" s="5">
        <f t="shared" si="9"/>
        <v>1</v>
      </c>
      <c r="AC20" s="5"/>
      <c r="AD20" s="5">
        <f t="shared" si="10"/>
        <v>1</v>
      </c>
      <c r="AE20" s="5"/>
      <c r="AF20" s="5">
        <f t="shared" si="11"/>
        <v>1</v>
      </c>
      <c r="AG20" s="5">
        <v>1</v>
      </c>
      <c r="AH20" s="5"/>
      <c r="AI20" s="5">
        <f t="shared" si="12"/>
        <v>1</v>
      </c>
      <c r="AJ20" s="5"/>
      <c r="AK20" s="5">
        <f t="shared" si="13"/>
        <v>1</v>
      </c>
    </row>
    <row r="21" spans="1:37" ht="48.75" customHeight="1">
      <c r="A21" s="10" t="s">
        <v>36</v>
      </c>
      <c r="B21" s="3" t="s">
        <v>5</v>
      </c>
      <c r="C21" s="3" t="s">
        <v>20</v>
      </c>
      <c r="D21" s="3" t="s">
        <v>22</v>
      </c>
      <c r="E21" s="1" t="s">
        <v>37</v>
      </c>
      <c r="F21" s="3"/>
      <c r="G21" s="5">
        <v>827.28899999999999</v>
      </c>
      <c r="H21" s="6">
        <f>H22+H23</f>
        <v>0</v>
      </c>
      <c r="I21" s="5">
        <f t="shared" si="0"/>
        <v>827.28899999999999</v>
      </c>
      <c r="J21" s="6">
        <f>J22+J23</f>
        <v>0</v>
      </c>
      <c r="K21" s="5">
        <f t="shared" si="1"/>
        <v>827.28899999999999</v>
      </c>
      <c r="L21" s="5">
        <v>827.28899999999999</v>
      </c>
      <c r="M21" s="6">
        <f>M22+M23</f>
        <v>0</v>
      </c>
      <c r="N21" s="6">
        <f>N22+N23</f>
        <v>0</v>
      </c>
      <c r="O21" s="5">
        <f t="shared" si="2"/>
        <v>827.28899999999999</v>
      </c>
      <c r="P21" s="5">
        <f t="shared" si="3"/>
        <v>827.28899999999999</v>
      </c>
      <c r="Q21" s="6">
        <f>Q22+Q23</f>
        <v>0</v>
      </c>
      <c r="R21" s="6">
        <f>R22+R23</f>
        <v>0</v>
      </c>
      <c r="S21" s="5">
        <f t="shared" si="4"/>
        <v>827.28899999999999</v>
      </c>
      <c r="T21" s="5">
        <f>T22+T23</f>
        <v>90.468909999999994</v>
      </c>
      <c r="U21" s="5">
        <f t="shared" si="5"/>
        <v>917.75791000000004</v>
      </c>
      <c r="V21" s="5">
        <f>V22+V23</f>
        <v>0</v>
      </c>
      <c r="W21" s="5">
        <f t="shared" si="6"/>
        <v>917.75791000000004</v>
      </c>
      <c r="X21" s="5">
        <f t="shared" si="7"/>
        <v>827.28899999999999</v>
      </c>
      <c r="Y21" s="6">
        <f>Y22+Y23</f>
        <v>0</v>
      </c>
      <c r="Z21" s="5">
        <f t="shared" si="8"/>
        <v>827.28899999999999</v>
      </c>
      <c r="AA21" s="6">
        <f>AA22+AA23</f>
        <v>0</v>
      </c>
      <c r="AB21" s="5">
        <f t="shared" si="9"/>
        <v>827.28899999999999</v>
      </c>
      <c r="AC21" s="5">
        <f>AC22+AC23</f>
        <v>0</v>
      </c>
      <c r="AD21" s="5">
        <f t="shared" si="10"/>
        <v>827.28899999999999</v>
      </c>
      <c r="AE21" s="5">
        <f>AE22+AE23</f>
        <v>0</v>
      </c>
      <c r="AF21" s="5">
        <f t="shared" si="11"/>
        <v>827.28899999999999</v>
      </c>
      <c r="AG21" s="5">
        <v>827.28899999999999</v>
      </c>
      <c r="AH21" s="5">
        <f>AH22+AH23</f>
        <v>0</v>
      </c>
      <c r="AI21" s="5">
        <f t="shared" si="12"/>
        <v>827.28899999999999</v>
      </c>
      <c r="AJ21" s="5">
        <f>AJ22+AJ23</f>
        <v>0</v>
      </c>
      <c r="AK21" s="5">
        <f t="shared" si="13"/>
        <v>827.28899999999999</v>
      </c>
    </row>
    <row r="22" spans="1:37" ht="85.5" customHeight="1">
      <c r="A22" s="2" t="s">
        <v>102</v>
      </c>
      <c r="B22" s="3" t="s">
        <v>5</v>
      </c>
      <c r="C22" s="3" t="s">
        <v>20</v>
      </c>
      <c r="D22" s="3" t="s">
        <v>22</v>
      </c>
      <c r="E22" s="1" t="s">
        <v>37</v>
      </c>
      <c r="F22" s="3">
        <v>100</v>
      </c>
      <c r="G22" s="5">
        <v>783.90499999999997</v>
      </c>
      <c r="H22" s="6"/>
      <c r="I22" s="5">
        <f t="shared" si="0"/>
        <v>783.90499999999997</v>
      </c>
      <c r="J22" s="6"/>
      <c r="K22" s="5">
        <f t="shared" si="1"/>
        <v>783.90499999999997</v>
      </c>
      <c r="L22" s="5">
        <v>783.90499999999997</v>
      </c>
      <c r="M22" s="6"/>
      <c r="N22" s="6"/>
      <c r="O22" s="5">
        <f t="shared" si="2"/>
        <v>783.90499999999997</v>
      </c>
      <c r="P22" s="5">
        <f t="shared" si="3"/>
        <v>783.90499999999997</v>
      </c>
      <c r="Q22" s="6"/>
      <c r="R22" s="6"/>
      <c r="S22" s="5">
        <f t="shared" si="4"/>
        <v>783.90499999999997</v>
      </c>
      <c r="T22" s="5">
        <v>76.477999999999994</v>
      </c>
      <c r="U22" s="5">
        <f t="shared" si="5"/>
        <v>860.38299999999992</v>
      </c>
      <c r="V22" s="5">
        <v>-43.383000000000003</v>
      </c>
      <c r="W22" s="5">
        <f t="shared" si="6"/>
        <v>816.99999999999989</v>
      </c>
      <c r="X22" s="5">
        <f t="shared" si="7"/>
        <v>783.90499999999997</v>
      </c>
      <c r="Y22" s="6"/>
      <c r="Z22" s="5">
        <f t="shared" si="8"/>
        <v>783.90499999999997</v>
      </c>
      <c r="AA22" s="6"/>
      <c r="AB22" s="5">
        <f t="shared" si="9"/>
        <v>783.90499999999997</v>
      </c>
      <c r="AC22" s="5"/>
      <c r="AD22" s="5">
        <f t="shared" si="10"/>
        <v>783.90499999999997</v>
      </c>
      <c r="AE22" s="5"/>
      <c r="AF22" s="5">
        <f t="shared" si="11"/>
        <v>783.90499999999997</v>
      </c>
      <c r="AG22" s="5">
        <v>783.90499999999997</v>
      </c>
      <c r="AH22" s="5"/>
      <c r="AI22" s="5">
        <f t="shared" si="12"/>
        <v>783.90499999999997</v>
      </c>
      <c r="AJ22" s="5"/>
      <c r="AK22" s="5">
        <f t="shared" si="13"/>
        <v>783.90499999999997</v>
      </c>
    </row>
    <row r="23" spans="1:37" ht="51.75" customHeight="1">
      <c r="A23" s="2" t="s">
        <v>33</v>
      </c>
      <c r="B23" s="3" t="s">
        <v>5</v>
      </c>
      <c r="C23" s="3" t="s">
        <v>20</v>
      </c>
      <c r="D23" s="3" t="s">
        <v>22</v>
      </c>
      <c r="E23" s="1" t="s">
        <v>37</v>
      </c>
      <c r="F23" s="3">
        <v>200</v>
      </c>
      <c r="G23" s="5">
        <v>43.384000000000007</v>
      </c>
      <c r="H23" s="6"/>
      <c r="I23" s="5">
        <f t="shared" si="0"/>
        <v>43.384000000000007</v>
      </c>
      <c r="J23" s="6"/>
      <c r="K23" s="5">
        <f t="shared" si="1"/>
        <v>43.384000000000007</v>
      </c>
      <c r="L23" s="5">
        <v>43.384000000000007</v>
      </c>
      <c r="M23" s="6"/>
      <c r="N23" s="6"/>
      <c r="O23" s="5">
        <f t="shared" si="2"/>
        <v>43.384000000000007</v>
      </c>
      <c r="P23" s="5">
        <f t="shared" si="3"/>
        <v>43.384000000000007</v>
      </c>
      <c r="Q23" s="6"/>
      <c r="R23" s="6"/>
      <c r="S23" s="5">
        <f t="shared" si="4"/>
        <v>43.384000000000007</v>
      </c>
      <c r="T23" s="5">
        <v>13.99091</v>
      </c>
      <c r="U23" s="5">
        <f t="shared" si="5"/>
        <v>57.374910000000007</v>
      </c>
      <c r="V23" s="5">
        <v>43.383000000000003</v>
      </c>
      <c r="W23" s="5">
        <f t="shared" si="6"/>
        <v>100.75791000000001</v>
      </c>
      <c r="X23" s="5">
        <f t="shared" si="7"/>
        <v>43.384000000000007</v>
      </c>
      <c r="Y23" s="6"/>
      <c r="Z23" s="5">
        <f t="shared" si="8"/>
        <v>43.384000000000007</v>
      </c>
      <c r="AA23" s="6"/>
      <c r="AB23" s="5">
        <f t="shared" si="9"/>
        <v>43.384000000000007</v>
      </c>
      <c r="AC23" s="5"/>
      <c r="AD23" s="5">
        <f t="shared" si="10"/>
        <v>43.384000000000007</v>
      </c>
      <c r="AE23" s="5"/>
      <c r="AF23" s="5">
        <f t="shared" si="11"/>
        <v>43.384000000000007</v>
      </c>
      <c r="AG23" s="5">
        <v>43.384000000000007</v>
      </c>
      <c r="AH23" s="5"/>
      <c r="AI23" s="5">
        <f t="shared" si="12"/>
        <v>43.384000000000007</v>
      </c>
      <c r="AJ23" s="5"/>
      <c r="AK23" s="5">
        <f t="shared" si="13"/>
        <v>43.384000000000007</v>
      </c>
    </row>
    <row r="24" spans="1:37" ht="52.5" customHeight="1">
      <c r="A24" s="10" t="s">
        <v>49</v>
      </c>
      <c r="B24" s="11" t="s">
        <v>5</v>
      </c>
      <c r="C24" s="3" t="s">
        <v>20</v>
      </c>
      <c r="D24" s="3" t="s">
        <v>23</v>
      </c>
      <c r="E24" s="1" t="s">
        <v>50</v>
      </c>
      <c r="F24" s="11"/>
      <c r="G24" s="5">
        <v>12.939</v>
      </c>
      <c r="H24" s="6">
        <f>H25</f>
        <v>0</v>
      </c>
      <c r="I24" s="5">
        <f t="shared" si="0"/>
        <v>12.939</v>
      </c>
      <c r="J24" s="6">
        <f>J25</f>
        <v>0</v>
      </c>
      <c r="K24" s="5">
        <f t="shared" si="1"/>
        <v>12.939</v>
      </c>
      <c r="L24" s="5">
        <v>57.337000000000003</v>
      </c>
      <c r="M24" s="6">
        <f>M25</f>
        <v>0</v>
      </c>
      <c r="N24" s="6">
        <f>N25</f>
        <v>0</v>
      </c>
      <c r="O24" s="5">
        <f t="shared" si="2"/>
        <v>12.939</v>
      </c>
      <c r="P24" s="5">
        <f t="shared" si="3"/>
        <v>57.337000000000003</v>
      </c>
      <c r="Q24" s="6">
        <f>Q25</f>
        <v>0</v>
      </c>
      <c r="R24" s="6">
        <f>R25</f>
        <v>0</v>
      </c>
      <c r="S24" s="5">
        <f t="shared" si="4"/>
        <v>12.939</v>
      </c>
      <c r="T24" s="5">
        <f>T25</f>
        <v>-2.3000000000000001E-4</v>
      </c>
      <c r="U24" s="5">
        <f t="shared" si="5"/>
        <v>12.93877</v>
      </c>
      <c r="V24" s="5">
        <f>V25</f>
        <v>0</v>
      </c>
      <c r="W24" s="5">
        <f t="shared" si="6"/>
        <v>12.93877</v>
      </c>
      <c r="X24" s="5">
        <f t="shared" si="7"/>
        <v>57.337000000000003</v>
      </c>
      <c r="Y24" s="6">
        <f>Y25</f>
        <v>0</v>
      </c>
      <c r="Z24" s="5">
        <f t="shared" si="8"/>
        <v>57.337000000000003</v>
      </c>
      <c r="AA24" s="6">
        <f>AA25</f>
        <v>0</v>
      </c>
      <c r="AB24" s="5">
        <f t="shared" si="9"/>
        <v>57.337000000000003</v>
      </c>
      <c r="AC24" s="5">
        <f>AC25</f>
        <v>3.6000000000000002E-4</v>
      </c>
      <c r="AD24" s="5">
        <f t="shared" si="10"/>
        <v>57.337360000000004</v>
      </c>
      <c r="AE24" s="5">
        <f>AE25</f>
        <v>0</v>
      </c>
      <c r="AF24" s="5">
        <f t="shared" si="11"/>
        <v>57.337360000000004</v>
      </c>
      <c r="AG24" s="5">
        <v>57.337000000000003</v>
      </c>
      <c r="AH24" s="5">
        <f>AH25</f>
        <v>-57.337000000000003</v>
      </c>
      <c r="AI24" s="5">
        <f t="shared" si="12"/>
        <v>0</v>
      </c>
      <c r="AJ24" s="5">
        <f>AJ25</f>
        <v>0</v>
      </c>
      <c r="AK24" s="5">
        <f t="shared" si="13"/>
        <v>0</v>
      </c>
    </row>
    <row r="25" spans="1:37" ht="47.25" customHeight="1">
      <c r="A25" s="2" t="s">
        <v>33</v>
      </c>
      <c r="B25" s="11" t="s">
        <v>5</v>
      </c>
      <c r="C25" s="11" t="s">
        <v>20</v>
      </c>
      <c r="D25" s="3" t="s">
        <v>23</v>
      </c>
      <c r="E25" s="1" t="s">
        <v>50</v>
      </c>
      <c r="F25" s="3">
        <v>200</v>
      </c>
      <c r="G25" s="5">
        <v>12.939</v>
      </c>
      <c r="H25" s="6"/>
      <c r="I25" s="5">
        <f t="shared" si="0"/>
        <v>12.939</v>
      </c>
      <c r="J25" s="6"/>
      <c r="K25" s="5">
        <f t="shared" si="1"/>
        <v>12.939</v>
      </c>
      <c r="L25" s="5">
        <v>57.337000000000003</v>
      </c>
      <c r="M25" s="6"/>
      <c r="N25" s="6"/>
      <c r="O25" s="5">
        <f t="shared" si="2"/>
        <v>12.939</v>
      </c>
      <c r="P25" s="5">
        <f t="shared" si="3"/>
        <v>57.337000000000003</v>
      </c>
      <c r="Q25" s="6"/>
      <c r="R25" s="6"/>
      <c r="S25" s="5">
        <f t="shared" si="4"/>
        <v>12.939</v>
      </c>
      <c r="T25" s="5">
        <v>-2.3000000000000001E-4</v>
      </c>
      <c r="U25" s="5">
        <f t="shared" si="5"/>
        <v>12.93877</v>
      </c>
      <c r="V25" s="5"/>
      <c r="W25" s="5">
        <f t="shared" si="6"/>
        <v>12.93877</v>
      </c>
      <c r="X25" s="5">
        <f t="shared" si="7"/>
        <v>57.337000000000003</v>
      </c>
      <c r="Y25" s="6"/>
      <c r="Z25" s="5">
        <f t="shared" si="8"/>
        <v>57.337000000000003</v>
      </c>
      <c r="AA25" s="6"/>
      <c r="AB25" s="5">
        <f t="shared" si="9"/>
        <v>57.337000000000003</v>
      </c>
      <c r="AC25" s="5">
        <v>3.6000000000000002E-4</v>
      </c>
      <c r="AD25" s="5">
        <f t="shared" si="10"/>
        <v>57.337360000000004</v>
      </c>
      <c r="AE25" s="5"/>
      <c r="AF25" s="5">
        <f t="shared" si="11"/>
        <v>57.337360000000004</v>
      </c>
      <c r="AG25" s="5">
        <v>57.337000000000003</v>
      </c>
      <c r="AH25" s="5">
        <v>-57.337000000000003</v>
      </c>
      <c r="AI25" s="5">
        <f t="shared" si="12"/>
        <v>0</v>
      </c>
      <c r="AJ25" s="5"/>
      <c r="AK25" s="5">
        <f t="shared" si="13"/>
        <v>0</v>
      </c>
    </row>
    <row r="26" spans="1:37" ht="54.75" customHeight="1">
      <c r="A26" s="10" t="s">
        <v>38</v>
      </c>
      <c r="B26" s="3" t="s">
        <v>5</v>
      </c>
      <c r="C26" s="3" t="s">
        <v>20</v>
      </c>
      <c r="D26" s="3" t="s">
        <v>24</v>
      </c>
      <c r="E26" s="1" t="s">
        <v>39</v>
      </c>
      <c r="F26" s="3"/>
      <c r="G26" s="5">
        <v>0</v>
      </c>
      <c r="H26" s="6">
        <f>H27</f>
        <v>0</v>
      </c>
      <c r="I26" s="5">
        <f t="shared" si="0"/>
        <v>0</v>
      </c>
      <c r="J26" s="6">
        <f>J27</f>
        <v>0</v>
      </c>
      <c r="K26" s="5">
        <f t="shared" si="1"/>
        <v>0</v>
      </c>
      <c r="L26" s="5">
        <v>0</v>
      </c>
      <c r="M26" s="6">
        <f>M27</f>
        <v>0</v>
      </c>
      <c r="N26" s="6">
        <f>N27</f>
        <v>0</v>
      </c>
      <c r="O26" s="5">
        <f t="shared" si="2"/>
        <v>0</v>
      </c>
      <c r="P26" s="5">
        <f t="shared" si="3"/>
        <v>0</v>
      </c>
      <c r="Q26" s="6">
        <f>Q27</f>
        <v>0</v>
      </c>
      <c r="R26" s="6">
        <f>R27</f>
        <v>0</v>
      </c>
      <c r="S26" s="5">
        <f t="shared" si="4"/>
        <v>0</v>
      </c>
      <c r="T26" s="5">
        <f>T27</f>
        <v>0</v>
      </c>
      <c r="U26" s="5">
        <f t="shared" si="5"/>
        <v>0</v>
      </c>
      <c r="V26" s="5">
        <f>V27</f>
        <v>0</v>
      </c>
      <c r="W26" s="5">
        <f t="shared" si="6"/>
        <v>0</v>
      </c>
      <c r="X26" s="5">
        <f t="shared" si="7"/>
        <v>0</v>
      </c>
      <c r="Y26" s="6">
        <f>Y27</f>
        <v>0</v>
      </c>
      <c r="Z26" s="5">
        <f t="shared" si="8"/>
        <v>0</v>
      </c>
      <c r="AA26" s="6">
        <f>AA27</f>
        <v>0</v>
      </c>
      <c r="AB26" s="5">
        <f t="shared" si="9"/>
        <v>0</v>
      </c>
      <c r="AC26" s="5">
        <f>AC27</f>
        <v>0</v>
      </c>
      <c r="AD26" s="5">
        <f t="shared" si="10"/>
        <v>0</v>
      </c>
      <c r="AE26" s="5">
        <f>AE27</f>
        <v>0</v>
      </c>
      <c r="AF26" s="5">
        <f t="shared" si="11"/>
        <v>0</v>
      </c>
      <c r="AG26" s="5">
        <v>0</v>
      </c>
      <c r="AH26" s="5">
        <f>AH27</f>
        <v>0</v>
      </c>
      <c r="AI26" s="5">
        <f t="shared" si="12"/>
        <v>0</v>
      </c>
      <c r="AJ26" s="5">
        <f>AJ27</f>
        <v>0</v>
      </c>
      <c r="AK26" s="5">
        <f t="shared" si="13"/>
        <v>0</v>
      </c>
    </row>
    <row r="27" spans="1:37" ht="51" customHeight="1">
      <c r="A27" s="2" t="s">
        <v>33</v>
      </c>
      <c r="B27" s="3" t="s">
        <v>5</v>
      </c>
      <c r="C27" s="3" t="s">
        <v>20</v>
      </c>
      <c r="D27" s="3" t="s">
        <v>24</v>
      </c>
      <c r="E27" s="1" t="s">
        <v>39</v>
      </c>
      <c r="F27" s="3">
        <v>200</v>
      </c>
      <c r="G27" s="5">
        <v>0</v>
      </c>
      <c r="H27" s="6"/>
      <c r="I27" s="5">
        <f t="shared" si="0"/>
        <v>0</v>
      </c>
      <c r="J27" s="6"/>
      <c r="K27" s="5">
        <f t="shared" si="1"/>
        <v>0</v>
      </c>
      <c r="L27" s="5">
        <v>0</v>
      </c>
      <c r="M27" s="6"/>
      <c r="N27" s="6"/>
      <c r="O27" s="5">
        <f t="shared" si="2"/>
        <v>0</v>
      </c>
      <c r="P27" s="5">
        <f t="shared" si="3"/>
        <v>0</v>
      </c>
      <c r="Q27" s="6"/>
      <c r="R27" s="6"/>
      <c r="S27" s="5">
        <f t="shared" si="4"/>
        <v>0</v>
      </c>
      <c r="T27" s="5"/>
      <c r="U27" s="5">
        <f t="shared" si="5"/>
        <v>0</v>
      </c>
      <c r="V27" s="5"/>
      <c r="W27" s="5">
        <f t="shared" si="6"/>
        <v>0</v>
      </c>
      <c r="X27" s="5">
        <f t="shared" si="7"/>
        <v>0</v>
      </c>
      <c r="Y27" s="6"/>
      <c r="Z27" s="5">
        <f t="shared" si="8"/>
        <v>0</v>
      </c>
      <c r="AA27" s="6"/>
      <c r="AB27" s="5">
        <f t="shared" si="9"/>
        <v>0</v>
      </c>
      <c r="AC27" s="5"/>
      <c r="AD27" s="5">
        <f t="shared" si="10"/>
        <v>0</v>
      </c>
      <c r="AE27" s="5"/>
      <c r="AF27" s="5">
        <f t="shared" si="11"/>
        <v>0</v>
      </c>
      <c r="AG27" s="5">
        <v>0</v>
      </c>
      <c r="AH27" s="5"/>
      <c r="AI27" s="5">
        <f t="shared" si="12"/>
        <v>0</v>
      </c>
      <c r="AJ27" s="5"/>
      <c r="AK27" s="5">
        <f t="shared" si="13"/>
        <v>0</v>
      </c>
    </row>
    <row r="28" spans="1:37" ht="41.25" customHeight="1">
      <c r="A28" s="2" t="s">
        <v>40</v>
      </c>
      <c r="B28" s="3" t="s">
        <v>5</v>
      </c>
      <c r="C28" s="3" t="s">
        <v>20</v>
      </c>
      <c r="D28" s="3">
        <v>13</v>
      </c>
      <c r="E28" s="1" t="s">
        <v>41</v>
      </c>
      <c r="F28" s="3"/>
      <c r="G28" s="5">
        <v>66.152000000000001</v>
      </c>
      <c r="H28" s="6">
        <f>H29</f>
        <v>0</v>
      </c>
      <c r="I28" s="5">
        <f t="shared" si="0"/>
        <v>66.152000000000001</v>
      </c>
      <c r="J28" s="6">
        <f>J29</f>
        <v>0</v>
      </c>
      <c r="K28" s="5">
        <f t="shared" si="1"/>
        <v>66.152000000000001</v>
      </c>
      <c r="L28" s="5">
        <v>66.152000000000001</v>
      </c>
      <c r="M28" s="6">
        <f>M29</f>
        <v>0</v>
      </c>
      <c r="N28" s="6">
        <f>N29</f>
        <v>0</v>
      </c>
      <c r="O28" s="5">
        <f t="shared" si="2"/>
        <v>66.152000000000001</v>
      </c>
      <c r="P28" s="5">
        <f t="shared" si="3"/>
        <v>66.152000000000001</v>
      </c>
      <c r="Q28" s="6">
        <f>Q29</f>
        <v>0</v>
      </c>
      <c r="R28" s="6">
        <f>R29</f>
        <v>0</v>
      </c>
      <c r="S28" s="5">
        <f t="shared" si="4"/>
        <v>66.152000000000001</v>
      </c>
      <c r="T28" s="5">
        <f>T29</f>
        <v>0</v>
      </c>
      <c r="U28" s="5">
        <f t="shared" si="5"/>
        <v>66.152000000000001</v>
      </c>
      <c r="V28" s="5">
        <f>V29</f>
        <v>13.9305</v>
      </c>
      <c r="W28" s="5">
        <f t="shared" si="6"/>
        <v>80.082499999999996</v>
      </c>
      <c r="X28" s="5">
        <f t="shared" si="7"/>
        <v>66.152000000000001</v>
      </c>
      <c r="Y28" s="6">
        <f>Y29</f>
        <v>0</v>
      </c>
      <c r="Z28" s="5">
        <f t="shared" si="8"/>
        <v>66.152000000000001</v>
      </c>
      <c r="AA28" s="6">
        <f>AA29</f>
        <v>0</v>
      </c>
      <c r="AB28" s="5">
        <f t="shared" si="9"/>
        <v>66.152000000000001</v>
      </c>
      <c r="AC28" s="5">
        <f>AC29</f>
        <v>0</v>
      </c>
      <c r="AD28" s="5">
        <f t="shared" si="10"/>
        <v>66.152000000000001</v>
      </c>
      <c r="AE28" s="5">
        <f>AE29</f>
        <v>0</v>
      </c>
      <c r="AF28" s="5">
        <f t="shared" si="11"/>
        <v>66.152000000000001</v>
      </c>
      <c r="AG28" s="5">
        <v>66.152000000000001</v>
      </c>
      <c r="AH28" s="5">
        <f>AH29</f>
        <v>0</v>
      </c>
      <c r="AI28" s="5">
        <f t="shared" si="12"/>
        <v>66.152000000000001</v>
      </c>
      <c r="AJ28" s="5">
        <f>AJ29</f>
        <v>0</v>
      </c>
      <c r="AK28" s="5">
        <f t="shared" si="13"/>
        <v>66.152000000000001</v>
      </c>
    </row>
    <row r="29" spans="1:37" ht="42" customHeight="1">
      <c r="A29" s="2" t="s">
        <v>34</v>
      </c>
      <c r="B29" s="3" t="s">
        <v>5</v>
      </c>
      <c r="C29" s="3" t="s">
        <v>20</v>
      </c>
      <c r="D29" s="3">
        <v>13</v>
      </c>
      <c r="E29" s="1" t="s">
        <v>41</v>
      </c>
      <c r="F29" s="3">
        <v>800</v>
      </c>
      <c r="G29" s="5">
        <v>66.152000000000001</v>
      </c>
      <c r="H29" s="6"/>
      <c r="I29" s="5">
        <f t="shared" si="0"/>
        <v>66.152000000000001</v>
      </c>
      <c r="J29" s="6"/>
      <c r="K29" s="5">
        <f t="shared" si="1"/>
        <v>66.152000000000001</v>
      </c>
      <c r="L29" s="5">
        <v>66.152000000000001</v>
      </c>
      <c r="M29" s="6"/>
      <c r="N29" s="6"/>
      <c r="O29" s="5">
        <f t="shared" si="2"/>
        <v>66.152000000000001</v>
      </c>
      <c r="P29" s="5">
        <f t="shared" si="3"/>
        <v>66.152000000000001</v>
      </c>
      <c r="Q29" s="6"/>
      <c r="R29" s="6"/>
      <c r="S29" s="5">
        <f t="shared" si="4"/>
        <v>66.152000000000001</v>
      </c>
      <c r="T29" s="5"/>
      <c r="U29" s="5">
        <f t="shared" si="5"/>
        <v>66.152000000000001</v>
      </c>
      <c r="V29" s="5">
        <v>13.9305</v>
      </c>
      <c r="W29" s="5">
        <f t="shared" si="6"/>
        <v>80.082499999999996</v>
      </c>
      <c r="X29" s="5">
        <f t="shared" si="7"/>
        <v>66.152000000000001</v>
      </c>
      <c r="Y29" s="6"/>
      <c r="Z29" s="5">
        <f t="shared" si="8"/>
        <v>66.152000000000001</v>
      </c>
      <c r="AA29" s="6"/>
      <c r="AB29" s="5">
        <f t="shared" si="9"/>
        <v>66.152000000000001</v>
      </c>
      <c r="AC29" s="5"/>
      <c r="AD29" s="5">
        <f t="shared" si="10"/>
        <v>66.152000000000001</v>
      </c>
      <c r="AE29" s="5"/>
      <c r="AF29" s="5">
        <f t="shared" si="11"/>
        <v>66.152000000000001</v>
      </c>
      <c r="AG29" s="5">
        <v>66.152000000000001</v>
      </c>
      <c r="AH29" s="5"/>
      <c r="AI29" s="5">
        <f t="shared" si="12"/>
        <v>66.152000000000001</v>
      </c>
      <c r="AJ29" s="5"/>
      <c r="AK29" s="5">
        <f t="shared" si="13"/>
        <v>66.152000000000001</v>
      </c>
    </row>
    <row r="30" spans="1:37" ht="99" customHeight="1">
      <c r="A30" s="10" t="s">
        <v>197</v>
      </c>
      <c r="B30" s="3" t="s">
        <v>5</v>
      </c>
      <c r="C30" s="3" t="s">
        <v>20</v>
      </c>
      <c r="D30" s="3">
        <v>13</v>
      </c>
      <c r="E30" s="1" t="s">
        <v>184</v>
      </c>
      <c r="F30" s="3"/>
      <c r="G30" s="5">
        <v>3303.45075</v>
      </c>
      <c r="H30" s="6">
        <f>H31</f>
        <v>0</v>
      </c>
      <c r="I30" s="5">
        <f t="shared" si="0"/>
        <v>3303.45075</v>
      </c>
      <c r="J30" s="6">
        <f>J31</f>
        <v>0</v>
      </c>
      <c r="K30" s="5">
        <f t="shared" si="1"/>
        <v>3303.45075</v>
      </c>
      <c r="L30" s="5">
        <v>3303.45075</v>
      </c>
      <c r="M30" s="6">
        <f>M31</f>
        <v>0</v>
      </c>
      <c r="N30" s="6">
        <f>N31</f>
        <v>0</v>
      </c>
      <c r="O30" s="5">
        <f t="shared" si="2"/>
        <v>3303.45075</v>
      </c>
      <c r="P30" s="5">
        <f t="shared" si="3"/>
        <v>3303.45075</v>
      </c>
      <c r="Q30" s="6">
        <f>Q31</f>
        <v>0</v>
      </c>
      <c r="R30" s="6">
        <f>R31</f>
        <v>0</v>
      </c>
      <c r="S30" s="5">
        <f t="shared" si="4"/>
        <v>3303.45075</v>
      </c>
      <c r="T30" s="5">
        <f>T31</f>
        <v>405.18655999999999</v>
      </c>
      <c r="U30" s="5">
        <f t="shared" si="5"/>
        <v>3708.6373100000001</v>
      </c>
      <c r="V30" s="5">
        <f>V31</f>
        <v>5.1719999999999997</v>
      </c>
      <c r="W30" s="5">
        <f t="shared" si="6"/>
        <v>3713.8093100000001</v>
      </c>
      <c r="X30" s="5">
        <f t="shared" si="7"/>
        <v>3303.45075</v>
      </c>
      <c r="Y30" s="6">
        <f>Y31</f>
        <v>0</v>
      </c>
      <c r="Z30" s="5">
        <f t="shared" si="8"/>
        <v>3303.45075</v>
      </c>
      <c r="AA30" s="6">
        <f>AA31</f>
        <v>0</v>
      </c>
      <c r="AB30" s="5">
        <f t="shared" si="9"/>
        <v>3303.45075</v>
      </c>
      <c r="AC30" s="5">
        <f>AC31</f>
        <v>0</v>
      </c>
      <c r="AD30" s="5">
        <f t="shared" si="10"/>
        <v>3303.45075</v>
      </c>
      <c r="AE30" s="5">
        <f>AE31</f>
        <v>0</v>
      </c>
      <c r="AF30" s="5">
        <f t="shared" si="11"/>
        <v>3303.45075</v>
      </c>
      <c r="AG30" s="5">
        <v>3303.45075</v>
      </c>
      <c r="AH30" s="5">
        <f>AH31</f>
        <v>0</v>
      </c>
      <c r="AI30" s="5">
        <f t="shared" si="12"/>
        <v>3303.45075</v>
      </c>
      <c r="AJ30" s="5">
        <f>AJ31</f>
        <v>0</v>
      </c>
      <c r="AK30" s="5">
        <f t="shared" si="13"/>
        <v>3303.45075</v>
      </c>
    </row>
    <row r="31" spans="1:37" ht="55.5" customHeight="1">
      <c r="A31" s="2" t="s">
        <v>72</v>
      </c>
      <c r="B31" s="3" t="s">
        <v>5</v>
      </c>
      <c r="C31" s="3" t="s">
        <v>20</v>
      </c>
      <c r="D31" s="3">
        <v>13</v>
      </c>
      <c r="E31" s="1" t="s">
        <v>184</v>
      </c>
      <c r="F31" s="3">
        <v>600</v>
      </c>
      <c r="G31" s="5">
        <v>3303.45075</v>
      </c>
      <c r="H31" s="6"/>
      <c r="I31" s="5">
        <f t="shared" si="0"/>
        <v>3303.45075</v>
      </c>
      <c r="J31" s="6"/>
      <c r="K31" s="5">
        <f t="shared" si="1"/>
        <v>3303.45075</v>
      </c>
      <c r="L31" s="5">
        <v>3303.45075</v>
      </c>
      <c r="M31" s="6"/>
      <c r="N31" s="6"/>
      <c r="O31" s="5">
        <f t="shared" si="2"/>
        <v>3303.45075</v>
      </c>
      <c r="P31" s="5">
        <f t="shared" si="3"/>
        <v>3303.45075</v>
      </c>
      <c r="Q31" s="6"/>
      <c r="R31" s="6"/>
      <c r="S31" s="5">
        <f t="shared" si="4"/>
        <v>3303.45075</v>
      </c>
      <c r="T31" s="5">
        <f>33.826+218.724+152.63656</f>
        <v>405.18655999999999</v>
      </c>
      <c r="U31" s="5">
        <f t="shared" si="5"/>
        <v>3708.6373100000001</v>
      </c>
      <c r="V31" s="5">
        <v>5.1719999999999997</v>
      </c>
      <c r="W31" s="5">
        <f t="shared" si="6"/>
        <v>3713.8093100000001</v>
      </c>
      <c r="X31" s="5">
        <f t="shared" si="7"/>
        <v>3303.45075</v>
      </c>
      <c r="Y31" s="6"/>
      <c r="Z31" s="5">
        <f t="shared" si="8"/>
        <v>3303.45075</v>
      </c>
      <c r="AA31" s="6"/>
      <c r="AB31" s="5">
        <f t="shared" si="9"/>
        <v>3303.45075</v>
      </c>
      <c r="AC31" s="5"/>
      <c r="AD31" s="5">
        <f t="shared" si="10"/>
        <v>3303.45075</v>
      </c>
      <c r="AE31" s="5"/>
      <c r="AF31" s="5">
        <f t="shared" si="11"/>
        <v>3303.45075</v>
      </c>
      <c r="AG31" s="5">
        <v>3303.45075</v>
      </c>
      <c r="AH31" s="5"/>
      <c r="AI31" s="5">
        <f t="shared" si="12"/>
        <v>3303.45075</v>
      </c>
      <c r="AJ31" s="5"/>
      <c r="AK31" s="5">
        <f t="shared" si="13"/>
        <v>3303.45075</v>
      </c>
    </row>
    <row r="32" spans="1:37" ht="74.25" customHeight="1">
      <c r="A32" s="4" t="s">
        <v>217</v>
      </c>
      <c r="B32" s="3" t="s">
        <v>5</v>
      </c>
      <c r="C32" s="3" t="s">
        <v>20</v>
      </c>
      <c r="D32" s="3">
        <v>13</v>
      </c>
      <c r="E32" s="1" t="s">
        <v>218</v>
      </c>
      <c r="F32" s="3"/>
      <c r="G32" s="5">
        <v>0</v>
      </c>
      <c r="H32" s="6">
        <f>H33</f>
        <v>0</v>
      </c>
      <c r="I32" s="5">
        <f t="shared" si="0"/>
        <v>0</v>
      </c>
      <c r="J32" s="6">
        <f>J33</f>
        <v>0</v>
      </c>
      <c r="K32" s="5">
        <f t="shared" si="1"/>
        <v>0</v>
      </c>
      <c r="L32" s="5">
        <v>0</v>
      </c>
      <c r="M32" s="6">
        <f>M33</f>
        <v>0</v>
      </c>
      <c r="N32" s="6">
        <f>N33</f>
        <v>0</v>
      </c>
      <c r="O32" s="5">
        <f t="shared" si="2"/>
        <v>0</v>
      </c>
      <c r="P32" s="5">
        <f t="shared" si="3"/>
        <v>0</v>
      </c>
      <c r="Q32" s="6">
        <f>Q33</f>
        <v>0</v>
      </c>
      <c r="R32" s="6">
        <f>R33</f>
        <v>0</v>
      </c>
      <c r="S32" s="5">
        <f t="shared" si="4"/>
        <v>0</v>
      </c>
      <c r="T32" s="5">
        <f>T33</f>
        <v>1350.8920000000001</v>
      </c>
      <c r="U32" s="5">
        <f t="shared" si="5"/>
        <v>1350.8920000000001</v>
      </c>
      <c r="V32" s="5">
        <f>V33</f>
        <v>0</v>
      </c>
      <c r="W32" s="5">
        <f t="shared" si="6"/>
        <v>1350.8920000000001</v>
      </c>
      <c r="X32" s="5">
        <f t="shared" si="7"/>
        <v>0</v>
      </c>
      <c r="Y32" s="6">
        <f>Y33</f>
        <v>0</v>
      </c>
      <c r="Z32" s="5">
        <f t="shared" si="8"/>
        <v>0</v>
      </c>
      <c r="AA32" s="6">
        <f>AA33</f>
        <v>0</v>
      </c>
      <c r="AB32" s="5">
        <f t="shared" si="9"/>
        <v>0</v>
      </c>
      <c r="AC32" s="5">
        <f>AC33</f>
        <v>0</v>
      </c>
      <c r="AD32" s="5">
        <f t="shared" si="10"/>
        <v>0</v>
      </c>
      <c r="AE32" s="5">
        <f>AE33</f>
        <v>0</v>
      </c>
      <c r="AF32" s="5">
        <f t="shared" si="11"/>
        <v>0</v>
      </c>
      <c r="AG32" s="5">
        <v>0</v>
      </c>
      <c r="AH32" s="5">
        <f>AH33</f>
        <v>0</v>
      </c>
      <c r="AI32" s="5">
        <f t="shared" si="12"/>
        <v>0</v>
      </c>
      <c r="AJ32" s="5">
        <f>AJ33</f>
        <v>0</v>
      </c>
      <c r="AK32" s="5">
        <f t="shared" si="13"/>
        <v>0</v>
      </c>
    </row>
    <row r="33" spans="1:37" ht="52.5" customHeight="1">
      <c r="A33" s="2" t="s">
        <v>72</v>
      </c>
      <c r="B33" s="3" t="s">
        <v>5</v>
      </c>
      <c r="C33" s="3" t="s">
        <v>20</v>
      </c>
      <c r="D33" s="3">
        <v>13</v>
      </c>
      <c r="E33" s="1" t="s">
        <v>218</v>
      </c>
      <c r="F33" s="3">
        <v>600</v>
      </c>
      <c r="G33" s="5">
        <v>0</v>
      </c>
      <c r="H33" s="6"/>
      <c r="I33" s="5">
        <f t="shared" si="0"/>
        <v>0</v>
      </c>
      <c r="J33" s="6"/>
      <c r="K33" s="5">
        <f t="shared" si="1"/>
        <v>0</v>
      </c>
      <c r="L33" s="5">
        <v>0</v>
      </c>
      <c r="M33" s="6"/>
      <c r="N33" s="6"/>
      <c r="O33" s="5">
        <f t="shared" si="2"/>
        <v>0</v>
      </c>
      <c r="P33" s="5">
        <f t="shared" si="3"/>
        <v>0</v>
      </c>
      <c r="Q33" s="6"/>
      <c r="R33" s="6"/>
      <c r="S33" s="5">
        <f t="shared" si="4"/>
        <v>0</v>
      </c>
      <c r="T33" s="5">
        <v>1350.8920000000001</v>
      </c>
      <c r="U33" s="5">
        <f t="shared" si="5"/>
        <v>1350.8920000000001</v>
      </c>
      <c r="V33" s="5"/>
      <c r="W33" s="5">
        <f t="shared" si="6"/>
        <v>1350.8920000000001</v>
      </c>
      <c r="X33" s="5">
        <f t="shared" si="7"/>
        <v>0</v>
      </c>
      <c r="Y33" s="6"/>
      <c r="Z33" s="5">
        <f t="shared" si="8"/>
        <v>0</v>
      </c>
      <c r="AA33" s="6"/>
      <c r="AB33" s="5">
        <f t="shared" si="9"/>
        <v>0</v>
      </c>
      <c r="AC33" s="5"/>
      <c r="AD33" s="5">
        <f t="shared" si="10"/>
        <v>0</v>
      </c>
      <c r="AE33" s="5"/>
      <c r="AF33" s="5">
        <f t="shared" si="11"/>
        <v>0</v>
      </c>
      <c r="AG33" s="5">
        <v>0</v>
      </c>
      <c r="AH33" s="5"/>
      <c r="AI33" s="5">
        <f t="shared" si="12"/>
        <v>0</v>
      </c>
      <c r="AJ33" s="5"/>
      <c r="AK33" s="5">
        <f t="shared" si="13"/>
        <v>0</v>
      </c>
    </row>
    <row r="34" spans="1:37" ht="71.25" customHeight="1">
      <c r="A34" s="10" t="s">
        <v>185</v>
      </c>
      <c r="B34" s="3" t="s">
        <v>5</v>
      </c>
      <c r="C34" s="3" t="s">
        <v>20</v>
      </c>
      <c r="D34" s="3">
        <v>13</v>
      </c>
      <c r="E34" s="1" t="s">
        <v>186</v>
      </c>
      <c r="F34" s="3"/>
      <c r="G34" s="5">
        <v>0</v>
      </c>
      <c r="H34" s="6">
        <f>H35</f>
        <v>0</v>
      </c>
      <c r="I34" s="5">
        <f t="shared" si="0"/>
        <v>0</v>
      </c>
      <c r="J34" s="6">
        <f>J35</f>
        <v>0</v>
      </c>
      <c r="K34" s="5">
        <f t="shared" si="1"/>
        <v>0</v>
      </c>
      <c r="L34" s="5">
        <v>0</v>
      </c>
      <c r="M34" s="6">
        <f>M35</f>
        <v>0</v>
      </c>
      <c r="N34" s="6">
        <f>N35</f>
        <v>0</v>
      </c>
      <c r="O34" s="5">
        <f t="shared" si="2"/>
        <v>0</v>
      </c>
      <c r="P34" s="5">
        <f t="shared" si="3"/>
        <v>0</v>
      </c>
      <c r="Q34" s="6">
        <f>Q35</f>
        <v>0</v>
      </c>
      <c r="R34" s="6">
        <f>R35</f>
        <v>0</v>
      </c>
      <c r="S34" s="5">
        <f t="shared" si="4"/>
        <v>0</v>
      </c>
      <c r="T34" s="5">
        <f>T35</f>
        <v>0</v>
      </c>
      <c r="U34" s="5">
        <f t="shared" si="5"/>
        <v>0</v>
      </c>
      <c r="V34" s="5">
        <f>V35</f>
        <v>0</v>
      </c>
      <c r="W34" s="5">
        <f t="shared" si="6"/>
        <v>0</v>
      </c>
      <c r="X34" s="5">
        <f t="shared" si="7"/>
        <v>0</v>
      </c>
      <c r="Y34" s="6">
        <f>Y35</f>
        <v>0</v>
      </c>
      <c r="Z34" s="5">
        <f t="shared" si="8"/>
        <v>0</v>
      </c>
      <c r="AA34" s="6">
        <f>AA35</f>
        <v>0</v>
      </c>
      <c r="AB34" s="5">
        <f t="shared" si="9"/>
        <v>0</v>
      </c>
      <c r="AC34" s="5">
        <f>AC35</f>
        <v>0</v>
      </c>
      <c r="AD34" s="5">
        <f t="shared" si="10"/>
        <v>0</v>
      </c>
      <c r="AE34" s="5">
        <f>AE35</f>
        <v>0</v>
      </c>
      <c r="AF34" s="5">
        <f t="shared" si="11"/>
        <v>0</v>
      </c>
      <c r="AG34" s="5">
        <v>0</v>
      </c>
      <c r="AH34" s="5">
        <f>AH35</f>
        <v>0</v>
      </c>
      <c r="AI34" s="5">
        <f t="shared" si="12"/>
        <v>0</v>
      </c>
      <c r="AJ34" s="5">
        <f>AJ35</f>
        <v>0</v>
      </c>
      <c r="AK34" s="5">
        <f t="shared" si="13"/>
        <v>0</v>
      </c>
    </row>
    <row r="35" spans="1:37" ht="54.7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186</v>
      </c>
      <c r="F35" s="3">
        <v>600</v>
      </c>
      <c r="G35" s="5">
        <v>0</v>
      </c>
      <c r="H35" s="6"/>
      <c r="I35" s="5">
        <f t="shared" si="0"/>
        <v>0</v>
      </c>
      <c r="J35" s="6"/>
      <c r="K35" s="5">
        <f t="shared" si="1"/>
        <v>0</v>
      </c>
      <c r="L35" s="5">
        <v>0</v>
      </c>
      <c r="M35" s="6"/>
      <c r="N35" s="6"/>
      <c r="O35" s="5">
        <f t="shared" si="2"/>
        <v>0</v>
      </c>
      <c r="P35" s="5">
        <f t="shared" si="3"/>
        <v>0</v>
      </c>
      <c r="Q35" s="6"/>
      <c r="R35" s="6"/>
      <c r="S35" s="5">
        <f t="shared" si="4"/>
        <v>0</v>
      </c>
      <c r="T35" s="5"/>
      <c r="U35" s="5">
        <f t="shared" si="5"/>
        <v>0</v>
      </c>
      <c r="V35" s="5"/>
      <c r="W35" s="5">
        <f t="shared" si="6"/>
        <v>0</v>
      </c>
      <c r="X35" s="5">
        <f t="shared" si="7"/>
        <v>0</v>
      </c>
      <c r="Y35" s="6"/>
      <c r="Z35" s="5">
        <f t="shared" si="8"/>
        <v>0</v>
      </c>
      <c r="AA35" s="6"/>
      <c r="AB35" s="5">
        <f t="shared" si="9"/>
        <v>0</v>
      </c>
      <c r="AC35" s="5"/>
      <c r="AD35" s="5">
        <f t="shared" si="10"/>
        <v>0</v>
      </c>
      <c r="AE35" s="5"/>
      <c r="AF35" s="5">
        <f t="shared" si="11"/>
        <v>0</v>
      </c>
      <c r="AG35" s="5">
        <v>0</v>
      </c>
      <c r="AH35" s="5"/>
      <c r="AI35" s="5">
        <f t="shared" si="12"/>
        <v>0</v>
      </c>
      <c r="AJ35" s="5"/>
      <c r="AK35" s="5">
        <f t="shared" si="13"/>
        <v>0</v>
      </c>
    </row>
    <row r="36" spans="1:37" ht="54.75" customHeight="1">
      <c r="A36" s="4" t="s">
        <v>253</v>
      </c>
      <c r="B36" s="3" t="s">
        <v>5</v>
      </c>
      <c r="C36" s="3" t="s">
        <v>20</v>
      </c>
      <c r="D36" s="3">
        <v>13</v>
      </c>
      <c r="E36" s="12" t="s">
        <v>254</v>
      </c>
      <c r="F36" s="3"/>
      <c r="G36" s="5">
        <v>25</v>
      </c>
      <c r="H36" s="6">
        <f>H37+H38</f>
        <v>0</v>
      </c>
      <c r="I36" s="5">
        <f t="shared" si="0"/>
        <v>25</v>
      </c>
      <c r="J36" s="6">
        <f>J37+J38</f>
        <v>0</v>
      </c>
      <c r="K36" s="5">
        <f t="shared" si="1"/>
        <v>25</v>
      </c>
      <c r="L36" s="5">
        <v>25</v>
      </c>
      <c r="M36" s="6">
        <f>M37+M38</f>
        <v>0</v>
      </c>
      <c r="N36" s="6">
        <f>N37+N38</f>
        <v>0</v>
      </c>
      <c r="O36" s="5">
        <f t="shared" si="2"/>
        <v>25</v>
      </c>
      <c r="P36" s="5">
        <f t="shared" si="3"/>
        <v>25</v>
      </c>
      <c r="Q36" s="6">
        <f>Q37+Q38</f>
        <v>0</v>
      </c>
      <c r="R36" s="6">
        <f>R37+R38</f>
        <v>0</v>
      </c>
      <c r="S36" s="5">
        <f t="shared" si="4"/>
        <v>25</v>
      </c>
      <c r="T36" s="5">
        <f>T37+T38</f>
        <v>0</v>
      </c>
      <c r="U36" s="5">
        <f t="shared" si="5"/>
        <v>25</v>
      </c>
      <c r="V36" s="5">
        <f>V37+V38</f>
        <v>0</v>
      </c>
      <c r="W36" s="5">
        <f t="shared" si="6"/>
        <v>25</v>
      </c>
      <c r="X36" s="5">
        <f t="shared" si="7"/>
        <v>25</v>
      </c>
      <c r="Y36" s="6">
        <f>Y37+Y38</f>
        <v>0</v>
      </c>
      <c r="Z36" s="5">
        <f t="shared" si="8"/>
        <v>25</v>
      </c>
      <c r="AA36" s="6">
        <f>AA37+AA38</f>
        <v>0</v>
      </c>
      <c r="AB36" s="5">
        <f t="shared" si="9"/>
        <v>25</v>
      </c>
      <c r="AC36" s="5">
        <f>AC37+AC38</f>
        <v>0</v>
      </c>
      <c r="AD36" s="5">
        <f t="shared" si="10"/>
        <v>25</v>
      </c>
      <c r="AE36" s="5">
        <f>AE37+AE38</f>
        <v>0</v>
      </c>
      <c r="AF36" s="5">
        <f t="shared" si="11"/>
        <v>25</v>
      </c>
      <c r="AG36" s="5">
        <v>25</v>
      </c>
      <c r="AH36" s="5">
        <f>AH37+AH38</f>
        <v>0</v>
      </c>
      <c r="AI36" s="5">
        <f t="shared" si="12"/>
        <v>25</v>
      </c>
      <c r="AJ36" s="5">
        <f>AJ37+AJ38</f>
        <v>0</v>
      </c>
      <c r="AK36" s="5">
        <f t="shared" si="13"/>
        <v>25</v>
      </c>
    </row>
    <row r="37" spans="1:37" ht="54.75" customHeight="1">
      <c r="A37" s="4" t="s">
        <v>102</v>
      </c>
      <c r="B37" s="3" t="s">
        <v>5</v>
      </c>
      <c r="C37" s="3" t="s">
        <v>20</v>
      </c>
      <c r="D37" s="3">
        <v>13</v>
      </c>
      <c r="E37" s="12" t="s">
        <v>254</v>
      </c>
      <c r="F37" s="3">
        <v>100</v>
      </c>
      <c r="G37" s="5">
        <v>25</v>
      </c>
      <c r="H37" s="6"/>
      <c r="I37" s="5">
        <f t="shared" si="0"/>
        <v>25</v>
      </c>
      <c r="J37" s="6"/>
      <c r="K37" s="5">
        <f t="shared" si="1"/>
        <v>25</v>
      </c>
      <c r="L37" s="5">
        <v>25</v>
      </c>
      <c r="M37" s="6"/>
      <c r="N37" s="6"/>
      <c r="O37" s="5">
        <f t="shared" si="2"/>
        <v>25</v>
      </c>
      <c r="P37" s="5">
        <f t="shared" si="3"/>
        <v>25</v>
      </c>
      <c r="Q37" s="6"/>
      <c r="R37" s="6"/>
      <c r="S37" s="5">
        <f t="shared" si="4"/>
        <v>25</v>
      </c>
      <c r="T37" s="5">
        <v>-1.5</v>
      </c>
      <c r="U37" s="5">
        <f t="shared" si="5"/>
        <v>23.5</v>
      </c>
      <c r="V37" s="5"/>
      <c r="W37" s="5">
        <f t="shared" si="6"/>
        <v>23.5</v>
      </c>
      <c r="X37" s="5">
        <f t="shared" si="7"/>
        <v>25</v>
      </c>
      <c r="Y37" s="6"/>
      <c r="Z37" s="5">
        <f t="shared" si="8"/>
        <v>25</v>
      </c>
      <c r="AA37" s="6"/>
      <c r="AB37" s="5">
        <f t="shared" si="9"/>
        <v>25</v>
      </c>
      <c r="AC37" s="5">
        <v>-1.5</v>
      </c>
      <c r="AD37" s="5">
        <f t="shared" si="10"/>
        <v>23.5</v>
      </c>
      <c r="AE37" s="5"/>
      <c r="AF37" s="5">
        <f t="shared" si="11"/>
        <v>23.5</v>
      </c>
      <c r="AG37" s="5">
        <v>25</v>
      </c>
      <c r="AH37" s="5">
        <v>-1.5</v>
      </c>
      <c r="AI37" s="5">
        <f t="shared" si="12"/>
        <v>23.5</v>
      </c>
      <c r="AJ37" s="5"/>
      <c r="AK37" s="5">
        <f t="shared" si="13"/>
        <v>23.5</v>
      </c>
    </row>
    <row r="38" spans="1:37" ht="54.75" customHeight="1">
      <c r="A38" s="4" t="s">
        <v>33</v>
      </c>
      <c r="B38" s="3" t="s">
        <v>5</v>
      </c>
      <c r="C38" s="3" t="s">
        <v>20</v>
      </c>
      <c r="D38" s="3">
        <v>13</v>
      </c>
      <c r="E38" s="12" t="s">
        <v>254</v>
      </c>
      <c r="F38" s="3">
        <v>200</v>
      </c>
      <c r="G38" s="5">
        <v>0</v>
      </c>
      <c r="H38" s="6"/>
      <c r="I38" s="5">
        <f t="shared" si="0"/>
        <v>0</v>
      </c>
      <c r="J38" s="6"/>
      <c r="K38" s="5">
        <f t="shared" si="1"/>
        <v>0</v>
      </c>
      <c r="L38" s="5">
        <v>0</v>
      </c>
      <c r="M38" s="6"/>
      <c r="N38" s="6"/>
      <c r="O38" s="5">
        <f t="shared" si="2"/>
        <v>0</v>
      </c>
      <c r="P38" s="5">
        <f t="shared" si="3"/>
        <v>0</v>
      </c>
      <c r="Q38" s="6"/>
      <c r="R38" s="6"/>
      <c r="S38" s="5">
        <f t="shared" si="4"/>
        <v>0</v>
      </c>
      <c r="T38" s="5">
        <v>1.5</v>
      </c>
      <c r="U38" s="5">
        <f t="shared" si="5"/>
        <v>1.5</v>
      </c>
      <c r="V38" s="5"/>
      <c r="W38" s="5">
        <f t="shared" si="6"/>
        <v>1.5</v>
      </c>
      <c r="X38" s="5">
        <f t="shared" si="7"/>
        <v>0</v>
      </c>
      <c r="Y38" s="6"/>
      <c r="Z38" s="5">
        <f t="shared" si="8"/>
        <v>0</v>
      </c>
      <c r="AA38" s="6"/>
      <c r="AB38" s="5">
        <f t="shared" si="9"/>
        <v>0</v>
      </c>
      <c r="AC38" s="5">
        <v>1.5</v>
      </c>
      <c r="AD38" s="5">
        <f t="shared" si="10"/>
        <v>1.5</v>
      </c>
      <c r="AE38" s="5"/>
      <c r="AF38" s="5">
        <f t="shared" si="11"/>
        <v>1.5</v>
      </c>
      <c r="AG38" s="5">
        <v>0</v>
      </c>
      <c r="AH38" s="5">
        <v>1.5</v>
      </c>
      <c r="AI38" s="5">
        <f t="shared" si="12"/>
        <v>1.5</v>
      </c>
      <c r="AJ38" s="5"/>
      <c r="AK38" s="5">
        <f t="shared" si="13"/>
        <v>1.5</v>
      </c>
    </row>
    <row r="39" spans="1:37" ht="54.75" customHeight="1">
      <c r="A39" s="2" t="s">
        <v>255</v>
      </c>
      <c r="B39" s="3" t="s">
        <v>5</v>
      </c>
      <c r="C39" s="3" t="s">
        <v>20</v>
      </c>
      <c r="D39" s="3">
        <v>13</v>
      </c>
      <c r="E39" s="1" t="s">
        <v>256</v>
      </c>
      <c r="F39" s="3"/>
      <c r="G39" s="5">
        <v>0</v>
      </c>
      <c r="H39" s="6">
        <f>H40</f>
        <v>0</v>
      </c>
      <c r="I39" s="5">
        <f t="shared" si="0"/>
        <v>0</v>
      </c>
      <c r="J39" s="6">
        <f>J40</f>
        <v>0</v>
      </c>
      <c r="K39" s="5">
        <f t="shared" si="1"/>
        <v>0</v>
      </c>
      <c r="L39" s="5">
        <v>0</v>
      </c>
      <c r="M39" s="6">
        <f>M40</f>
        <v>0</v>
      </c>
      <c r="N39" s="6">
        <f>N40</f>
        <v>0</v>
      </c>
      <c r="O39" s="5">
        <f t="shared" si="2"/>
        <v>0</v>
      </c>
      <c r="P39" s="5">
        <f t="shared" si="3"/>
        <v>0</v>
      </c>
      <c r="Q39" s="6">
        <f>Q40</f>
        <v>0</v>
      </c>
      <c r="R39" s="6">
        <f>R40</f>
        <v>0</v>
      </c>
      <c r="S39" s="5">
        <f t="shared" si="4"/>
        <v>0</v>
      </c>
      <c r="T39" s="5">
        <f>T40</f>
        <v>0</v>
      </c>
      <c r="U39" s="5">
        <f t="shared" si="5"/>
        <v>0</v>
      </c>
      <c r="V39" s="5">
        <f>V40</f>
        <v>0</v>
      </c>
      <c r="W39" s="5">
        <f t="shared" si="6"/>
        <v>0</v>
      </c>
      <c r="X39" s="5">
        <f t="shared" si="7"/>
        <v>0</v>
      </c>
      <c r="Y39" s="6">
        <f>Y40</f>
        <v>0</v>
      </c>
      <c r="Z39" s="5">
        <f t="shared" si="8"/>
        <v>0</v>
      </c>
      <c r="AA39" s="6">
        <f>AA40</f>
        <v>0</v>
      </c>
      <c r="AB39" s="5">
        <f t="shared" si="9"/>
        <v>0</v>
      </c>
      <c r="AC39" s="5">
        <f>AC40</f>
        <v>0</v>
      </c>
      <c r="AD39" s="5">
        <f t="shared" si="10"/>
        <v>0</v>
      </c>
      <c r="AE39" s="5">
        <f>AE40</f>
        <v>0</v>
      </c>
      <c r="AF39" s="5">
        <f t="shared" si="11"/>
        <v>0</v>
      </c>
      <c r="AG39" s="5">
        <v>0</v>
      </c>
      <c r="AH39" s="5">
        <f>AH40</f>
        <v>0</v>
      </c>
      <c r="AI39" s="5">
        <f t="shared" si="12"/>
        <v>0</v>
      </c>
      <c r="AJ39" s="5">
        <f>AJ40</f>
        <v>0</v>
      </c>
      <c r="AK39" s="5">
        <f t="shared" si="13"/>
        <v>0</v>
      </c>
    </row>
    <row r="40" spans="1:37" ht="54.75" customHeight="1">
      <c r="A40" s="2" t="s">
        <v>33</v>
      </c>
      <c r="B40" s="3" t="s">
        <v>5</v>
      </c>
      <c r="C40" s="3" t="s">
        <v>20</v>
      </c>
      <c r="D40" s="3">
        <v>13</v>
      </c>
      <c r="E40" s="1" t="s">
        <v>256</v>
      </c>
      <c r="F40" s="3">
        <v>200</v>
      </c>
      <c r="G40" s="5">
        <v>0</v>
      </c>
      <c r="H40" s="6"/>
      <c r="I40" s="5">
        <f t="shared" si="0"/>
        <v>0</v>
      </c>
      <c r="J40" s="6"/>
      <c r="K40" s="5">
        <f t="shared" si="1"/>
        <v>0</v>
      </c>
      <c r="L40" s="5">
        <v>0</v>
      </c>
      <c r="M40" s="6"/>
      <c r="N40" s="6"/>
      <c r="O40" s="5">
        <f t="shared" si="2"/>
        <v>0</v>
      </c>
      <c r="P40" s="5">
        <f t="shared" si="3"/>
        <v>0</v>
      </c>
      <c r="Q40" s="6"/>
      <c r="R40" s="6"/>
      <c r="S40" s="5">
        <f t="shared" si="4"/>
        <v>0</v>
      </c>
      <c r="T40" s="5"/>
      <c r="U40" s="5">
        <f t="shared" si="5"/>
        <v>0</v>
      </c>
      <c r="V40" s="5"/>
      <c r="W40" s="5">
        <f t="shared" si="6"/>
        <v>0</v>
      </c>
      <c r="X40" s="5">
        <f t="shared" si="7"/>
        <v>0</v>
      </c>
      <c r="Y40" s="6"/>
      <c r="Z40" s="5">
        <f t="shared" si="8"/>
        <v>0</v>
      </c>
      <c r="AA40" s="6"/>
      <c r="AB40" s="5">
        <f t="shared" si="9"/>
        <v>0</v>
      </c>
      <c r="AC40" s="5"/>
      <c r="AD40" s="5">
        <f t="shared" si="10"/>
        <v>0</v>
      </c>
      <c r="AE40" s="5"/>
      <c r="AF40" s="5">
        <f t="shared" si="11"/>
        <v>0</v>
      </c>
      <c r="AG40" s="5">
        <v>0</v>
      </c>
      <c r="AH40" s="5"/>
      <c r="AI40" s="5">
        <f t="shared" si="12"/>
        <v>0</v>
      </c>
      <c r="AJ40" s="5"/>
      <c r="AK40" s="5">
        <f t="shared" si="13"/>
        <v>0</v>
      </c>
    </row>
    <row r="41" spans="1:37" ht="57.75" customHeight="1">
      <c r="A41" s="10" t="s">
        <v>196</v>
      </c>
      <c r="B41" s="3" t="s">
        <v>5</v>
      </c>
      <c r="C41" s="3" t="s">
        <v>20</v>
      </c>
      <c r="D41" s="3">
        <v>13</v>
      </c>
      <c r="E41" s="1" t="s">
        <v>42</v>
      </c>
      <c r="F41" s="3"/>
      <c r="G41" s="5">
        <v>10875.80013</v>
      </c>
      <c r="H41" s="6">
        <f>H42+H43+H44</f>
        <v>0</v>
      </c>
      <c r="I41" s="5">
        <f t="shared" si="0"/>
        <v>10875.80013</v>
      </c>
      <c r="J41" s="6">
        <f>J42+J43+J44</f>
        <v>0</v>
      </c>
      <c r="K41" s="5">
        <f t="shared" si="1"/>
        <v>10875.80013</v>
      </c>
      <c r="L41" s="5">
        <v>10875.80013</v>
      </c>
      <c r="M41" s="6">
        <f>M42+M43+M44</f>
        <v>0</v>
      </c>
      <c r="N41" s="6">
        <f>N42+N43+N44</f>
        <v>0</v>
      </c>
      <c r="O41" s="5">
        <f t="shared" si="2"/>
        <v>10875.80013</v>
      </c>
      <c r="P41" s="5">
        <f t="shared" si="3"/>
        <v>10875.80013</v>
      </c>
      <c r="Q41" s="6">
        <f>Q42+Q43+Q44</f>
        <v>0</v>
      </c>
      <c r="R41" s="6">
        <f>R42+R43+R44</f>
        <v>0</v>
      </c>
      <c r="S41" s="5">
        <f t="shared" si="4"/>
        <v>10875.80013</v>
      </c>
      <c r="T41" s="5">
        <f>T42+T43+T44</f>
        <v>1060.2901199999999</v>
      </c>
      <c r="U41" s="5">
        <f t="shared" si="5"/>
        <v>11936.090249999999</v>
      </c>
      <c r="V41" s="5">
        <f>V42+V43+V44</f>
        <v>-436.95384999999999</v>
      </c>
      <c r="W41" s="5">
        <f t="shared" si="6"/>
        <v>11499.136399999999</v>
      </c>
      <c r="X41" s="5">
        <f t="shared" si="7"/>
        <v>10875.80013</v>
      </c>
      <c r="Y41" s="6">
        <f>Y42+Y43+Y44</f>
        <v>0</v>
      </c>
      <c r="Z41" s="5">
        <f t="shared" si="8"/>
        <v>10875.80013</v>
      </c>
      <c r="AA41" s="6">
        <f>AA42+AA43+AA44</f>
        <v>0</v>
      </c>
      <c r="AB41" s="5">
        <f t="shared" si="9"/>
        <v>10875.80013</v>
      </c>
      <c r="AC41" s="5">
        <f>AC42+AC43+AC44</f>
        <v>0</v>
      </c>
      <c r="AD41" s="5">
        <f t="shared" si="10"/>
        <v>10875.80013</v>
      </c>
      <c r="AE41" s="5">
        <f>AE42+AE43+AE44</f>
        <v>-445.48099999999999</v>
      </c>
      <c r="AF41" s="5">
        <f t="shared" si="11"/>
        <v>10430.31913</v>
      </c>
      <c r="AG41" s="5">
        <v>10875.80013</v>
      </c>
      <c r="AH41" s="5">
        <f>AH42+AH43+AH44</f>
        <v>0</v>
      </c>
      <c r="AI41" s="5">
        <f t="shared" si="12"/>
        <v>10875.80013</v>
      </c>
      <c r="AJ41" s="5">
        <f>AJ42+AJ43+AJ44</f>
        <v>-445.48099999999999</v>
      </c>
      <c r="AK41" s="5">
        <f t="shared" si="13"/>
        <v>10430.31913</v>
      </c>
    </row>
    <row r="42" spans="1:37" ht="87" customHeight="1">
      <c r="A42" s="2" t="s">
        <v>102</v>
      </c>
      <c r="B42" s="3" t="s">
        <v>5</v>
      </c>
      <c r="C42" s="3" t="s">
        <v>20</v>
      </c>
      <c r="D42" s="3">
        <v>13</v>
      </c>
      <c r="E42" s="1" t="s">
        <v>42</v>
      </c>
      <c r="F42" s="3">
        <v>100</v>
      </c>
      <c r="G42" s="5">
        <v>6287.5029999999988</v>
      </c>
      <c r="H42" s="6"/>
      <c r="I42" s="5">
        <f t="shared" si="0"/>
        <v>6287.5029999999988</v>
      </c>
      <c r="J42" s="6"/>
      <c r="K42" s="5">
        <f t="shared" si="1"/>
        <v>6287.5029999999988</v>
      </c>
      <c r="L42" s="5">
        <v>6287.5029999999988</v>
      </c>
      <c r="M42" s="6"/>
      <c r="N42" s="6"/>
      <c r="O42" s="5">
        <f t="shared" si="2"/>
        <v>6287.5029999999988</v>
      </c>
      <c r="P42" s="5">
        <f t="shared" si="3"/>
        <v>6287.5029999999988</v>
      </c>
      <c r="Q42" s="6"/>
      <c r="R42" s="6"/>
      <c r="S42" s="5">
        <f t="shared" si="4"/>
        <v>6287.5029999999988</v>
      </c>
      <c r="T42" s="5">
        <f>304.434+493.741+262.11512</f>
        <v>1060.2901199999999</v>
      </c>
      <c r="U42" s="5">
        <f t="shared" si="5"/>
        <v>7347.7931199999985</v>
      </c>
      <c r="V42" s="5">
        <f>43.52715-94.76-350.721</f>
        <v>-401.95384999999999</v>
      </c>
      <c r="W42" s="5">
        <f t="shared" si="6"/>
        <v>6945.8392699999986</v>
      </c>
      <c r="X42" s="5">
        <f t="shared" si="7"/>
        <v>6287.5029999999988</v>
      </c>
      <c r="Y42" s="6"/>
      <c r="Z42" s="5">
        <f t="shared" si="8"/>
        <v>6287.5029999999988</v>
      </c>
      <c r="AA42" s="6"/>
      <c r="AB42" s="5">
        <f t="shared" si="9"/>
        <v>6287.5029999999988</v>
      </c>
      <c r="AC42" s="5"/>
      <c r="AD42" s="5">
        <f t="shared" si="10"/>
        <v>6287.5029999999988</v>
      </c>
      <c r="AE42" s="5">
        <f>-94.76-350.721</f>
        <v>-445.48099999999999</v>
      </c>
      <c r="AF42" s="5">
        <f t="shared" si="11"/>
        <v>5842.021999999999</v>
      </c>
      <c r="AG42" s="5">
        <v>6287.5029999999988</v>
      </c>
      <c r="AH42" s="5"/>
      <c r="AI42" s="5">
        <f t="shared" si="12"/>
        <v>6287.5029999999988</v>
      </c>
      <c r="AJ42" s="5">
        <f>-94.76-350.721</f>
        <v>-445.48099999999999</v>
      </c>
      <c r="AK42" s="5">
        <f t="shared" si="13"/>
        <v>5842.021999999999</v>
      </c>
    </row>
    <row r="43" spans="1:37" ht="51" customHeight="1">
      <c r="A43" s="2" t="s">
        <v>33</v>
      </c>
      <c r="B43" s="3" t="s">
        <v>5</v>
      </c>
      <c r="C43" s="3" t="s">
        <v>20</v>
      </c>
      <c r="D43" s="3">
        <v>13</v>
      </c>
      <c r="E43" s="1" t="s">
        <v>42</v>
      </c>
      <c r="F43" s="3">
        <v>200</v>
      </c>
      <c r="G43" s="5">
        <v>4509.5001299999994</v>
      </c>
      <c r="H43" s="6"/>
      <c r="I43" s="5">
        <f t="shared" si="0"/>
        <v>4509.5001299999994</v>
      </c>
      <c r="J43" s="6"/>
      <c r="K43" s="5">
        <f t="shared" si="1"/>
        <v>4509.5001299999994</v>
      </c>
      <c r="L43" s="5">
        <v>4509.5001299999994</v>
      </c>
      <c r="M43" s="6"/>
      <c r="N43" s="6"/>
      <c r="O43" s="5">
        <f t="shared" si="2"/>
        <v>4509.5001299999994</v>
      </c>
      <c r="P43" s="5">
        <f t="shared" si="3"/>
        <v>4509.5001299999994</v>
      </c>
      <c r="Q43" s="6"/>
      <c r="R43" s="6"/>
      <c r="S43" s="5">
        <f t="shared" si="4"/>
        <v>4509.5001299999994</v>
      </c>
      <c r="T43" s="5"/>
      <c r="U43" s="5">
        <f t="shared" si="5"/>
        <v>4509.5001299999994</v>
      </c>
      <c r="V43" s="5">
        <v>-35</v>
      </c>
      <c r="W43" s="5">
        <f t="shared" si="6"/>
        <v>4474.5001299999994</v>
      </c>
      <c r="X43" s="5">
        <f t="shared" si="7"/>
        <v>4509.5001299999994</v>
      </c>
      <c r="Y43" s="6"/>
      <c r="Z43" s="5">
        <f t="shared" si="8"/>
        <v>4509.5001299999994</v>
      </c>
      <c r="AA43" s="6"/>
      <c r="AB43" s="5">
        <f t="shared" si="9"/>
        <v>4509.5001299999994</v>
      </c>
      <c r="AC43" s="5"/>
      <c r="AD43" s="5">
        <f t="shared" si="10"/>
        <v>4509.5001299999994</v>
      </c>
      <c r="AE43" s="5"/>
      <c r="AF43" s="5">
        <f t="shared" si="11"/>
        <v>4509.5001299999994</v>
      </c>
      <c r="AG43" s="5">
        <v>4509.5001299999994</v>
      </c>
      <c r="AH43" s="5"/>
      <c r="AI43" s="5">
        <f t="shared" si="12"/>
        <v>4509.5001299999994</v>
      </c>
      <c r="AJ43" s="5"/>
      <c r="AK43" s="5">
        <f t="shared" si="13"/>
        <v>4509.5001299999994</v>
      </c>
    </row>
    <row r="44" spans="1:37" ht="40.5" customHeight="1">
      <c r="A44" s="2" t="s">
        <v>34</v>
      </c>
      <c r="B44" s="3" t="s">
        <v>5</v>
      </c>
      <c r="C44" s="3" t="s">
        <v>20</v>
      </c>
      <c r="D44" s="3">
        <v>13</v>
      </c>
      <c r="E44" s="1" t="s">
        <v>42</v>
      </c>
      <c r="F44" s="3">
        <v>800</v>
      </c>
      <c r="G44" s="5">
        <v>78.796999999999983</v>
      </c>
      <c r="H44" s="6"/>
      <c r="I44" s="5">
        <f t="shared" si="0"/>
        <v>78.796999999999983</v>
      </c>
      <c r="J44" s="6"/>
      <c r="K44" s="5">
        <f t="shared" si="1"/>
        <v>78.796999999999983</v>
      </c>
      <c r="L44" s="5">
        <v>78.796999999999983</v>
      </c>
      <c r="M44" s="6"/>
      <c r="N44" s="6"/>
      <c r="O44" s="5">
        <f t="shared" si="2"/>
        <v>78.796999999999983</v>
      </c>
      <c r="P44" s="5">
        <f t="shared" si="3"/>
        <v>78.796999999999983</v>
      </c>
      <c r="Q44" s="6"/>
      <c r="R44" s="6"/>
      <c r="S44" s="5">
        <f t="shared" si="4"/>
        <v>78.796999999999983</v>
      </c>
      <c r="T44" s="5"/>
      <c r="U44" s="5">
        <f t="shared" si="5"/>
        <v>78.796999999999983</v>
      </c>
      <c r="V44" s="5"/>
      <c r="W44" s="5">
        <f t="shared" si="6"/>
        <v>78.796999999999983</v>
      </c>
      <c r="X44" s="5">
        <f t="shared" si="7"/>
        <v>78.796999999999983</v>
      </c>
      <c r="Y44" s="6"/>
      <c r="Z44" s="5">
        <f t="shared" si="8"/>
        <v>78.796999999999983</v>
      </c>
      <c r="AA44" s="6"/>
      <c r="AB44" s="5">
        <f t="shared" si="9"/>
        <v>78.796999999999983</v>
      </c>
      <c r="AC44" s="5"/>
      <c r="AD44" s="5">
        <f t="shared" si="10"/>
        <v>78.796999999999983</v>
      </c>
      <c r="AE44" s="5"/>
      <c r="AF44" s="5">
        <f t="shared" si="11"/>
        <v>78.796999999999983</v>
      </c>
      <c r="AG44" s="5">
        <v>78.796999999999983</v>
      </c>
      <c r="AH44" s="5"/>
      <c r="AI44" s="5">
        <f t="shared" si="12"/>
        <v>78.796999999999983</v>
      </c>
      <c r="AJ44" s="5"/>
      <c r="AK44" s="5">
        <f t="shared" si="13"/>
        <v>78.796999999999983</v>
      </c>
    </row>
    <row r="45" spans="1:37" ht="52.5" customHeight="1">
      <c r="A45" s="10" t="s">
        <v>43</v>
      </c>
      <c r="B45" s="3" t="s">
        <v>5</v>
      </c>
      <c r="C45" s="3" t="s">
        <v>20</v>
      </c>
      <c r="D45" s="3">
        <v>13</v>
      </c>
      <c r="E45" s="1" t="s">
        <v>44</v>
      </c>
      <c r="F45" s="3"/>
      <c r="G45" s="5">
        <v>16.016499999999997</v>
      </c>
      <c r="H45" s="6">
        <f>H46</f>
        <v>0</v>
      </c>
      <c r="I45" s="5">
        <f t="shared" si="0"/>
        <v>16.016499999999997</v>
      </c>
      <c r="J45" s="6">
        <f>J46</f>
        <v>0</v>
      </c>
      <c r="K45" s="5">
        <f t="shared" si="1"/>
        <v>16.016499999999997</v>
      </c>
      <c r="L45" s="5">
        <v>16.016499999999997</v>
      </c>
      <c r="M45" s="6">
        <f>M46</f>
        <v>0</v>
      </c>
      <c r="N45" s="6">
        <f>N46</f>
        <v>0</v>
      </c>
      <c r="O45" s="5">
        <f t="shared" si="2"/>
        <v>16.016499999999997</v>
      </c>
      <c r="P45" s="5">
        <f t="shared" si="3"/>
        <v>16.016499999999997</v>
      </c>
      <c r="Q45" s="6">
        <f>Q46</f>
        <v>0</v>
      </c>
      <c r="R45" s="6">
        <f>R46</f>
        <v>0</v>
      </c>
      <c r="S45" s="5">
        <f t="shared" si="4"/>
        <v>16.016499999999997</v>
      </c>
      <c r="T45" s="5">
        <f>T46</f>
        <v>-0.11600000000000001</v>
      </c>
      <c r="U45" s="5">
        <f t="shared" si="5"/>
        <v>15.900499999999997</v>
      </c>
      <c r="V45" s="5">
        <f>V46</f>
        <v>0</v>
      </c>
      <c r="W45" s="5">
        <f t="shared" si="6"/>
        <v>15.900499999999997</v>
      </c>
      <c r="X45" s="5">
        <f t="shared" si="7"/>
        <v>16.016499999999997</v>
      </c>
      <c r="Y45" s="6">
        <f>Y46</f>
        <v>0</v>
      </c>
      <c r="Z45" s="5">
        <f t="shared" si="8"/>
        <v>16.016499999999997</v>
      </c>
      <c r="AA45" s="6">
        <f>AA46</f>
        <v>0</v>
      </c>
      <c r="AB45" s="5">
        <f t="shared" si="9"/>
        <v>16.016499999999997</v>
      </c>
      <c r="AC45" s="5">
        <f>AC46</f>
        <v>-0.11600000000000001</v>
      </c>
      <c r="AD45" s="5">
        <f t="shared" si="10"/>
        <v>15.900499999999997</v>
      </c>
      <c r="AE45" s="5">
        <f>AE46</f>
        <v>0</v>
      </c>
      <c r="AF45" s="5">
        <f t="shared" si="11"/>
        <v>15.900499999999997</v>
      </c>
      <c r="AG45" s="5">
        <v>16.016499999999997</v>
      </c>
      <c r="AH45" s="5">
        <f>AH46</f>
        <v>-0.11600000000000001</v>
      </c>
      <c r="AI45" s="5">
        <f t="shared" si="12"/>
        <v>15.900499999999997</v>
      </c>
      <c r="AJ45" s="5">
        <f>AJ46</f>
        <v>0</v>
      </c>
      <c r="AK45" s="5">
        <f t="shared" si="13"/>
        <v>15.900499999999997</v>
      </c>
    </row>
    <row r="46" spans="1:37" ht="46.5" customHeight="1">
      <c r="A46" s="2" t="s">
        <v>33</v>
      </c>
      <c r="B46" s="3" t="s">
        <v>5</v>
      </c>
      <c r="C46" s="3" t="s">
        <v>20</v>
      </c>
      <c r="D46" s="3">
        <v>13</v>
      </c>
      <c r="E46" s="1" t="s">
        <v>44</v>
      </c>
      <c r="F46" s="3">
        <v>200</v>
      </c>
      <c r="G46" s="5">
        <v>16.016499999999997</v>
      </c>
      <c r="H46" s="6"/>
      <c r="I46" s="5">
        <f t="shared" si="0"/>
        <v>16.016499999999997</v>
      </c>
      <c r="J46" s="6"/>
      <c r="K46" s="5">
        <f t="shared" si="1"/>
        <v>16.016499999999997</v>
      </c>
      <c r="L46" s="5">
        <v>16.016499999999997</v>
      </c>
      <c r="M46" s="6"/>
      <c r="N46" s="6"/>
      <c r="O46" s="5">
        <f t="shared" si="2"/>
        <v>16.016499999999997</v>
      </c>
      <c r="P46" s="5">
        <f t="shared" si="3"/>
        <v>16.016499999999997</v>
      </c>
      <c r="Q46" s="6"/>
      <c r="R46" s="6"/>
      <c r="S46" s="5">
        <f t="shared" si="4"/>
        <v>16.016499999999997</v>
      </c>
      <c r="T46" s="5">
        <v>-0.11600000000000001</v>
      </c>
      <c r="U46" s="5">
        <f t="shared" si="5"/>
        <v>15.900499999999997</v>
      </c>
      <c r="V46" s="5"/>
      <c r="W46" s="5">
        <f t="shared" si="6"/>
        <v>15.900499999999997</v>
      </c>
      <c r="X46" s="5">
        <f t="shared" si="7"/>
        <v>16.016499999999997</v>
      </c>
      <c r="Y46" s="6"/>
      <c r="Z46" s="5">
        <f t="shared" si="8"/>
        <v>16.016499999999997</v>
      </c>
      <c r="AA46" s="6"/>
      <c r="AB46" s="5">
        <f t="shared" si="9"/>
        <v>16.016499999999997</v>
      </c>
      <c r="AC46" s="5">
        <v>-0.11600000000000001</v>
      </c>
      <c r="AD46" s="5">
        <f t="shared" si="10"/>
        <v>15.900499999999997</v>
      </c>
      <c r="AE46" s="5"/>
      <c r="AF46" s="5">
        <f t="shared" si="11"/>
        <v>15.900499999999997</v>
      </c>
      <c r="AG46" s="5">
        <v>16.016499999999997</v>
      </c>
      <c r="AH46" s="5">
        <v>-0.11600000000000001</v>
      </c>
      <c r="AI46" s="5">
        <f t="shared" si="12"/>
        <v>15.900499999999997</v>
      </c>
      <c r="AJ46" s="5"/>
      <c r="AK46" s="5">
        <f t="shared" si="13"/>
        <v>15.900499999999997</v>
      </c>
    </row>
    <row r="47" spans="1:37" ht="51.75" customHeight="1">
      <c r="A47" s="2" t="s">
        <v>337</v>
      </c>
      <c r="B47" s="11" t="s">
        <v>5</v>
      </c>
      <c r="C47" s="11" t="s">
        <v>20</v>
      </c>
      <c r="D47" s="3">
        <v>13</v>
      </c>
      <c r="E47" s="1" t="s">
        <v>338</v>
      </c>
      <c r="F47" s="3"/>
      <c r="G47" s="5"/>
      <c r="H47" s="6"/>
      <c r="I47" s="5"/>
      <c r="J47" s="6"/>
      <c r="K47" s="5"/>
      <c r="L47" s="5"/>
      <c r="M47" s="6"/>
      <c r="N47" s="6"/>
      <c r="O47" s="5"/>
      <c r="P47" s="5"/>
      <c r="Q47" s="6"/>
      <c r="R47" s="6"/>
      <c r="S47" s="5"/>
      <c r="T47" s="5"/>
      <c r="U47" s="5">
        <f t="shared" si="5"/>
        <v>0</v>
      </c>
      <c r="V47" s="5">
        <f>V48</f>
        <v>269.48</v>
      </c>
      <c r="W47" s="5">
        <f t="shared" si="6"/>
        <v>269.48</v>
      </c>
      <c r="X47" s="5"/>
      <c r="Y47" s="6"/>
      <c r="Z47" s="5"/>
      <c r="AA47" s="6"/>
      <c r="AB47" s="5"/>
      <c r="AC47" s="5"/>
      <c r="AD47" s="5">
        <f t="shared" si="10"/>
        <v>0</v>
      </c>
      <c r="AE47" s="5">
        <f>AE48</f>
        <v>0</v>
      </c>
      <c r="AF47" s="5">
        <f t="shared" si="11"/>
        <v>0</v>
      </c>
      <c r="AG47" s="5"/>
      <c r="AH47" s="5"/>
      <c r="AI47" s="5">
        <f t="shared" si="12"/>
        <v>0</v>
      </c>
      <c r="AJ47" s="5">
        <f>AJ48</f>
        <v>0</v>
      </c>
      <c r="AK47" s="5">
        <f t="shared" si="13"/>
        <v>0</v>
      </c>
    </row>
    <row r="48" spans="1:37" ht="46.5" customHeight="1">
      <c r="A48" s="2" t="s">
        <v>33</v>
      </c>
      <c r="B48" s="11" t="s">
        <v>5</v>
      </c>
      <c r="C48" s="11" t="s">
        <v>20</v>
      </c>
      <c r="D48" s="3">
        <v>13</v>
      </c>
      <c r="E48" s="1" t="s">
        <v>338</v>
      </c>
      <c r="F48" s="3">
        <v>200</v>
      </c>
      <c r="G48" s="5"/>
      <c r="H48" s="6"/>
      <c r="I48" s="5"/>
      <c r="J48" s="6"/>
      <c r="K48" s="5"/>
      <c r="L48" s="5"/>
      <c r="M48" s="6"/>
      <c r="N48" s="6"/>
      <c r="O48" s="5"/>
      <c r="P48" s="5"/>
      <c r="Q48" s="6"/>
      <c r="R48" s="6"/>
      <c r="S48" s="5"/>
      <c r="T48" s="5"/>
      <c r="U48" s="5">
        <f t="shared" si="5"/>
        <v>0</v>
      </c>
      <c r="V48" s="5">
        <f>6+35+228.48</f>
        <v>269.48</v>
      </c>
      <c r="W48" s="5">
        <f t="shared" si="6"/>
        <v>269.48</v>
      </c>
      <c r="X48" s="5"/>
      <c r="Y48" s="6"/>
      <c r="Z48" s="5"/>
      <c r="AA48" s="6"/>
      <c r="AB48" s="5"/>
      <c r="AC48" s="5"/>
      <c r="AD48" s="5">
        <f t="shared" si="10"/>
        <v>0</v>
      </c>
      <c r="AE48" s="5"/>
      <c r="AF48" s="5">
        <f t="shared" si="11"/>
        <v>0</v>
      </c>
      <c r="AG48" s="5"/>
      <c r="AH48" s="5"/>
      <c r="AI48" s="5">
        <f t="shared" si="12"/>
        <v>0</v>
      </c>
      <c r="AJ48" s="5"/>
      <c r="AK48" s="5">
        <f t="shared" si="13"/>
        <v>0</v>
      </c>
    </row>
    <row r="49" spans="1:37" ht="59.25" customHeight="1">
      <c r="A49" s="2" t="s">
        <v>45</v>
      </c>
      <c r="B49" s="11" t="s">
        <v>5</v>
      </c>
      <c r="C49" s="11" t="s">
        <v>20</v>
      </c>
      <c r="D49" s="3">
        <v>13</v>
      </c>
      <c r="E49" s="12" t="s">
        <v>46</v>
      </c>
      <c r="F49" s="3"/>
      <c r="G49" s="5">
        <v>0</v>
      </c>
      <c r="H49" s="6">
        <f>H50</f>
        <v>0</v>
      </c>
      <c r="I49" s="5">
        <f t="shared" si="0"/>
        <v>0</v>
      </c>
      <c r="J49" s="6">
        <f>J50</f>
        <v>0</v>
      </c>
      <c r="K49" s="5">
        <f t="shared" si="1"/>
        <v>0</v>
      </c>
      <c r="L49" s="5">
        <v>0</v>
      </c>
      <c r="M49" s="6">
        <f>M50</f>
        <v>0</v>
      </c>
      <c r="N49" s="6">
        <f>N50</f>
        <v>0</v>
      </c>
      <c r="O49" s="5">
        <f t="shared" si="2"/>
        <v>0</v>
      </c>
      <c r="P49" s="5">
        <f t="shared" si="3"/>
        <v>0</v>
      </c>
      <c r="Q49" s="6">
        <f>Q50</f>
        <v>0</v>
      </c>
      <c r="R49" s="6">
        <f>R50</f>
        <v>0</v>
      </c>
      <c r="S49" s="5">
        <f t="shared" si="4"/>
        <v>0</v>
      </c>
      <c r="T49" s="5">
        <f>T50</f>
        <v>0</v>
      </c>
      <c r="U49" s="5">
        <f t="shared" si="5"/>
        <v>0</v>
      </c>
      <c r="V49" s="5">
        <f>V50</f>
        <v>0</v>
      </c>
      <c r="W49" s="5">
        <f t="shared" si="6"/>
        <v>0</v>
      </c>
      <c r="X49" s="5">
        <f t="shared" si="7"/>
        <v>0</v>
      </c>
      <c r="Y49" s="6">
        <f>Y50</f>
        <v>0</v>
      </c>
      <c r="Z49" s="5">
        <f t="shared" si="8"/>
        <v>0</v>
      </c>
      <c r="AA49" s="6">
        <f>AA50</f>
        <v>0</v>
      </c>
      <c r="AB49" s="5">
        <f t="shared" si="9"/>
        <v>0</v>
      </c>
      <c r="AC49" s="5">
        <f>AC50</f>
        <v>0</v>
      </c>
      <c r="AD49" s="5">
        <f t="shared" si="10"/>
        <v>0</v>
      </c>
      <c r="AE49" s="5">
        <f>AE50</f>
        <v>0</v>
      </c>
      <c r="AF49" s="5">
        <f t="shared" si="11"/>
        <v>0</v>
      </c>
      <c r="AG49" s="5">
        <v>0</v>
      </c>
      <c r="AH49" s="5">
        <f>AH50</f>
        <v>0</v>
      </c>
      <c r="AI49" s="5">
        <f t="shared" si="12"/>
        <v>0</v>
      </c>
      <c r="AJ49" s="5">
        <f>AJ50</f>
        <v>0</v>
      </c>
      <c r="AK49" s="5">
        <f t="shared" si="13"/>
        <v>0</v>
      </c>
    </row>
    <row r="50" spans="1:37" ht="49.5" customHeight="1">
      <c r="A50" s="2" t="s">
        <v>33</v>
      </c>
      <c r="B50" s="11" t="s">
        <v>5</v>
      </c>
      <c r="C50" s="11" t="s">
        <v>20</v>
      </c>
      <c r="D50" s="3">
        <v>13</v>
      </c>
      <c r="E50" s="12" t="s">
        <v>46</v>
      </c>
      <c r="F50" s="3">
        <v>200</v>
      </c>
      <c r="G50" s="5">
        <v>0</v>
      </c>
      <c r="H50" s="6"/>
      <c r="I50" s="5">
        <f t="shared" si="0"/>
        <v>0</v>
      </c>
      <c r="J50" s="6"/>
      <c r="K50" s="5">
        <f t="shared" si="1"/>
        <v>0</v>
      </c>
      <c r="L50" s="5">
        <v>0</v>
      </c>
      <c r="M50" s="6"/>
      <c r="N50" s="6"/>
      <c r="O50" s="5">
        <f t="shared" si="2"/>
        <v>0</v>
      </c>
      <c r="P50" s="5">
        <f t="shared" si="3"/>
        <v>0</v>
      </c>
      <c r="Q50" s="6"/>
      <c r="R50" s="6"/>
      <c r="S50" s="5">
        <f t="shared" si="4"/>
        <v>0</v>
      </c>
      <c r="T50" s="5"/>
      <c r="U50" s="5">
        <f t="shared" si="5"/>
        <v>0</v>
      </c>
      <c r="V50" s="5"/>
      <c r="W50" s="5">
        <f t="shared" si="6"/>
        <v>0</v>
      </c>
      <c r="X50" s="5">
        <f t="shared" si="7"/>
        <v>0</v>
      </c>
      <c r="Y50" s="6"/>
      <c r="Z50" s="5">
        <f t="shared" si="8"/>
        <v>0</v>
      </c>
      <c r="AA50" s="6"/>
      <c r="AB50" s="5">
        <f t="shared" si="9"/>
        <v>0</v>
      </c>
      <c r="AC50" s="5"/>
      <c r="AD50" s="5">
        <f t="shared" si="10"/>
        <v>0</v>
      </c>
      <c r="AE50" s="5"/>
      <c r="AF50" s="5">
        <f t="shared" si="11"/>
        <v>0</v>
      </c>
      <c r="AG50" s="5">
        <v>0</v>
      </c>
      <c r="AH50" s="5"/>
      <c r="AI50" s="5">
        <f t="shared" si="12"/>
        <v>0</v>
      </c>
      <c r="AJ50" s="5"/>
      <c r="AK50" s="5">
        <f t="shared" si="13"/>
        <v>0</v>
      </c>
    </row>
    <row r="51" spans="1:37" ht="49.5" customHeight="1">
      <c r="A51" s="2" t="s">
        <v>47</v>
      </c>
      <c r="B51" s="11" t="s">
        <v>5</v>
      </c>
      <c r="C51" s="3" t="s">
        <v>20</v>
      </c>
      <c r="D51" s="3">
        <v>13</v>
      </c>
      <c r="E51" s="12" t="s">
        <v>48</v>
      </c>
      <c r="F51" s="3"/>
      <c r="G51" s="5">
        <v>0</v>
      </c>
      <c r="H51" s="6">
        <f>H52</f>
        <v>0</v>
      </c>
      <c r="I51" s="5">
        <f t="shared" si="0"/>
        <v>0</v>
      </c>
      <c r="J51" s="6">
        <f>J52</f>
        <v>0</v>
      </c>
      <c r="K51" s="5">
        <f t="shared" si="1"/>
        <v>0</v>
      </c>
      <c r="L51" s="5">
        <v>0</v>
      </c>
      <c r="M51" s="6">
        <f>M52</f>
        <v>0</v>
      </c>
      <c r="N51" s="6">
        <f>N52</f>
        <v>0</v>
      </c>
      <c r="O51" s="5">
        <f t="shared" si="2"/>
        <v>0</v>
      </c>
      <c r="P51" s="5">
        <f t="shared" si="3"/>
        <v>0</v>
      </c>
      <c r="Q51" s="6">
        <f>Q52</f>
        <v>0</v>
      </c>
      <c r="R51" s="6">
        <f>R52</f>
        <v>0</v>
      </c>
      <c r="S51" s="5">
        <f t="shared" si="4"/>
        <v>0</v>
      </c>
      <c r="T51" s="5">
        <f>T52</f>
        <v>0</v>
      </c>
      <c r="U51" s="5">
        <f t="shared" si="5"/>
        <v>0</v>
      </c>
      <c r="V51" s="5">
        <f>V52</f>
        <v>0</v>
      </c>
      <c r="W51" s="5">
        <f t="shared" si="6"/>
        <v>0</v>
      </c>
      <c r="X51" s="5">
        <f t="shared" si="7"/>
        <v>0</v>
      </c>
      <c r="Y51" s="6">
        <f>Y52</f>
        <v>0</v>
      </c>
      <c r="Z51" s="5">
        <f t="shared" si="8"/>
        <v>0</v>
      </c>
      <c r="AA51" s="6">
        <f>AA52</f>
        <v>0</v>
      </c>
      <c r="AB51" s="5">
        <f t="shared" si="9"/>
        <v>0</v>
      </c>
      <c r="AC51" s="5">
        <f>AC52</f>
        <v>0</v>
      </c>
      <c r="AD51" s="5">
        <f t="shared" si="10"/>
        <v>0</v>
      </c>
      <c r="AE51" s="5">
        <f>AE52</f>
        <v>0</v>
      </c>
      <c r="AF51" s="5">
        <f t="shared" si="11"/>
        <v>0</v>
      </c>
      <c r="AG51" s="5">
        <v>0</v>
      </c>
      <c r="AH51" s="5">
        <f>AH52</f>
        <v>0</v>
      </c>
      <c r="AI51" s="5">
        <f t="shared" si="12"/>
        <v>0</v>
      </c>
      <c r="AJ51" s="5">
        <f>AJ52</f>
        <v>0</v>
      </c>
      <c r="AK51" s="5">
        <f t="shared" si="13"/>
        <v>0</v>
      </c>
    </row>
    <row r="52" spans="1:37" ht="47.25" customHeight="1">
      <c r="A52" s="2" t="s">
        <v>33</v>
      </c>
      <c r="B52" s="11" t="s">
        <v>5</v>
      </c>
      <c r="C52" s="3" t="s">
        <v>20</v>
      </c>
      <c r="D52" s="3">
        <v>13</v>
      </c>
      <c r="E52" s="12" t="s">
        <v>48</v>
      </c>
      <c r="F52" s="3">
        <v>200</v>
      </c>
      <c r="G52" s="5">
        <v>0</v>
      </c>
      <c r="H52" s="6"/>
      <c r="I52" s="5">
        <f t="shared" si="0"/>
        <v>0</v>
      </c>
      <c r="J52" s="6"/>
      <c r="K52" s="5">
        <f t="shared" si="1"/>
        <v>0</v>
      </c>
      <c r="L52" s="5">
        <v>0</v>
      </c>
      <c r="M52" s="6"/>
      <c r="N52" s="6"/>
      <c r="O52" s="5">
        <f t="shared" si="2"/>
        <v>0</v>
      </c>
      <c r="P52" s="5">
        <f t="shared" si="3"/>
        <v>0</v>
      </c>
      <c r="Q52" s="6"/>
      <c r="R52" s="6"/>
      <c r="S52" s="5">
        <f t="shared" si="4"/>
        <v>0</v>
      </c>
      <c r="T52" s="5"/>
      <c r="U52" s="5">
        <f t="shared" si="5"/>
        <v>0</v>
      </c>
      <c r="V52" s="5"/>
      <c r="W52" s="5">
        <f t="shared" si="6"/>
        <v>0</v>
      </c>
      <c r="X52" s="5">
        <f t="shared" si="7"/>
        <v>0</v>
      </c>
      <c r="Y52" s="6"/>
      <c r="Z52" s="5">
        <f t="shared" si="8"/>
        <v>0</v>
      </c>
      <c r="AA52" s="6"/>
      <c r="AB52" s="5">
        <f t="shared" si="9"/>
        <v>0</v>
      </c>
      <c r="AC52" s="5"/>
      <c r="AD52" s="5">
        <f t="shared" si="10"/>
        <v>0</v>
      </c>
      <c r="AE52" s="5"/>
      <c r="AF52" s="5">
        <f t="shared" si="11"/>
        <v>0</v>
      </c>
      <c r="AG52" s="5">
        <v>0</v>
      </c>
      <c r="AH52" s="5"/>
      <c r="AI52" s="5">
        <f t="shared" si="12"/>
        <v>0</v>
      </c>
      <c r="AJ52" s="5"/>
      <c r="AK52" s="5">
        <f t="shared" si="13"/>
        <v>0</v>
      </c>
    </row>
    <row r="53" spans="1:37" ht="72.75" customHeight="1">
      <c r="A53" s="4" t="s">
        <v>259</v>
      </c>
      <c r="B53" s="11" t="s">
        <v>5</v>
      </c>
      <c r="C53" s="3" t="s">
        <v>20</v>
      </c>
      <c r="D53" s="3">
        <v>13</v>
      </c>
      <c r="E53" s="12" t="s">
        <v>260</v>
      </c>
      <c r="F53" s="3"/>
      <c r="G53" s="5">
        <v>0</v>
      </c>
      <c r="H53" s="6">
        <f>H54</f>
        <v>0</v>
      </c>
      <c r="I53" s="5">
        <f t="shared" si="0"/>
        <v>0</v>
      </c>
      <c r="J53" s="6">
        <f>J54</f>
        <v>0</v>
      </c>
      <c r="K53" s="5">
        <f t="shared" si="1"/>
        <v>0</v>
      </c>
      <c r="L53" s="5">
        <v>0</v>
      </c>
      <c r="M53" s="6">
        <f>M54</f>
        <v>0</v>
      </c>
      <c r="N53" s="6">
        <f>N54</f>
        <v>0</v>
      </c>
      <c r="O53" s="5">
        <f t="shared" si="2"/>
        <v>0</v>
      </c>
      <c r="P53" s="5">
        <f t="shared" si="3"/>
        <v>0</v>
      </c>
      <c r="Q53" s="6">
        <f>Q54</f>
        <v>0</v>
      </c>
      <c r="R53" s="6">
        <f>R54</f>
        <v>0</v>
      </c>
      <c r="S53" s="5">
        <f t="shared" si="4"/>
        <v>0</v>
      </c>
      <c r="T53" s="5">
        <f>T54</f>
        <v>0</v>
      </c>
      <c r="U53" s="5">
        <f t="shared" si="5"/>
        <v>0</v>
      </c>
      <c r="V53" s="5">
        <f>V54</f>
        <v>975</v>
      </c>
      <c r="W53" s="5">
        <f t="shared" si="6"/>
        <v>975</v>
      </c>
      <c r="X53" s="5">
        <f t="shared" si="7"/>
        <v>0</v>
      </c>
      <c r="Y53" s="6">
        <f>Y54</f>
        <v>0</v>
      </c>
      <c r="Z53" s="5">
        <f t="shared" si="8"/>
        <v>0</v>
      </c>
      <c r="AA53" s="6">
        <f>AA54</f>
        <v>0</v>
      </c>
      <c r="AB53" s="5">
        <f t="shared" si="9"/>
        <v>0</v>
      </c>
      <c r="AC53" s="5">
        <f>AC54</f>
        <v>0</v>
      </c>
      <c r="AD53" s="5">
        <f t="shared" si="10"/>
        <v>0</v>
      </c>
      <c r="AE53" s="5">
        <f>AE54</f>
        <v>0</v>
      </c>
      <c r="AF53" s="5">
        <f t="shared" si="11"/>
        <v>0</v>
      </c>
      <c r="AG53" s="5">
        <v>0</v>
      </c>
      <c r="AH53" s="5">
        <f>AH54</f>
        <v>0</v>
      </c>
      <c r="AI53" s="5">
        <f t="shared" si="12"/>
        <v>0</v>
      </c>
      <c r="AJ53" s="5">
        <f>AJ54</f>
        <v>0</v>
      </c>
      <c r="AK53" s="5">
        <f t="shared" si="13"/>
        <v>0</v>
      </c>
    </row>
    <row r="54" spans="1:37" ht="47.25" customHeight="1">
      <c r="A54" s="4" t="s">
        <v>34</v>
      </c>
      <c r="B54" s="11" t="s">
        <v>5</v>
      </c>
      <c r="C54" s="3" t="s">
        <v>20</v>
      </c>
      <c r="D54" s="3">
        <v>13</v>
      </c>
      <c r="E54" s="12" t="s">
        <v>260</v>
      </c>
      <c r="F54" s="3">
        <v>800</v>
      </c>
      <c r="G54" s="5">
        <v>0</v>
      </c>
      <c r="H54" s="6"/>
      <c r="I54" s="5">
        <f t="shared" si="0"/>
        <v>0</v>
      </c>
      <c r="J54" s="6"/>
      <c r="K54" s="5">
        <f t="shared" si="1"/>
        <v>0</v>
      </c>
      <c r="L54" s="5">
        <v>0</v>
      </c>
      <c r="M54" s="6"/>
      <c r="N54" s="6"/>
      <c r="O54" s="5">
        <f t="shared" si="2"/>
        <v>0</v>
      </c>
      <c r="P54" s="5">
        <f t="shared" si="3"/>
        <v>0</v>
      </c>
      <c r="Q54" s="6"/>
      <c r="R54" s="6"/>
      <c r="S54" s="5">
        <f t="shared" si="4"/>
        <v>0</v>
      </c>
      <c r="T54" s="5"/>
      <c r="U54" s="5">
        <f t="shared" si="5"/>
        <v>0</v>
      </c>
      <c r="V54" s="5">
        <v>975</v>
      </c>
      <c r="W54" s="5">
        <f t="shared" si="6"/>
        <v>975</v>
      </c>
      <c r="X54" s="5">
        <f t="shared" si="7"/>
        <v>0</v>
      </c>
      <c r="Y54" s="6"/>
      <c r="Z54" s="5">
        <f t="shared" si="8"/>
        <v>0</v>
      </c>
      <c r="AA54" s="6"/>
      <c r="AB54" s="5">
        <f t="shared" si="9"/>
        <v>0</v>
      </c>
      <c r="AC54" s="5"/>
      <c r="AD54" s="5">
        <f t="shared" si="10"/>
        <v>0</v>
      </c>
      <c r="AE54" s="5"/>
      <c r="AF54" s="5">
        <f t="shared" si="11"/>
        <v>0</v>
      </c>
      <c r="AG54" s="5">
        <v>0</v>
      </c>
      <c r="AH54" s="5"/>
      <c r="AI54" s="5">
        <f t="shared" si="12"/>
        <v>0</v>
      </c>
      <c r="AJ54" s="5"/>
      <c r="AK54" s="5">
        <f t="shared" si="13"/>
        <v>0</v>
      </c>
    </row>
    <row r="55" spans="1:37" ht="53.25" customHeight="1">
      <c r="A55" s="2" t="s">
        <v>195</v>
      </c>
      <c r="B55" s="3" t="s">
        <v>5</v>
      </c>
      <c r="C55" s="3" t="s">
        <v>21</v>
      </c>
      <c r="D55" s="3" t="s">
        <v>28</v>
      </c>
      <c r="E55" s="1" t="s">
        <v>51</v>
      </c>
      <c r="F55" s="3"/>
      <c r="G55" s="5">
        <v>1281.0384999999999</v>
      </c>
      <c r="H55" s="6">
        <f>H56+H57+H58</f>
        <v>0</v>
      </c>
      <c r="I55" s="5">
        <f t="shared" si="0"/>
        <v>1281.0384999999999</v>
      </c>
      <c r="J55" s="6">
        <f>J56+J57+J58</f>
        <v>0</v>
      </c>
      <c r="K55" s="5">
        <f t="shared" si="1"/>
        <v>1281.0384999999999</v>
      </c>
      <c r="L55" s="5">
        <v>1281.0384999999999</v>
      </c>
      <c r="M55" s="6">
        <f>M56+M57+M58</f>
        <v>0</v>
      </c>
      <c r="N55" s="6">
        <f>N56+N57+N58</f>
        <v>396.1</v>
      </c>
      <c r="O55" s="5">
        <f t="shared" si="2"/>
        <v>1677.1385</v>
      </c>
      <c r="P55" s="5">
        <f t="shared" si="3"/>
        <v>1281.0384999999999</v>
      </c>
      <c r="Q55" s="6">
        <f>Q56+Q57+Q58</f>
        <v>0</v>
      </c>
      <c r="R55" s="6">
        <f>R56+R57+R58</f>
        <v>0</v>
      </c>
      <c r="S55" s="5">
        <f t="shared" si="4"/>
        <v>1677.1385</v>
      </c>
      <c r="T55" s="5">
        <f>T56+T57+T58</f>
        <v>171.76218</v>
      </c>
      <c r="U55" s="5">
        <f t="shared" si="5"/>
        <v>1848.90068</v>
      </c>
      <c r="V55" s="5">
        <f>V56+V57+V58</f>
        <v>0</v>
      </c>
      <c r="W55" s="5">
        <f t="shared" si="6"/>
        <v>1848.90068</v>
      </c>
      <c r="X55" s="5">
        <f t="shared" si="7"/>
        <v>1281.0384999999999</v>
      </c>
      <c r="Y55" s="6">
        <f>Y56+Y57+Y58</f>
        <v>396.1</v>
      </c>
      <c r="Z55" s="5">
        <f t="shared" si="8"/>
        <v>1677.1385</v>
      </c>
      <c r="AA55" s="6">
        <f>AA56+AA57+AA58</f>
        <v>0</v>
      </c>
      <c r="AB55" s="5">
        <f t="shared" si="9"/>
        <v>1677.1385</v>
      </c>
      <c r="AC55" s="5">
        <f>AC56+AC57+AC58</f>
        <v>0</v>
      </c>
      <c r="AD55" s="5">
        <f t="shared" si="10"/>
        <v>1677.1385</v>
      </c>
      <c r="AE55" s="5">
        <f>AE56+AE57+AE58</f>
        <v>0</v>
      </c>
      <c r="AF55" s="5">
        <f t="shared" si="11"/>
        <v>1677.1385</v>
      </c>
      <c r="AG55" s="5">
        <v>1677.1385</v>
      </c>
      <c r="AH55" s="5">
        <f>AH56+AH57+AH58</f>
        <v>0</v>
      </c>
      <c r="AI55" s="5">
        <f t="shared" si="12"/>
        <v>1677.1385</v>
      </c>
      <c r="AJ55" s="5">
        <f>AJ56+AJ57+AJ58</f>
        <v>0</v>
      </c>
      <c r="AK55" s="5">
        <f t="shared" si="13"/>
        <v>1677.1385</v>
      </c>
    </row>
    <row r="56" spans="1:37" ht="90.75" customHeight="1">
      <c r="A56" s="2" t="s">
        <v>102</v>
      </c>
      <c r="B56" s="3" t="s">
        <v>5</v>
      </c>
      <c r="C56" s="3" t="s">
        <v>21</v>
      </c>
      <c r="D56" s="3" t="s">
        <v>28</v>
      </c>
      <c r="E56" s="1" t="s">
        <v>51</v>
      </c>
      <c r="F56" s="3">
        <v>100</v>
      </c>
      <c r="G56" s="5">
        <v>1208.7235000000001</v>
      </c>
      <c r="H56" s="6"/>
      <c r="I56" s="5">
        <f t="shared" si="0"/>
        <v>1208.7235000000001</v>
      </c>
      <c r="J56" s="6"/>
      <c r="K56" s="5">
        <f t="shared" si="1"/>
        <v>1208.7235000000001</v>
      </c>
      <c r="L56" s="5">
        <v>1208.7235000000001</v>
      </c>
      <c r="M56" s="6"/>
      <c r="N56" s="6"/>
      <c r="O56" s="5">
        <f t="shared" si="2"/>
        <v>1208.7235000000001</v>
      </c>
      <c r="P56" s="5">
        <f t="shared" si="3"/>
        <v>1208.7235000000001</v>
      </c>
      <c r="Q56" s="6"/>
      <c r="R56" s="6"/>
      <c r="S56" s="5">
        <f t="shared" si="4"/>
        <v>1208.7235000000001</v>
      </c>
      <c r="T56" s="5">
        <f>103.563+16.556+28.64318</f>
        <v>148.76218</v>
      </c>
      <c r="U56" s="5">
        <f t="shared" si="5"/>
        <v>1357.48568</v>
      </c>
      <c r="V56" s="5"/>
      <c r="W56" s="5">
        <f t="shared" si="6"/>
        <v>1357.48568</v>
      </c>
      <c r="X56" s="5">
        <f t="shared" si="7"/>
        <v>1208.7235000000001</v>
      </c>
      <c r="Y56" s="6"/>
      <c r="Z56" s="5">
        <f t="shared" si="8"/>
        <v>1208.7235000000001</v>
      </c>
      <c r="AA56" s="6"/>
      <c r="AB56" s="5">
        <f t="shared" si="9"/>
        <v>1208.7235000000001</v>
      </c>
      <c r="AC56" s="5"/>
      <c r="AD56" s="5">
        <f t="shared" si="10"/>
        <v>1208.7235000000001</v>
      </c>
      <c r="AE56" s="5"/>
      <c r="AF56" s="5">
        <f t="shared" si="11"/>
        <v>1208.7235000000001</v>
      </c>
      <c r="AG56" s="5">
        <v>1208.7235000000001</v>
      </c>
      <c r="AH56" s="5"/>
      <c r="AI56" s="5">
        <f t="shared" si="12"/>
        <v>1208.7235000000001</v>
      </c>
      <c r="AJ56" s="5"/>
      <c r="AK56" s="5">
        <f t="shared" si="13"/>
        <v>1208.7235000000001</v>
      </c>
    </row>
    <row r="57" spans="1:37" ht="49.5" customHeight="1">
      <c r="A57" s="2" t="s">
        <v>33</v>
      </c>
      <c r="B57" s="3" t="s">
        <v>5</v>
      </c>
      <c r="C57" s="3" t="s">
        <v>21</v>
      </c>
      <c r="D57" s="3" t="s">
        <v>28</v>
      </c>
      <c r="E57" s="1" t="s">
        <v>51</v>
      </c>
      <c r="F57" s="3">
        <v>200</v>
      </c>
      <c r="G57" s="5">
        <v>72.215000000000003</v>
      </c>
      <c r="H57" s="6"/>
      <c r="I57" s="5">
        <f t="shared" si="0"/>
        <v>72.215000000000003</v>
      </c>
      <c r="J57" s="6"/>
      <c r="K57" s="5">
        <f t="shared" si="1"/>
        <v>72.215000000000003</v>
      </c>
      <c r="L57" s="5">
        <v>72.215000000000003</v>
      </c>
      <c r="M57" s="6"/>
      <c r="N57" s="6">
        <v>396.1</v>
      </c>
      <c r="O57" s="5">
        <f t="shared" si="2"/>
        <v>468.31500000000005</v>
      </c>
      <c r="P57" s="5">
        <f t="shared" si="3"/>
        <v>72.215000000000003</v>
      </c>
      <c r="Q57" s="6"/>
      <c r="R57" s="6"/>
      <c r="S57" s="5">
        <f t="shared" si="4"/>
        <v>468.31500000000005</v>
      </c>
      <c r="T57" s="5">
        <v>23</v>
      </c>
      <c r="U57" s="5">
        <f t="shared" si="5"/>
        <v>491.31500000000005</v>
      </c>
      <c r="V57" s="5"/>
      <c r="W57" s="5">
        <f t="shared" si="6"/>
        <v>491.31500000000005</v>
      </c>
      <c r="X57" s="5">
        <f t="shared" si="7"/>
        <v>72.215000000000003</v>
      </c>
      <c r="Y57" s="6">
        <v>396.1</v>
      </c>
      <c r="Z57" s="5">
        <f t="shared" si="8"/>
        <v>468.31500000000005</v>
      </c>
      <c r="AA57" s="6"/>
      <c r="AB57" s="5">
        <f t="shared" si="9"/>
        <v>468.31500000000005</v>
      </c>
      <c r="AC57" s="5"/>
      <c r="AD57" s="5">
        <f t="shared" si="10"/>
        <v>468.31500000000005</v>
      </c>
      <c r="AE57" s="5"/>
      <c r="AF57" s="5">
        <f t="shared" si="11"/>
        <v>468.31500000000005</v>
      </c>
      <c r="AG57" s="5">
        <v>468.31500000000005</v>
      </c>
      <c r="AH57" s="5"/>
      <c r="AI57" s="5">
        <f t="shared" si="12"/>
        <v>468.31500000000005</v>
      </c>
      <c r="AJ57" s="5"/>
      <c r="AK57" s="5">
        <f t="shared" si="13"/>
        <v>468.31500000000005</v>
      </c>
    </row>
    <row r="58" spans="1:37" ht="38.25" customHeight="1">
      <c r="A58" s="2" t="s">
        <v>34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800</v>
      </c>
      <c r="G58" s="5">
        <v>0.10000000000000009</v>
      </c>
      <c r="H58" s="6"/>
      <c r="I58" s="5">
        <f t="shared" si="0"/>
        <v>0.10000000000000009</v>
      </c>
      <c r="J58" s="6"/>
      <c r="K58" s="5">
        <f t="shared" si="1"/>
        <v>0.10000000000000009</v>
      </c>
      <c r="L58" s="5">
        <v>0.10000000000000009</v>
      </c>
      <c r="M58" s="6"/>
      <c r="N58" s="6"/>
      <c r="O58" s="5">
        <f t="shared" si="2"/>
        <v>0.10000000000000009</v>
      </c>
      <c r="P58" s="5">
        <f t="shared" si="3"/>
        <v>0.10000000000000009</v>
      </c>
      <c r="Q58" s="6"/>
      <c r="R58" s="6"/>
      <c r="S58" s="5">
        <f t="shared" si="4"/>
        <v>0.10000000000000009</v>
      </c>
      <c r="T58" s="5"/>
      <c r="U58" s="5">
        <f t="shared" si="5"/>
        <v>0.10000000000000009</v>
      </c>
      <c r="V58" s="5"/>
      <c r="W58" s="5">
        <f t="shared" si="6"/>
        <v>0.10000000000000009</v>
      </c>
      <c r="X58" s="5">
        <f t="shared" si="7"/>
        <v>0.10000000000000009</v>
      </c>
      <c r="Y58" s="6"/>
      <c r="Z58" s="5">
        <f t="shared" si="8"/>
        <v>0.10000000000000009</v>
      </c>
      <c r="AA58" s="6"/>
      <c r="AB58" s="5">
        <f t="shared" si="9"/>
        <v>0.10000000000000009</v>
      </c>
      <c r="AC58" s="5"/>
      <c r="AD58" s="5">
        <f t="shared" si="10"/>
        <v>0.10000000000000009</v>
      </c>
      <c r="AE58" s="5"/>
      <c r="AF58" s="5">
        <f t="shared" si="11"/>
        <v>0.10000000000000009</v>
      </c>
      <c r="AG58" s="5">
        <v>0.10000000000000009</v>
      </c>
      <c r="AH58" s="5"/>
      <c r="AI58" s="5">
        <f t="shared" si="12"/>
        <v>0.10000000000000009</v>
      </c>
      <c r="AJ58" s="5"/>
      <c r="AK58" s="5">
        <f t="shared" si="13"/>
        <v>0.10000000000000009</v>
      </c>
    </row>
    <row r="59" spans="1:37" ht="49.5" customHeight="1">
      <c r="A59" s="10" t="s">
        <v>207</v>
      </c>
      <c r="B59" s="3" t="s">
        <v>5</v>
      </c>
      <c r="C59" s="3" t="s">
        <v>21</v>
      </c>
      <c r="D59" s="3" t="s">
        <v>28</v>
      </c>
      <c r="E59" s="1" t="s">
        <v>208</v>
      </c>
      <c r="F59" s="3"/>
      <c r="G59" s="5">
        <v>0</v>
      </c>
      <c r="H59" s="6">
        <f>H60</f>
        <v>0</v>
      </c>
      <c r="I59" s="5">
        <f t="shared" si="0"/>
        <v>0</v>
      </c>
      <c r="J59" s="6">
        <f>J60</f>
        <v>0</v>
      </c>
      <c r="K59" s="5">
        <f t="shared" si="1"/>
        <v>0</v>
      </c>
      <c r="L59" s="5">
        <v>0</v>
      </c>
      <c r="M59" s="6">
        <f>M60</f>
        <v>0</v>
      </c>
      <c r="N59" s="6">
        <f>N60</f>
        <v>0</v>
      </c>
      <c r="O59" s="5">
        <f t="shared" si="2"/>
        <v>0</v>
      </c>
      <c r="P59" s="5">
        <f t="shared" si="3"/>
        <v>0</v>
      </c>
      <c r="Q59" s="6">
        <f>Q60</f>
        <v>0</v>
      </c>
      <c r="R59" s="6">
        <f>R60</f>
        <v>0</v>
      </c>
      <c r="S59" s="5">
        <f t="shared" si="4"/>
        <v>0</v>
      </c>
      <c r="T59" s="5">
        <f>T60</f>
        <v>0</v>
      </c>
      <c r="U59" s="5">
        <f t="shared" si="5"/>
        <v>0</v>
      </c>
      <c r="V59" s="5">
        <f>V60</f>
        <v>0</v>
      </c>
      <c r="W59" s="5">
        <f t="shared" si="6"/>
        <v>0</v>
      </c>
      <c r="X59" s="5">
        <f t="shared" si="7"/>
        <v>0</v>
      </c>
      <c r="Y59" s="6">
        <f>Y60</f>
        <v>0</v>
      </c>
      <c r="Z59" s="5">
        <f t="shared" si="8"/>
        <v>0</v>
      </c>
      <c r="AA59" s="6">
        <f>AA60</f>
        <v>0</v>
      </c>
      <c r="AB59" s="5">
        <f t="shared" si="9"/>
        <v>0</v>
      </c>
      <c r="AC59" s="5">
        <f>AC60</f>
        <v>0</v>
      </c>
      <c r="AD59" s="5">
        <f t="shared" si="10"/>
        <v>0</v>
      </c>
      <c r="AE59" s="5">
        <f>AE60</f>
        <v>0</v>
      </c>
      <c r="AF59" s="5">
        <f t="shared" si="11"/>
        <v>0</v>
      </c>
      <c r="AG59" s="5">
        <v>0</v>
      </c>
      <c r="AH59" s="5">
        <f>AH60</f>
        <v>0</v>
      </c>
      <c r="AI59" s="5">
        <f t="shared" si="12"/>
        <v>0</v>
      </c>
      <c r="AJ59" s="5">
        <f>AJ60</f>
        <v>0</v>
      </c>
      <c r="AK59" s="5">
        <f t="shared" si="13"/>
        <v>0</v>
      </c>
    </row>
    <row r="60" spans="1:37" ht="52.5" customHeight="1">
      <c r="A60" s="2" t="s">
        <v>33</v>
      </c>
      <c r="B60" s="3" t="s">
        <v>5</v>
      </c>
      <c r="C60" s="3" t="s">
        <v>21</v>
      </c>
      <c r="D60" s="3" t="s">
        <v>28</v>
      </c>
      <c r="E60" s="1" t="s">
        <v>208</v>
      </c>
      <c r="F60" s="3">
        <v>200</v>
      </c>
      <c r="G60" s="5">
        <v>0</v>
      </c>
      <c r="H60" s="6"/>
      <c r="I60" s="5">
        <f t="shared" si="0"/>
        <v>0</v>
      </c>
      <c r="J60" s="6"/>
      <c r="K60" s="5">
        <f t="shared" si="1"/>
        <v>0</v>
      </c>
      <c r="L60" s="5">
        <v>0</v>
      </c>
      <c r="M60" s="6"/>
      <c r="N60" s="6"/>
      <c r="O60" s="5">
        <f t="shared" si="2"/>
        <v>0</v>
      </c>
      <c r="P60" s="5">
        <f t="shared" si="3"/>
        <v>0</v>
      </c>
      <c r="Q60" s="6"/>
      <c r="R60" s="6"/>
      <c r="S60" s="5">
        <f t="shared" si="4"/>
        <v>0</v>
      </c>
      <c r="T60" s="5"/>
      <c r="U60" s="5">
        <f t="shared" si="5"/>
        <v>0</v>
      </c>
      <c r="V60" s="5"/>
      <c r="W60" s="5">
        <f t="shared" si="6"/>
        <v>0</v>
      </c>
      <c r="X60" s="5">
        <f t="shared" si="7"/>
        <v>0</v>
      </c>
      <c r="Y60" s="6"/>
      <c r="Z60" s="5">
        <f t="shared" si="8"/>
        <v>0</v>
      </c>
      <c r="AA60" s="6"/>
      <c r="AB60" s="5">
        <f t="shared" si="9"/>
        <v>0</v>
      </c>
      <c r="AC60" s="5"/>
      <c r="AD60" s="5">
        <f t="shared" si="10"/>
        <v>0</v>
      </c>
      <c r="AE60" s="5"/>
      <c r="AF60" s="5">
        <f t="shared" si="11"/>
        <v>0</v>
      </c>
      <c r="AG60" s="5">
        <v>0</v>
      </c>
      <c r="AH60" s="5"/>
      <c r="AI60" s="5">
        <f t="shared" si="12"/>
        <v>0</v>
      </c>
      <c r="AJ60" s="5"/>
      <c r="AK60" s="5">
        <f t="shared" si="13"/>
        <v>0</v>
      </c>
    </row>
    <row r="61" spans="1:37" ht="129" customHeight="1">
      <c r="A61" s="2" t="s">
        <v>193</v>
      </c>
      <c r="B61" s="3" t="s">
        <v>5</v>
      </c>
      <c r="C61" s="3" t="s">
        <v>22</v>
      </c>
      <c r="D61" s="3" t="s">
        <v>23</v>
      </c>
      <c r="E61" s="12" t="s">
        <v>52</v>
      </c>
      <c r="F61" s="3"/>
      <c r="G61" s="5">
        <v>16.515000000000001</v>
      </c>
      <c r="H61" s="6">
        <f>H62</f>
        <v>0</v>
      </c>
      <c r="I61" s="5">
        <f t="shared" si="0"/>
        <v>16.515000000000001</v>
      </c>
      <c r="J61" s="6">
        <f>J62</f>
        <v>0</v>
      </c>
      <c r="K61" s="5">
        <f t="shared" si="1"/>
        <v>16.515000000000001</v>
      </c>
      <c r="L61" s="5">
        <v>16.515000000000001</v>
      </c>
      <c r="M61" s="6">
        <f>M62</f>
        <v>0</v>
      </c>
      <c r="N61" s="6">
        <f>N62</f>
        <v>16.920359999999999</v>
      </c>
      <c r="O61" s="5">
        <f t="shared" si="2"/>
        <v>33.435360000000003</v>
      </c>
      <c r="P61" s="5">
        <f t="shared" si="3"/>
        <v>16.515000000000001</v>
      </c>
      <c r="Q61" s="6">
        <f>Q62</f>
        <v>0</v>
      </c>
      <c r="R61" s="6">
        <f>R62</f>
        <v>0</v>
      </c>
      <c r="S61" s="5">
        <f t="shared" si="4"/>
        <v>33.435360000000003</v>
      </c>
      <c r="T61" s="5">
        <f>T62</f>
        <v>58.674630000000001</v>
      </c>
      <c r="U61" s="5">
        <f t="shared" si="5"/>
        <v>92.10999000000001</v>
      </c>
      <c r="V61" s="5">
        <f>V62</f>
        <v>0</v>
      </c>
      <c r="W61" s="5">
        <f t="shared" si="6"/>
        <v>92.10999000000001</v>
      </c>
      <c r="X61" s="5">
        <f t="shared" si="7"/>
        <v>16.515000000000001</v>
      </c>
      <c r="Y61" s="6">
        <f>Y62</f>
        <v>16.920359999999999</v>
      </c>
      <c r="Z61" s="5">
        <f t="shared" si="8"/>
        <v>33.435360000000003</v>
      </c>
      <c r="AA61" s="6">
        <f>AA62</f>
        <v>0</v>
      </c>
      <c r="AB61" s="5">
        <f t="shared" si="9"/>
        <v>33.435360000000003</v>
      </c>
      <c r="AC61" s="5">
        <f>AC62</f>
        <v>0.20139000000000001</v>
      </c>
      <c r="AD61" s="5">
        <f t="shared" si="10"/>
        <v>33.636750000000006</v>
      </c>
      <c r="AE61" s="5">
        <f>AE62</f>
        <v>0</v>
      </c>
      <c r="AF61" s="5">
        <f t="shared" si="11"/>
        <v>33.636750000000006</v>
      </c>
      <c r="AG61" s="5">
        <v>33.435360000000003</v>
      </c>
      <c r="AH61" s="5">
        <f>AH62</f>
        <v>0.20139000000000001</v>
      </c>
      <c r="AI61" s="5">
        <f t="shared" si="12"/>
        <v>33.636750000000006</v>
      </c>
      <c r="AJ61" s="5">
        <f>AJ62</f>
        <v>0</v>
      </c>
      <c r="AK61" s="5">
        <f t="shared" si="13"/>
        <v>33.636750000000006</v>
      </c>
    </row>
    <row r="62" spans="1:37" ht="48" customHeight="1">
      <c r="A62" s="2" t="s">
        <v>33</v>
      </c>
      <c r="B62" s="3" t="s">
        <v>5</v>
      </c>
      <c r="C62" s="3" t="s">
        <v>22</v>
      </c>
      <c r="D62" s="3" t="s">
        <v>23</v>
      </c>
      <c r="E62" s="12" t="s">
        <v>52</v>
      </c>
      <c r="F62" s="3">
        <v>200</v>
      </c>
      <c r="G62" s="5">
        <v>16.515000000000001</v>
      </c>
      <c r="H62" s="6"/>
      <c r="I62" s="5">
        <f t="shared" si="0"/>
        <v>16.515000000000001</v>
      </c>
      <c r="J62" s="6"/>
      <c r="K62" s="5">
        <f t="shared" si="1"/>
        <v>16.515000000000001</v>
      </c>
      <c r="L62" s="5">
        <v>16.515000000000001</v>
      </c>
      <c r="M62" s="6"/>
      <c r="N62" s="6">
        <v>16.920359999999999</v>
      </c>
      <c r="O62" s="5">
        <f t="shared" si="2"/>
        <v>33.435360000000003</v>
      </c>
      <c r="P62" s="5">
        <f t="shared" si="3"/>
        <v>16.515000000000001</v>
      </c>
      <c r="Q62" s="6"/>
      <c r="R62" s="6"/>
      <c r="S62" s="5">
        <f t="shared" si="4"/>
        <v>33.435360000000003</v>
      </c>
      <c r="T62" s="5">
        <v>58.674630000000001</v>
      </c>
      <c r="U62" s="5">
        <f t="shared" si="5"/>
        <v>92.10999000000001</v>
      </c>
      <c r="V62" s="5"/>
      <c r="W62" s="5">
        <f t="shared" si="6"/>
        <v>92.10999000000001</v>
      </c>
      <c r="X62" s="5">
        <f t="shared" si="7"/>
        <v>16.515000000000001</v>
      </c>
      <c r="Y62" s="6">
        <v>16.920359999999999</v>
      </c>
      <c r="Z62" s="5">
        <f t="shared" si="8"/>
        <v>33.435360000000003</v>
      </c>
      <c r="AA62" s="6"/>
      <c r="AB62" s="5">
        <f t="shared" si="9"/>
        <v>33.435360000000003</v>
      </c>
      <c r="AC62" s="5">
        <v>0.20139000000000001</v>
      </c>
      <c r="AD62" s="5">
        <f t="shared" si="10"/>
        <v>33.636750000000006</v>
      </c>
      <c r="AE62" s="5"/>
      <c r="AF62" s="5">
        <f t="shared" si="11"/>
        <v>33.636750000000006</v>
      </c>
      <c r="AG62" s="5">
        <v>33.435360000000003</v>
      </c>
      <c r="AH62" s="5">
        <v>0.20139000000000001</v>
      </c>
      <c r="AI62" s="5">
        <f t="shared" si="12"/>
        <v>33.636750000000006</v>
      </c>
      <c r="AJ62" s="5"/>
      <c r="AK62" s="5">
        <f t="shared" si="13"/>
        <v>33.636750000000006</v>
      </c>
    </row>
    <row r="63" spans="1:37" ht="88.5" customHeight="1">
      <c r="A63" s="2" t="s">
        <v>222</v>
      </c>
      <c r="B63" s="3" t="s">
        <v>5</v>
      </c>
      <c r="C63" s="3" t="s">
        <v>22</v>
      </c>
      <c r="D63" s="3" t="s">
        <v>23</v>
      </c>
      <c r="E63" s="12" t="s">
        <v>223</v>
      </c>
      <c r="F63" s="3"/>
      <c r="G63" s="5">
        <v>0</v>
      </c>
      <c r="H63" s="6">
        <f>H64</f>
        <v>0</v>
      </c>
      <c r="I63" s="5">
        <f t="shared" si="0"/>
        <v>0</v>
      </c>
      <c r="J63" s="6">
        <f>J64</f>
        <v>0</v>
      </c>
      <c r="K63" s="5">
        <f t="shared" si="1"/>
        <v>0</v>
      </c>
      <c r="L63" s="5">
        <v>0</v>
      </c>
      <c r="M63" s="6">
        <f>M64</f>
        <v>0</v>
      </c>
      <c r="N63" s="6">
        <f>N64</f>
        <v>0</v>
      </c>
      <c r="O63" s="5">
        <f t="shared" si="2"/>
        <v>0</v>
      </c>
      <c r="P63" s="5">
        <f t="shared" si="3"/>
        <v>0</v>
      </c>
      <c r="Q63" s="6">
        <f>Q64</f>
        <v>0</v>
      </c>
      <c r="R63" s="6">
        <f>R64</f>
        <v>0</v>
      </c>
      <c r="S63" s="5">
        <f t="shared" si="4"/>
        <v>0</v>
      </c>
      <c r="T63" s="5">
        <f>T64</f>
        <v>0</v>
      </c>
      <c r="U63" s="5">
        <f t="shared" si="5"/>
        <v>0</v>
      </c>
      <c r="V63" s="5">
        <f>V64</f>
        <v>0</v>
      </c>
      <c r="W63" s="5">
        <f t="shared" si="6"/>
        <v>0</v>
      </c>
      <c r="X63" s="5">
        <f t="shared" si="7"/>
        <v>0</v>
      </c>
      <c r="Y63" s="6">
        <f>Y64</f>
        <v>0</v>
      </c>
      <c r="Z63" s="5">
        <f t="shared" si="8"/>
        <v>0</v>
      </c>
      <c r="AA63" s="6">
        <f>AA64</f>
        <v>0</v>
      </c>
      <c r="AB63" s="5">
        <f t="shared" si="9"/>
        <v>0</v>
      </c>
      <c r="AC63" s="5">
        <f>AC64</f>
        <v>0</v>
      </c>
      <c r="AD63" s="5">
        <f t="shared" si="10"/>
        <v>0</v>
      </c>
      <c r="AE63" s="5">
        <f>AE64</f>
        <v>0</v>
      </c>
      <c r="AF63" s="5">
        <f t="shared" si="11"/>
        <v>0</v>
      </c>
      <c r="AG63" s="5">
        <v>0</v>
      </c>
      <c r="AH63" s="5">
        <f>AH64</f>
        <v>0</v>
      </c>
      <c r="AI63" s="5">
        <f t="shared" si="12"/>
        <v>0</v>
      </c>
      <c r="AJ63" s="5">
        <f>AJ64</f>
        <v>0</v>
      </c>
      <c r="AK63" s="5">
        <f t="shared" si="13"/>
        <v>0</v>
      </c>
    </row>
    <row r="64" spans="1:37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223</v>
      </c>
      <c r="F64" s="3">
        <v>200</v>
      </c>
      <c r="G64" s="5">
        <v>0</v>
      </c>
      <c r="H64" s="6"/>
      <c r="I64" s="5">
        <f t="shared" si="0"/>
        <v>0</v>
      </c>
      <c r="J64" s="6"/>
      <c r="K64" s="5">
        <f t="shared" si="1"/>
        <v>0</v>
      </c>
      <c r="L64" s="5">
        <v>0</v>
      </c>
      <c r="M64" s="6"/>
      <c r="N64" s="6"/>
      <c r="O64" s="5">
        <f t="shared" si="2"/>
        <v>0</v>
      </c>
      <c r="P64" s="5">
        <f t="shared" si="3"/>
        <v>0</v>
      </c>
      <c r="Q64" s="6"/>
      <c r="R64" s="6"/>
      <c r="S64" s="5">
        <f t="shared" si="4"/>
        <v>0</v>
      </c>
      <c r="T64" s="5"/>
      <c r="U64" s="5">
        <f t="shared" si="5"/>
        <v>0</v>
      </c>
      <c r="V64" s="5"/>
      <c r="W64" s="5">
        <f t="shared" si="6"/>
        <v>0</v>
      </c>
      <c r="X64" s="5">
        <f t="shared" si="7"/>
        <v>0</v>
      </c>
      <c r="Y64" s="6"/>
      <c r="Z64" s="5">
        <f t="shared" si="8"/>
        <v>0</v>
      </c>
      <c r="AA64" s="6"/>
      <c r="AB64" s="5">
        <f t="shared" si="9"/>
        <v>0</v>
      </c>
      <c r="AC64" s="5"/>
      <c r="AD64" s="5">
        <f t="shared" si="10"/>
        <v>0</v>
      </c>
      <c r="AE64" s="5"/>
      <c r="AF64" s="5">
        <f t="shared" si="11"/>
        <v>0</v>
      </c>
      <c r="AG64" s="5">
        <v>0</v>
      </c>
      <c r="AH64" s="5"/>
      <c r="AI64" s="5">
        <f t="shared" si="12"/>
        <v>0</v>
      </c>
      <c r="AJ64" s="5"/>
      <c r="AK64" s="5">
        <f t="shared" si="13"/>
        <v>0</v>
      </c>
    </row>
    <row r="65" spans="1:37" ht="42" customHeight="1">
      <c r="A65" s="10" t="s">
        <v>205</v>
      </c>
      <c r="B65" s="3" t="s">
        <v>5</v>
      </c>
      <c r="C65" s="3" t="s">
        <v>22</v>
      </c>
      <c r="D65" s="3" t="s">
        <v>25</v>
      </c>
      <c r="E65" s="1" t="s">
        <v>206</v>
      </c>
      <c r="F65" s="3"/>
      <c r="G65" s="5">
        <v>0</v>
      </c>
      <c r="H65" s="6">
        <f>H66+H67</f>
        <v>0</v>
      </c>
      <c r="I65" s="5">
        <f t="shared" si="0"/>
        <v>0</v>
      </c>
      <c r="J65" s="6">
        <f>J66+J67</f>
        <v>0</v>
      </c>
      <c r="K65" s="5">
        <f t="shared" si="1"/>
        <v>0</v>
      </c>
      <c r="L65" s="5">
        <v>0</v>
      </c>
      <c r="M65" s="6">
        <f>M66+M67</f>
        <v>0</v>
      </c>
      <c r="N65" s="6">
        <f>N66+N67</f>
        <v>0</v>
      </c>
      <c r="O65" s="5">
        <f t="shared" si="2"/>
        <v>0</v>
      </c>
      <c r="P65" s="5">
        <f t="shared" si="3"/>
        <v>0</v>
      </c>
      <c r="Q65" s="6">
        <f>Q66+Q67</f>
        <v>0</v>
      </c>
      <c r="R65" s="6">
        <f>R66+R67</f>
        <v>0</v>
      </c>
      <c r="S65" s="5">
        <f t="shared" si="4"/>
        <v>0</v>
      </c>
      <c r="T65" s="5">
        <f>T66+T67</f>
        <v>0</v>
      </c>
      <c r="U65" s="5">
        <f t="shared" si="5"/>
        <v>0</v>
      </c>
      <c r="V65" s="5">
        <f>V66+V67</f>
        <v>0</v>
      </c>
      <c r="W65" s="5">
        <f t="shared" si="6"/>
        <v>0</v>
      </c>
      <c r="X65" s="5">
        <f t="shared" si="7"/>
        <v>0</v>
      </c>
      <c r="Y65" s="6">
        <f>Y66+Y67</f>
        <v>0</v>
      </c>
      <c r="Z65" s="5">
        <f t="shared" si="8"/>
        <v>0</v>
      </c>
      <c r="AA65" s="6">
        <f>AA66+AA67</f>
        <v>0</v>
      </c>
      <c r="AB65" s="5">
        <f t="shared" si="9"/>
        <v>0</v>
      </c>
      <c r="AC65" s="5">
        <f>AC66+AC67</f>
        <v>0</v>
      </c>
      <c r="AD65" s="5">
        <f t="shared" si="10"/>
        <v>0</v>
      </c>
      <c r="AE65" s="5">
        <f>AE66+AE67</f>
        <v>0</v>
      </c>
      <c r="AF65" s="5">
        <f t="shared" si="11"/>
        <v>0</v>
      </c>
      <c r="AG65" s="5">
        <v>0</v>
      </c>
      <c r="AH65" s="5">
        <f>AH66+AH67</f>
        <v>0</v>
      </c>
      <c r="AI65" s="5">
        <f t="shared" si="12"/>
        <v>0</v>
      </c>
      <c r="AJ65" s="5">
        <f>AJ66+AJ67</f>
        <v>0</v>
      </c>
      <c r="AK65" s="5">
        <f t="shared" si="13"/>
        <v>0</v>
      </c>
    </row>
    <row r="66" spans="1:37" ht="45" customHeight="1">
      <c r="A66" s="2" t="s">
        <v>33</v>
      </c>
      <c r="B66" s="3" t="s">
        <v>5</v>
      </c>
      <c r="C66" s="3" t="s">
        <v>22</v>
      </c>
      <c r="D66" s="3" t="s">
        <v>25</v>
      </c>
      <c r="E66" s="1" t="s">
        <v>206</v>
      </c>
      <c r="F66" s="3">
        <v>200</v>
      </c>
      <c r="G66" s="5">
        <v>0</v>
      </c>
      <c r="H66" s="6"/>
      <c r="I66" s="5">
        <f t="shared" si="0"/>
        <v>0</v>
      </c>
      <c r="J66" s="6"/>
      <c r="K66" s="5">
        <f t="shared" si="1"/>
        <v>0</v>
      </c>
      <c r="L66" s="5">
        <v>0</v>
      </c>
      <c r="M66" s="6"/>
      <c r="N66" s="6"/>
      <c r="O66" s="5">
        <f t="shared" si="2"/>
        <v>0</v>
      </c>
      <c r="P66" s="5">
        <f t="shared" si="3"/>
        <v>0</v>
      </c>
      <c r="Q66" s="6"/>
      <c r="R66" s="6"/>
      <c r="S66" s="5">
        <f t="shared" si="4"/>
        <v>0</v>
      </c>
      <c r="T66" s="5"/>
      <c r="U66" s="5">
        <f t="shared" si="5"/>
        <v>0</v>
      </c>
      <c r="V66" s="5"/>
      <c r="W66" s="5">
        <f t="shared" si="6"/>
        <v>0</v>
      </c>
      <c r="X66" s="5">
        <f t="shared" si="7"/>
        <v>0</v>
      </c>
      <c r="Y66" s="6"/>
      <c r="Z66" s="5">
        <f t="shared" si="8"/>
        <v>0</v>
      </c>
      <c r="AA66" s="6"/>
      <c r="AB66" s="5">
        <f t="shared" si="9"/>
        <v>0</v>
      </c>
      <c r="AC66" s="5"/>
      <c r="AD66" s="5">
        <f t="shared" si="10"/>
        <v>0</v>
      </c>
      <c r="AE66" s="5"/>
      <c r="AF66" s="5">
        <f t="shared" si="11"/>
        <v>0</v>
      </c>
      <c r="AG66" s="5">
        <v>0</v>
      </c>
      <c r="AH66" s="5"/>
      <c r="AI66" s="5">
        <f t="shared" si="12"/>
        <v>0</v>
      </c>
      <c r="AJ66" s="5"/>
      <c r="AK66" s="5">
        <f t="shared" si="13"/>
        <v>0</v>
      </c>
    </row>
    <row r="67" spans="1:37" ht="45" customHeight="1">
      <c r="A67" s="10" t="s">
        <v>34</v>
      </c>
      <c r="B67" s="3" t="s">
        <v>5</v>
      </c>
      <c r="C67" s="3" t="s">
        <v>22</v>
      </c>
      <c r="D67" s="3" t="s">
        <v>25</v>
      </c>
      <c r="E67" s="1" t="s">
        <v>206</v>
      </c>
      <c r="F67" s="3">
        <v>800</v>
      </c>
      <c r="G67" s="5">
        <v>0</v>
      </c>
      <c r="H67" s="6"/>
      <c r="I67" s="5">
        <f t="shared" si="0"/>
        <v>0</v>
      </c>
      <c r="J67" s="6"/>
      <c r="K67" s="5">
        <f t="shared" si="1"/>
        <v>0</v>
      </c>
      <c r="L67" s="5">
        <v>0</v>
      </c>
      <c r="M67" s="6"/>
      <c r="N67" s="6"/>
      <c r="O67" s="5">
        <f t="shared" si="2"/>
        <v>0</v>
      </c>
      <c r="P67" s="5">
        <f t="shared" si="3"/>
        <v>0</v>
      </c>
      <c r="Q67" s="6"/>
      <c r="R67" s="6"/>
      <c r="S67" s="5">
        <f t="shared" si="4"/>
        <v>0</v>
      </c>
      <c r="T67" s="5"/>
      <c r="U67" s="5">
        <f t="shared" si="5"/>
        <v>0</v>
      </c>
      <c r="V67" s="5"/>
      <c r="W67" s="5">
        <f t="shared" si="6"/>
        <v>0</v>
      </c>
      <c r="X67" s="5">
        <f t="shared" si="7"/>
        <v>0</v>
      </c>
      <c r="Y67" s="6"/>
      <c r="Z67" s="5">
        <f t="shared" si="8"/>
        <v>0</v>
      </c>
      <c r="AA67" s="6"/>
      <c r="AB67" s="5">
        <f t="shared" si="9"/>
        <v>0</v>
      </c>
      <c r="AC67" s="5"/>
      <c r="AD67" s="5">
        <f t="shared" si="10"/>
        <v>0</v>
      </c>
      <c r="AE67" s="5"/>
      <c r="AF67" s="5">
        <f t="shared" si="11"/>
        <v>0</v>
      </c>
      <c r="AG67" s="5">
        <v>0</v>
      </c>
      <c r="AH67" s="5"/>
      <c r="AI67" s="5">
        <f t="shared" si="12"/>
        <v>0</v>
      </c>
      <c r="AJ67" s="5"/>
      <c r="AK67" s="5">
        <f t="shared" si="13"/>
        <v>0</v>
      </c>
    </row>
    <row r="68" spans="1:37" ht="44.25" customHeight="1">
      <c r="A68" s="10" t="s">
        <v>53</v>
      </c>
      <c r="B68" s="3" t="s">
        <v>5</v>
      </c>
      <c r="C68" s="3" t="s">
        <v>22</v>
      </c>
      <c r="D68" s="3" t="s">
        <v>28</v>
      </c>
      <c r="E68" s="1" t="s">
        <v>226</v>
      </c>
      <c r="F68" s="3"/>
      <c r="G68" s="5">
        <v>471.30999999999949</v>
      </c>
      <c r="H68" s="6">
        <f>H69</f>
        <v>0</v>
      </c>
      <c r="I68" s="5">
        <f t="shared" si="0"/>
        <v>471.30999999999949</v>
      </c>
      <c r="J68" s="6">
        <f>J69</f>
        <v>0</v>
      </c>
      <c r="K68" s="5">
        <f t="shared" si="1"/>
        <v>471.30999999999949</v>
      </c>
      <c r="L68" s="5">
        <v>471.30999999999949</v>
      </c>
      <c r="M68" s="6">
        <f>M69</f>
        <v>0</v>
      </c>
      <c r="N68" s="6">
        <f>N69</f>
        <v>0</v>
      </c>
      <c r="O68" s="5">
        <f t="shared" si="2"/>
        <v>471.30999999999949</v>
      </c>
      <c r="P68" s="5">
        <f t="shared" si="3"/>
        <v>471.30999999999949</v>
      </c>
      <c r="Q68" s="6">
        <f>Q69</f>
        <v>0</v>
      </c>
      <c r="R68" s="6">
        <f>R69</f>
        <v>-471.31</v>
      </c>
      <c r="S68" s="5">
        <f t="shared" si="4"/>
        <v>-5.1159076974727213E-13</v>
      </c>
      <c r="T68" s="5">
        <f>T69</f>
        <v>0</v>
      </c>
      <c r="U68" s="5">
        <f t="shared" si="5"/>
        <v>-5.1159076974727213E-13</v>
      </c>
      <c r="V68" s="5">
        <f>V69</f>
        <v>260.70299999999997</v>
      </c>
      <c r="W68" s="5">
        <f t="shared" si="6"/>
        <v>260.70299999999946</v>
      </c>
      <c r="X68" s="5">
        <f t="shared" si="7"/>
        <v>471.30999999999949</v>
      </c>
      <c r="Y68" s="6">
        <f>Y69</f>
        <v>0</v>
      </c>
      <c r="Z68" s="5">
        <f t="shared" si="8"/>
        <v>471.30999999999949</v>
      </c>
      <c r="AA68" s="6">
        <f>AA69</f>
        <v>-471.31</v>
      </c>
      <c r="AB68" s="5">
        <f t="shared" si="9"/>
        <v>-5.1159076974727213E-13</v>
      </c>
      <c r="AC68" s="5">
        <f>AC69</f>
        <v>0</v>
      </c>
      <c r="AD68" s="5">
        <f t="shared" si="10"/>
        <v>-5.1159076974727213E-13</v>
      </c>
      <c r="AE68" s="5">
        <f>AE69</f>
        <v>0</v>
      </c>
      <c r="AF68" s="5">
        <f t="shared" si="11"/>
        <v>-5.1159076974727213E-13</v>
      </c>
      <c r="AG68" s="5">
        <v>-5.1159076974727213E-13</v>
      </c>
      <c r="AH68" s="5">
        <f>AH69</f>
        <v>0</v>
      </c>
      <c r="AI68" s="5">
        <f t="shared" si="12"/>
        <v>-5.1159076974727213E-13</v>
      </c>
      <c r="AJ68" s="5">
        <f>AJ69</f>
        <v>0</v>
      </c>
      <c r="AK68" s="5">
        <f t="shared" si="13"/>
        <v>-5.1159076974727213E-13</v>
      </c>
    </row>
    <row r="69" spans="1:37" ht="46.5" customHeight="1">
      <c r="A69" s="2" t="s">
        <v>33</v>
      </c>
      <c r="B69" s="3" t="s">
        <v>5</v>
      </c>
      <c r="C69" s="3" t="s">
        <v>22</v>
      </c>
      <c r="D69" s="3" t="s">
        <v>28</v>
      </c>
      <c r="E69" s="1" t="s">
        <v>226</v>
      </c>
      <c r="F69" s="3">
        <v>200</v>
      </c>
      <c r="G69" s="5">
        <v>471.30999999999949</v>
      </c>
      <c r="H69" s="6"/>
      <c r="I69" s="5">
        <f t="shared" si="0"/>
        <v>471.30999999999949</v>
      </c>
      <c r="J69" s="6"/>
      <c r="K69" s="5">
        <f t="shared" si="1"/>
        <v>471.30999999999949</v>
      </c>
      <c r="L69" s="5">
        <v>471.30999999999949</v>
      </c>
      <c r="M69" s="6"/>
      <c r="N69" s="6"/>
      <c r="O69" s="5">
        <f t="shared" si="2"/>
        <v>471.30999999999949</v>
      </c>
      <c r="P69" s="5">
        <f t="shared" si="3"/>
        <v>471.30999999999949</v>
      </c>
      <c r="Q69" s="6"/>
      <c r="R69" s="6">
        <v>-471.31</v>
      </c>
      <c r="S69" s="5">
        <f t="shared" si="4"/>
        <v>-5.1159076974727213E-13</v>
      </c>
      <c r="T69" s="5"/>
      <c r="U69" s="5">
        <f t="shared" si="5"/>
        <v>-5.1159076974727213E-13</v>
      </c>
      <c r="V69" s="5">
        <v>260.70299999999997</v>
      </c>
      <c r="W69" s="5">
        <f t="shared" si="6"/>
        <v>260.70299999999946</v>
      </c>
      <c r="X69" s="5">
        <f t="shared" si="7"/>
        <v>471.30999999999949</v>
      </c>
      <c r="Y69" s="6"/>
      <c r="Z69" s="5">
        <f t="shared" si="8"/>
        <v>471.30999999999949</v>
      </c>
      <c r="AA69" s="6">
        <v>-471.31</v>
      </c>
      <c r="AB69" s="5">
        <f t="shared" si="9"/>
        <v>-5.1159076974727213E-13</v>
      </c>
      <c r="AC69" s="5"/>
      <c r="AD69" s="5">
        <f t="shared" si="10"/>
        <v>-5.1159076974727213E-13</v>
      </c>
      <c r="AE69" s="5"/>
      <c r="AF69" s="5">
        <f t="shared" si="11"/>
        <v>-5.1159076974727213E-13</v>
      </c>
      <c r="AG69" s="5">
        <v>-5.1159076974727213E-13</v>
      </c>
      <c r="AH69" s="5"/>
      <c r="AI69" s="5">
        <f t="shared" si="12"/>
        <v>-5.1159076974727213E-13</v>
      </c>
      <c r="AJ69" s="5"/>
      <c r="AK69" s="5">
        <f t="shared" si="13"/>
        <v>-5.1159076974727213E-13</v>
      </c>
    </row>
    <row r="70" spans="1:37" ht="46.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54</v>
      </c>
      <c r="F70" s="3"/>
      <c r="G70" s="5">
        <v>4893</v>
      </c>
      <c r="H70" s="6">
        <f>H71</f>
        <v>0</v>
      </c>
      <c r="I70" s="5">
        <f t="shared" si="0"/>
        <v>4893</v>
      </c>
      <c r="J70" s="6">
        <f>J71</f>
        <v>0</v>
      </c>
      <c r="K70" s="5">
        <f t="shared" si="1"/>
        <v>4893</v>
      </c>
      <c r="L70" s="5">
        <v>4893</v>
      </c>
      <c r="M70" s="6">
        <f>M71</f>
        <v>0</v>
      </c>
      <c r="N70" s="6">
        <f>N71</f>
        <v>0</v>
      </c>
      <c r="O70" s="5">
        <f t="shared" si="2"/>
        <v>4893</v>
      </c>
      <c r="P70" s="5">
        <f t="shared" si="3"/>
        <v>4893</v>
      </c>
      <c r="Q70" s="6">
        <f>Q71</f>
        <v>0</v>
      </c>
      <c r="R70" s="6">
        <f>R71</f>
        <v>0</v>
      </c>
      <c r="S70" s="5">
        <f t="shared" si="4"/>
        <v>4893</v>
      </c>
      <c r="T70" s="5">
        <f>T71</f>
        <v>1000</v>
      </c>
      <c r="U70" s="5">
        <f t="shared" si="5"/>
        <v>5893</v>
      </c>
      <c r="V70" s="5">
        <f>V71</f>
        <v>5130</v>
      </c>
      <c r="W70" s="5">
        <f t="shared" si="6"/>
        <v>11023</v>
      </c>
      <c r="X70" s="5">
        <f t="shared" si="7"/>
        <v>4893</v>
      </c>
      <c r="Y70" s="6">
        <f>Y71</f>
        <v>0</v>
      </c>
      <c r="Z70" s="5">
        <f t="shared" si="8"/>
        <v>4893</v>
      </c>
      <c r="AA70" s="6">
        <f>AA71</f>
        <v>0</v>
      </c>
      <c r="AB70" s="5">
        <f t="shared" si="9"/>
        <v>4893</v>
      </c>
      <c r="AC70" s="5">
        <f>AC71</f>
        <v>0</v>
      </c>
      <c r="AD70" s="5">
        <f t="shared" si="10"/>
        <v>4893</v>
      </c>
      <c r="AE70" s="5">
        <f>AE71</f>
        <v>0</v>
      </c>
      <c r="AF70" s="5">
        <f t="shared" si="11"/>
        <v>4893</v>
      </c>
      <c r="AG70" s="5">
        <v>4893</v>
      </c>
      <c r="AH70" s="5">
        <f>AH71</f>
        <v>0</v>
      </c>
      <c r="AI70" s="5">
        <f t="shared" si="12"/>
        <v>4893</v>
      </c>
      <c r="AJ70" s="5">
        <f>AJ71</f>
        <v>0</v>
      </c>
      <c r="AK70" s="5">
        <f t="shared" si="13"/>
        <v>4893</v>
      </c>
    </row>
    <row r="71" spans="1:37" ht="42.75" customHeight="1">
      <c r="A71" s="10" t="s">
        <v>34</v>
      </c>
      <c r="B71" s="3" t="s">
        <v>5</v>
      </c>
      <c r="C71" s="3" t="s">
        <v>22</v>
      </c>
      <c r="D71" s="3" t="s">
        <v>28</v>
      </c>
      <c r="E71" s="1" t="s">
        <v>54</v>
      </c>
      <c r="F71" s="3">
        <v>800</v>
      </c>
      <c r="G71" s="5">
        <v>4893</v>
      </c>
      <c r="H71" s="6"/>
      <c r="I71" s="5">
        <f t="shared" si="0"/>
        <v>4893</v>
      </c>
      <c r="J71" s="6"/>
      <c r="K71" s="5">
        <f t="shared" si="1"/>
        <v>4893</v>
      </c>
      <c r="L71" s="5">
        <v>4893</v>
      </c>
      <c r="M71" s="6"/>
      <c r="N71" s="6"/>
      <c r="O71" s="5">
        <f t="shared" si="2"/>
        <v>4893</v>
      </c>
      <c r="P71" s="5">
        <f t="shared" si="3"/>
        <v>4893</v>
      </c>
      <c r="Q71" s="6"/>
      <c r="R71" s="6"/>
      <c r="S71" s="5">
        <f t="shared" si="4"/>
        <v>4893</v>
      </c>
      <c r="T71" s="5">
        <v>1000</v>
      </c>
      <c r="U71" s="5">
        <f t="shared" si="5"/>
        <v>5893</v>
      </c>
      <c r="V71" s="5">
        <v>5130</v>
      </c>
      <c r="W71" s="5">
        <f t="shared" si="6"/>
        <v>11023</v>
      </c>
      <c r="X71" s="5">
        <f t="shared" si="7"/>
        <v>4893</v>
      </c>
      <c r="Y71" s="6"/>
      <c r="Z71" s="5">
        <f t="shared" si="8"/>
        <v>4893</v>
      </c>
      <c r="AA71" s="6"/>
      <c r="AB71" s="5">
        <f t="shared" si="9"/>
        <v>4893</v>
      </c>
      <c r="AC71" s="5"/>
      <c r="AD71" s="5">
        <f t="shared" si="10"/>
        <v>4893</v>
      </c>
      <c r="AE71" s="5"/>
      <c r="AF71" s="5">
        <f t="shared" si="11"/>
        <v>4893</v>
      </c>
      <c r="AG71" s="5">
        <v>4893</v>
      </c>
      <c r="AH71" s="5"/>
      <c r="AI71" s="5">
        <f t="shared" si="12"/>
        <v>4893</v>
      </c>
      <c r="AJ71" s="5"/>
      <c r="AK71" s="5">
        <f t="shared" si="13"/>
        <v>4893</v>
      </c>
    </row>
    <row r="72" spans="1:37" ht="41.25" customHeight="1">
      <c r="A72" s="10" t="s">
        <v>257</v>
      </c>
      <c r="B72" s="3" t="s">
        <v>5</v>
      </c>
      <c r="C72" s="3" t="s">
        <v>22</v>
      </c>
      <c r="D72" s="3" t="s">
        <v>28</v>
      </c>
      <c r="E72" s="1" t="s">
        <v>258</v>
      </c>
      <c r="F72" s="3"/>
      <c r="G72" s="5">
        <v>0</v>
      </c>
      <c r="H72" s="6">
        <f>H73</f>
        <v>0</v>
      </c>
      <c r="I72" s="5">
        <f t="shared" si="0"/>
        <v>0</v>
      </c>
      <c r="J72" s="6">
        <f>J73</f>
        <v>0</v>
      </c>
      <c r="K72" s="5">
        <f t="shared" si="1"/>
        <v>0</v>
      </c>
      <c r="L72" s="5">
        <v>0</v>
      </c>
      <c r="M72" s="6">
        <f>M73</f>
        <v>0</v>
      </c>
      <c r="N72" s="6">
        <f>N73</f>
        <v>0</v>
      </c>
      <c r="O72" s="5">
        <f t="shared" si="2"/>
        <v>0</v>
      </c>
      <c r="P72" s="5">
        <f t="shared" si="3"/>
        <v>0</v>
      </c>
      <c r="Q72" s="6">
        <f>Q73</f>
        <v>0</v>
      </c>
      <c r="R72" s="6">
        <f>R73</f>
        <v>0</v>
      </c>
      <c r="S72" s="5">
        <f t="shared" si="4"/>
        <v>0</v>
      </c>
      <c r="T72" s="5">
        <f>T73</f>
        <v>0</v>
      </c>
      <c r="U72" s="5">
        <f t="shared" si="5"/>
        <v>0</v>
      </c>
      <c r="V72" s="5">
        <f>V73</f>
        <v>0</v>
      </c>
      <c r="W72" s="5">
        <f t="shared" si="6"/>
        <v>0</v>
      </c>
      <c r="X72" s="5">
        <f t="shared" si="7"/>
        <v>0</v>
      </c>
      <c r="Y72" s="6">
        <f>Y73</f>
        <v>0</v>
      </c>
      <c r="Z72" s="5">
        <f t="shared" si="8"/>
        <v>0</v>
      </c>
      <c r="AA72" s="6">
        <f>AA73</f>
        <v>0</v>
      </c>
      <c r="AB72" s="5">
        <f t="shared" si="9"/>
        <v>0</v>
      </c>
      <c r="AC72" s="5">
        <f>AC73</f>
        <v>0</v>
      </c>
      <c r="AD72" s="5">
        <f t="shared" si="10"/>
        <v>0</v>
      </c>
      <c r="AE72" s="5">
        <f>AE73</f>
        <v>0</v>
      </c>
      <c r="AF72" s="5">
        <f t="shared" si="11"/>
        <v>0</v>
      </c>
      <c r="AG72" s="5">
        <v>0</v>
      </c>
      <c r="AH72" s="5">
        <f>AH73</f>
        <v>0</v>
      </c>
      <c r="AI72" s="5">
        <f t="shared" si="12"/>
        <v>0</v>
      </c>
      <c r="AJ72" s="5">
        <f>AJ73</f>
        <v>0</v>
      </c>
      <c r="AK72" s="5">
        <f t="shared" si="13"/>
        <v>0</v>
      </c>
    </row>
    <row r="73" spans="1:37" ht="43.5" customHeight="1">
      <c r="A73" s="2" t="s">
        <v>33</v>
      </c>
      <c r="B73" s="3" t="s">
        <v>5</v>
      </c>
      <c r="C73" s="3" t="s">
        <v>22</v>
      </c>
      <c r="D73" s="3" t="s">
        <v>28</v>
      </c>
      <c r="E73" s="1" t="s">
        <v>258</v>
      </c>
      <c r="F73" s="3">
        <v>200</v>
      </c>
      <c r="G73" s="5">
        <v>0</v>
      </c>
      <c r="H73" s="6"/>
      <c r="I73" s="5">
        <f t="shared" si="0"/>
        <v>0</v>
      </c>
      <c r="J73" s="6"/>
      <c r="K73" s="5">
        <f t="shared" si="1"/>
        <v>0</v>
      </c>
      <c r="L73" s="5">
        <v>0</v>
      </c>
      <c r="M73" s="6"/>
      <c r="N73" s="6"/>
      <c r="O73" s="5">
        <f t="shared" si="2"/>
        <v>0</v>
      </c>
      <c r="P73" s="5">
        <f t="shared" si="3"/>
        <v>0</v>
      </c>
      <c r="Q73" s="6"/>
      <c r="R73" s="6"/>
      <c r="S73" s="5">
        <f t="shared" si="4"/>
        <v>0</v>
      </c>
      <c r="T73" s="5"/>
      <c r="U73" s="5">
        <f t="shared" si="5"/>
        <v>0</v>
      </c>
      <c r="V73" s="5"/>
      <c r="W73" s="5">
        <f t="shared" si="6"/>
        <v>0</v>
      </c>
      <c r="X73" s="5">
        <f t="shared" si="7"/>
        <v>0</v>
      </c>
      <c r="Y73" s="6"/>
      <c r="Z73" s="5">
        <f t="shared" si="8"/>
        <v>0</v>
      </c>
      <c r="AA73" s="6"/>
      <c r="AB73" s="5">
        <f t="shared" si="9"/>
        <v>0</v>
      </c>
      <c r="AC73" s="5"/>
      <c r="AD73" s="5">
        <f t="shared" si="10"/>
        <v>0</v>
      </c>
      <c r="AE73" s="5"/>
      <c r="AF73" s="5">
        <f t="shared" si="11"/>
        <v>0</v>
      </c>
      <c r="AG73" s="5">
        <v>0</v>
      </c>
      <c r="AH73" s="5"/>
      <c r="AI73" s="5">
        <f t="shared" si="12"/>
        <v>0</v>
      </c>
      <c r="AJ73" s="5"/>
      <c r="AK73" s="5">
        <f t="shared" si="13"/>
        <v>0</v>
      </c>
    </row>
    <row r="74" spans="1:37" ht="94.5" customHeight="1">
      <c r="A74" s="4" t="s">
        <v>312</v>
      </c>
      <c r="B74" s="3" t="s">
        <v>5</v>
      </c>
      <c r="C74" s="3" t="s">
        <v>22</v>
      </c>
      <c r="D74" s="3" t="s">
        <v>28</v>
      </c>
      <c r="E74" s="1" t="s">
        <v>237</v>
      </c>
      <c r="F74" s="3"/>
      <c r="G74" s="5">
        <v>0</v>
      </c>
      <c r="H74" s="6">
        <f>H75</f>
        <v>0</v>
      </c>
      <c r="I74" s="5">
        <f t="shared" si="0"/>
        <v>0</v>
      </c>
      <c r="J74" s="6">
        <f>J75</f>
        <v>0</v>
      </c>
      <c r="K74" s="5">
        <f t="shared" si="1"/>
        <v>0</v>
      </c>
      <c r="L74" s="5">
        <v>0</v>
      </c>
      <c r="M74" s="6">
        <f>M75</f>
        <v>0</v>
      </c>
      <c r="N74" s="6">
        <f>N75</f>
        <v>6907.6210499999997</v>
      </c>
      <c r="O74" s="5">
        <f t="shared" si="2"/>
        <v>6907.6210499999997</v>
      </c>
      <c r="P74" s="5">
        <f t="shared" si="3"/>
        <v>0</v>
      </c>
      <c r="Q74" s="6">
        <f>Q75</f>
        <v>0</v>
      </c>
      <c r="R74" s="6">
        <f>R75</f>
        <v>471.31</v>
      </c>
      <c r="S74" s="5">
        <f t="shared" si="4"/>
        <v>7378.9310500000001</v>
      </c>
      <c r="T74" s="5">
        <f>T75</f>
        <v>3484.9909499999999</v>
      </c>
      <c r="U74" s="5">
        <f t="shared" si="5"/>
        <v>10863.922</v>
      </c>
      <c r="V74" s="5">
        <f>V75</f>
        <v>0</v>
      </c>
      <c r="W74" s="5">
        <f t="shared" si="6"/>
        <v>10863.922</v>
      </c>
      <c r="X74" s="5">
        <f t="shared" si="7"/>
        <v>0</v>
      </c>
      <c r="Y74" s="6">
        <f>Y75</f>
        <v>7329.1030099999998</v>
      </c>
      <c r="Z74" s="5">
        <f t="shared" si="8"/>
        <v>7329.1030099999998</v>
      </c>
      <c r="AA74" s="6">
        <f>AA75</f>
        <v>471.31</v>
      </c>
      <c r="AB74" s="5">
        <f t="shared" si="9"/>
        <v>7800.4130100000002</v>
      </c>
      <c r="AC74" s="5">
        <f>AC75</f>
        <v>0</v>
      </c>
      <c r="AD74" s="5">
        <f t="shared" si="10"/>
        <v>7800.4130100000002</v>
      </c>
      <c r="AE74" s="5">
        <f>AE75</f>
        <v>0</v>
      </c>
      <c r="AF74" s="5">
        <f t="shared" si="11"/>
        <v>7800.4130100000002</v>
      </c>
      <c r="AG74" s="5">
        <v>7800.4130100000002</v>
      </c>
      <c r="AH74" s="5">
        <f>AH75</f>
        <v>-7800.4130100000002</v>
      </c>
      <c r="AI74" s="5">
        <f t="shared" si="12"/>
        <v>0</v>
      </c>
      <c r="AJ74" s="5">
        <f>AJ75</f>
        <v>0</v>
      </c>
      <c r="AK74" s="5">
        <f t="shared" si="13"/>
        <v>0</v>
      </c>
    </row>
    <row r="75" spans="1:37" ht="51.7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237</v>
      </c>
      <c r="F75" s="3">
        <v>200</v>
      </c>
      <c r="G75" s="5">
        <v>0</v>
      </c>
      <c r="H75" s="6"/>
      <c r="I75" s="5">
        <f t="shared" si="0"/>
        <v>0</v>
      </c>
      <c r="J75" s="6"/>
      <c r="K75" s="5">
        <f t="shared" si="1"/>
        <v>0</v>
      </c>
      <c r="L75" s="5">
        <v>0</v>
      </c>
      <c r="M75" s="6"/>
      <c r="N75" s="6">
        <v>6907.6210499999997</v>
      </c>
      <c r="O75" s="5">
        <f t="shared" si="2"/>
        <v>6907.6210499999997</v>
      </c>
      <c r="P75" s="5">
        <f t="shared" si="3"/>
        <v>0</v>
      </c>
      <c r="Q75" s="6"/>
      <c r="R75" s="6">
        <v>471.31</v>
      </c>
      <c r="S75" s="5">
        <f t="shared" si="4"/>
        <v>7378.9310500000001</v>
      </c>
      <c r="T75" s="5">
        <v>3484.9909499999999</v>
      </c>
      <c r="U75" s="5">
        <f t="shared" si="5"/>
        <v>10863.922</v>
      </c>
      <c r="V75" s="5"/>
      <c r="W75" s="5">
        <f t="shared" si="6"/>
        <v>10863.922</v>
      </c>
      <c r="X75" s="5">
        <f t="shared" si="7"/>
        <v>0</v>
      </c>
      <c r="Y75" s="6">
        <v>7329.1030099999998</v>
      </c>
      <c r="Z75" s="5">
        <f t="shared" si="8"/>
        <v>7329.1030099999998</v>
      </c>
      <c r="AA75" s="6">
        <v>471.31</v>
      </c>
      <c r="AB75" s="5">
        <f t="shared" si="9"/>
        <v>7800.4130100000002</v>
      </c>
      <c r="AC75" s="5"/>
      <c r="AD75" s="5">
        <f t="shared" si="10"/>
        <v>7800.4130100000002</v>
      </c>
      <c r="AE75" s="5"/>
      <c r="AF75" s="5">
        <f t="shared" si="11"/>
        <v>7800.4130100000002</v>
      </c>
      <c r="AG75" s="5">
        <v>7800.4130100000002</v>
      </c>
      <c r="AH75" s="5">
        <v>-7800.4130100000002</v>
      </c>
      <c r="AI75" s="5">
        <f t="shared" si="12"/>
        <v>0</v>
      </c>
      <c r="AJ75" s="5"/>
      <c r="AK75" s="5">
        <f t="shared" si="13"/>
        <v>0</v>
      </c>
    </row>
    <row r="76" spans="1:37" ht="51.75" customHeight="1">
      <c r="A76" s="2" t="s">
        <v>320</v>
      </c>
      <c r="B76" s="3" t="s">
        <v>5</v>
      </c>
      <c r="C76" s="3" t="s">
        <v>22</v>
      </c>
      <c r="D76" s="3" t="s">
        <v>28</v>
      </c>
      <c r="E76" s="1" t="s">
        <v>321</v>
      </c>
      <c r="F76" s="3"/>
      <c r="G76" s="5"/>
      <c r="H76" s="6"/>
      <c r="I76" s="5"/>
      <c r="J76" s="6"/>
      <c r="K76" s="5"/>
      <c r="L76" s="5"/>
      <c r="M76" s="6"/>
      <c r="N76" s="6"/>
      <c r="O76" s="5">
        <f t="shared" si="2"/>
        <v>0</v>
      </c>
      <c r="P76" s="5"/>
      <c r="Q76" s="6"/>
      <c r="R76" s="6">
        <f>R77</f>
        <v>0</v>
      </c>
      <c r="S76" s="5">
        <f t="shared" si="4"/>
        <v>0</v>
      </c>
      <c r="T76" s="5">
        <f>T77</f>
        <v>0</v>
      </c>
      <c r="U76" s="5">
        <f t="shared" si="5"/>
        <v>0</v>
      </c>
      <c r="V76" s="5">
        <f>V77</f>
        <v>0</v>
      </c>
      <c r="W76" s="5">
        <f t="shared" si="6"/>
        <v>0</v>
      </c>
      <c r="X76" s="5"/>
      <c r="Y76" s="6"/>
      <c r="Z76" s="5">
        <f t="shared" si="8"/>
        <v>0</v>
      </c>
      <c r="AA76" s="6">
        <f>AA77</f>
        <v>0</v>
      </c>
      <c r="AB76" s="5">
        <f t="shared" si="9"/>
        <v>0</v>
      </c>
      <c r="AC76" s="5">
        <f>AC77</f>
        <v>0</v>
      </c>
      <c r="AD76" s="5">
        <f t="shared" si="10"/>
        <v>0</v>
      </c>
      <c r="AE76" s="5">
        <f>AE77</f>
        <v>0</v>
      </c>
      <c r="AF76" s="5">
        <f t="shared" si="11"/>
        <v>0</v>
      </c>
      <c r="AG76" s="5">
        <v>0</v>
      </c>
      <c r="AH76" s="5">
        <f>AH77</f>
        <v>0</v>
      </c>
      <c r="AI76" s="5">
        <f t="shared" si="12"/>
        <v>0</v>
      </c>
      <c r="AJ76" s="5">
        <f>AJ77</f>
        <v>0</v>
      </c>
      <c r="AK76" s="5">
        <f t="shared" si="13"/>
        <v>0</v>
      </c>
    </row>
    <row r="77" spans="1:37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321</v>
      </c>
      <c r="F77" s="3">
        <v>200</v>
      </c>
      <c r="G77" s="5"/>
      <c r="H77" s="6"/>
      <c r="I77" s="5"/>
      <c r="J77" s="6"/>
      <c r="K77" s="5"/>
      <c r="L77" s="5"/>
      <c r="M77" s="6"/>
      <c r="N77" s="6"/>
      <c r="O77" s="5">
        <f t="shared" si="2"/>
        <v>0</v>
      </c>
      <c r="P77" s="5"/>
      <c r="Q77" s="6"/>
      <c r="R77" s="6"/>
      <c r="S77" s="5">
        <f t="shared" si="4"/>
        <v>0</v>
      </c>
      <c r="T77" s="5"/>
      <c r="U77" s="5">
        <f t="shared" si="5"/>
        <v>0</v>
      </c>
      <c r="V77" s="5"/>
      <c r="W77" s="5">
        <f t="shared" si="6"/>
        <v>0</v>
      </c>
      <c r="X77" s="5"/>
      <c r="Y77" s="6"/>
      <c r="Z77" s="5">
        <f t="shared" si="8"/>
        <v>0</v>
      </c>
      <c r="AA77" s="6"/>
      <c r="AB77" s="5">
        <f t="shared" si="9"/>
        <v>0</v>
      </c>
      <c r="AC77" s="5"/>
      <c r="AD77" s="5">
        <f t="shared" si="10"/>
        <v>0</v>
      </c>
      <c r="AE77" s="5"/>
      <c r="AF77" s="5">
        <f t="shared" si="11"/>
        <v>0</v>
      </c>
      <c r="AG77" s="5">
        <v>0</v>
      </c>
      <c r="AH77" s="5"/>
      <c r="AI77" s="5">
        <f t="shared" si="12"/>
        <v>0</v>
      </c>
      <c r="AJ77" s="5"/>
      <c r="AK77" s="5">
        <f t="shared" si="13"/>
        <v>0</v>
      </c>
    </row>
    <row r="78" spans="1:37" ht="38.25" customHeight="1">
      <c r="A78" s="10" t="s">
        <v>55</v>
      </c>
      <c r="B78" s="3" t="s">
        <v>5</v>
      </c>
      <c r="C78" s="3" t="s">
        <v>22</v>
      </c>
      <c r="D78" s="3">
        <v>10</v>
      </c>
      <c r="E78" s="1" t="s">
        <v>56</v>
      </c>
      <c r="F78" s="3"/>
      <c r="G78" s="5">
        <v>469.03199999999998</v>
      </c>
      <c r="H78" s="6">
        <f>H79+H80</f>
        <v>0</v>
      </c>
      <c r="I78" s="5">
        <f t="shared" si="0"/>
        <v>469.03199999999998</v>
      </c>
      <c r="J78" s="6">
        <f>J79+J80</f>
        <v>21</v>
      </c>
      <c r="K78" s="5">
        <f t="shared" si="1"/>
        <v>490.03199999999998</v>
      </c>
      <c r="L78" s="5">
        <v>469.03199999999998</v>
      </c>
      <c r="M78" s="6">
        <f>M79+M80</f>
        <v>0</v>
      </c>
      <c r="N78" s="6">
        <f>N79+N80</f>
        <v>0</v>
      </c>
      <c r="O78" s="5">
        <f t="shared" si="2"/>
        <v>490.03199999999998</v>
      </c>
      <c r="P78" s="5">
        <f t="shared" si="3"/>
        <v>469.03199999999998</v>
      </c>
      <c r="Q78" s="6">
        <f>Q79+Q80</f>
        <v>21</v>
      </c>
      <c r="R78" s="6">
        <f>R79+R80</f>
        <v>0</v>
      </c>
      <c r="S78" s="5">
        <f t="shared" si="4"/>
        <v>490.03199999999998</v>
      </c>
      <c r="T78" s="5">
        <f>T79+T80</f>
        <v>60</v>
      </c>
      <c r="U78" s="5">
        <f t="shared" ref="U78:U143" si="14">S78+T78</f>
        <v>550.03199999999993</v>
      </c>
      <c r="V78" s="5">
        <f>V79+V80</f>
        <v>350.721</v>
      </c>
      <c r="W78" s="5">
        <f t="shared" ref="W78:W141" si="15">U78+V78</f>
        <v>900.75299999999993</v>
      </c>
      <c r="X78" s="5">
        <f t="shared" si="7"/>
        <v>490.03199999999998</v>
      </c>
      <c r="Y78" s="6">
        <f>Y79+Y80</f>
        <v>0</v>
      </c>
      <c r="Z78" s="5">
        <f t="shared" si="8"/>
        <v>490.03199999999998</v>
      </c>
      <c r="AA78" s="6">
        <f>AA79+AA80</f>
        <v>0</v>
      </c>
      <c r="AB78" s="5">
        <f t="shared" si="9"/>
        <v>490.03199999999998</v>
      </c>
      <c r="AC78" s="5">
        <f>AC79+AC80</f>
        <v>0</v>
      </c>
      <c r="AD78" s="5">
        <f t="shared" ref="AD78:AD143" si="16">AB78+AC78</f>
        <v>490.03199999999998</v>
      </c>
      <c r="AE78" s="5">
        <f>AE79+AE80</f>
        <v>350.721</v>
      </c>
      <c r="AF78" s="5">
        <f t="shared" ref="AF78:AF141" si="17">AD78+AE78</f>
        <v>840.75299999999993</v>
      </c>
      <c r="AG78" s="5">
        <v>490.03199999999998</v>
      </c>
      <c r="AH78" s="5">
        <f>AH79+AH80</f>
        <v>0</v>
      </c>
      <c r="AI78" s="5">
        <f t="shared" ref="AI78:AI143" si="18">AG78+AH78</f>
        <v>490.03199999999998</v>
      </c>
      <c r="AJ78" s="5">
        <f>AJ79+AJ80</f>
        <v>350.721</v>
      </c>
      <c r="AK78" s="5">
        <f t="shared" ref="AK78:AK141" si="19">AI78+AJ78</f>
        <v>840.75299999999993</v>
      </c>
    </row>
    <row r="79" spans="1:37" ht="84" customHeight="1">
      <c r="A79" s="2" t="s">
        <v>102</v>
      </c>
      <c r="B79" s="3" t="s">
        <v>5</v>
      </c>
      <c r="C79" s="3" t="s">
        <v>22</v>
      </c>
      <c r="D79" s="3">
        <v>10</v>
      </c>
      <c r="E79" s="1" t="s">
        <v>56</v>
      </c>
      <c r="F79" s="3">
        <v>100</v>
      </c>
      <c r="G79" s="5">
        <v>0</v>
      </c>
      <c r="H79" s="6"/>
      <c r="I79" s="5">
        <f t="shared" si="0"/>
        <v>0</v>
      </c>
      <c r="J79" s="6"/>
      <c r="K79" s="5">
        <f t="shared" si="1"/>
        <v>0</v>
      </c>
      <c r="L79" s="5">
        <v>0</v>
      </c>
      <c r="M79" s="6"/>
      <c r="N79" s="6"/>
      <c r="O79" s="5">
        <f t="shared" si="2"/>
        <v>0</v>
      </c>
      <c r="P79" s="5">
        <f t="shared" si="3"/>
        <v>0</v>
      </c>
      <c r="Q79" s="6"/>
      <c r="R79" s="6"/>
      <c r="S79" s="5">
        <f t="shared" si="4"/>
        <v>0</v>
      </c>
      <c r="T79" s="5"/>
      <c r="U79" s="5">
        <f t="shared" si="14"/>
        <v>0</v>
      </c>
      <c r="V79" s="5"/>
      <c r="W79" s="5">
        <f t="shared" si="15"/>
        <v>0</v>
      </c>
      <c r="X79" s="5">
        <f t="shared" si="7"/>
        <v>0</v>
      </c>
      <c r="Y79" s="6"/>
      <c r="Z79" s="5">
        <f t="shared" si="8"/>
        <v>0</v>
      </c>
      <c r="AA79" s="6"/>
      <c r="AB79" s="5">
        <f t="shared" si="9"/>
        <v>0</v>
      </c>
      <c r="AC79" s="5"/>
      <c r="AD79" s="5">
        <f t="shared" si="16"/>
        <v>0</v>
      </c>
      <c r="AE79" s="5"/>
      <c r="AF79" s="5">
        <f t="shared" si="17"/>
        <v>0</v>
      </c>
      <c r="AG79" s="5">
        <v>0</v>
      </c>
      <c r="AH79" s="5"/>
      <c r="AI79" s="5">
        <f t="shared" si="18"/>
        <v>0</v>
      </c>
      <c r="AJ79" s="5"/>
      <c r="AK79" s="5">
        <f t="shared" si="19"/>
        <v>0</v>
      </c>
    </row>
    <row r="80" spans="1:37" ht="46.5" customHeight="1">
      <c r="A80" s="2" t="s">
        <v>33</v>
      </c>
      <c r="B80" s="3" t="s">
        <v>5</v>
      </c>
      <c r="C80" s="3" t="s">
        <v>22</v>
      </c>
      <c r="D80" s="3">
        <v>10</v>
      </c>
      <c r="E80" s="1" t="s">
        <v>56</v>
      </c>
      <c r="F80" s="3">
        <v>200</v>
      </c>
      <c r="G80" s="5">
        <v>469.03199999999998</v>
      </c>
      <c r="H80" s="6"/>
      <c r="I80" s="5">
        <f t="shared" ref="I80:I151" si="20">G80+H80</f>
        <v>469.03199999999998</v>
      </c>
      <c r="J80" s="6">
        <v>21</v>
      </c>
      <c r="K80" s="5">
        <f t="shared" ref="K80:K149" si="21">I80+J80</f>
        <v>490.03199999999998</v>
      </c>
      <c r="L80" s="5">
        <v>469.03199999999998</v>
      </c>
      <c r="M80" s="6"/>
      <c r="N80" s="6"/>
      <c r="O80" s="5">
        <f t="shared" ref="O80:O148" si="22">K80+N80</f>
        <v>490.03199999999998</v>
      </c>
      <c r="P80" s="5">
        <f t="shared" ref="P80:P151" si="23">L80+M80</f>
        <v>469.03199999999998</v>
      </c>
      <c r="Q80" s="6">
        <v>21</v>
      </c>
      <c r="R80" s="6"/>
      <c r="S80" s="5">
        <f t="shared" ref="S80:S148" si="24">O80+R80</f>
        <v>490.03199999999998</v>
      </c>
      <c r="T80" s="5">
        <v>60</v>
      </c>
      <c r="U80" s="5">
        <f t="shared" si="14"/>
        <v>550.03199999999993</v>
      </c>
      <c r="V80" s="5">
        <v>350.721</v>
      </c>
      <c r="W80" s="5">
        <f t="shared" si="15"/>
        <v>900.75299999999993</v>
      </c>
      <c r="X80" s="5">
        <f t="shared" ref="X80:X149" si="25">P80+Q80</f>
        <v>490.03199999999998</v>
      </c>
      <c r="Y80" s="6"/>
      <c r="Z80" s="5">
        <f t="shared" ref="Z80:Z148" si="26">X80+Y80</f>
        <v>490.03199999999998</v>
      </c>
      <c r="AA80" s="6"/>
      <c r="AB80" s="5">
        <f t="shared" ref="AB80:AB148" si="27">Z80+AA80</f>
        <v>490.03199999999998</v>
      </c>
      <c r="AC80" s="5"/>
      <c r="AD80" s="5">
        <f t="shared" si="16"/>
        <v>490.03199999999998</v>
      </c>
      <c r="AE80" s="5">
        <v>350.721</v>
      </c>
      <c r="AF80" s="5">
        <f t="shared" si="17"/>
        <v>840.75299999999993</v>
      </c>
      <c r="AG80" s="5">
        <v>490.03199999999998</v>
      </c>
      <c r="AH80" s="5"/>
      <c r="AI80" s="5">
        <f t="shared" si="18"/>
        <v>490.03199999999998</v>
      </c>
      <c r="AJ80" s="5">
        <v>350.721</v>
      </c>
      <c r="AK80" s="5">
        <f t="shared" si="19"/>
        <v>840.75299999999993</v>
      </c>
    </row>
    <row r="81" spans="1:37" ht="66.75" customHeight="1">
      <c r="A81" s="10" t="s">
        <v>57</v>
      </c>
      <c r="B81" s="3" t="s">
        <v>5</v>
      </c>
      <c r="C81" s="3" t="s">
        <v>22</v>
      </c>
      <c r="D81" s="3">
        <v>12</v>
      </c>
      <c r="E81" s="1" t="s">
        <v>58</v>
      </c>
      <c r="F81" s="3"/>
      <c r="G81" s="5">
        <v>50</v>
      </c>
      <c r="H81" s="6">
        <f>H82</f>
        <v>0</v>
      </c>
      <c r="I81" s="5">
        <f t="shared" si="20"/>
        <v>50</v>
      </c>
      <c r="J81" s="6">
        <f>J82</f>
        <v>0</v>
      </c>
      <c r="K81" s="5">
        <f t="shared" si="21"/>
        <v>50</v>
      </c>
      <c r="L81" s="5">
        <v>50</v>
      </c>
      <c r="M81" s="6">
        <f>M82</f>
        <v>0</v>
      </c>
      <c r="N81" s="6">
        <f>N82</f>
        <v>0</v>
      </c>
      <c r="O81" s="5">
        <f t="shared" si="22"/>
        <v>50</v>
      </c>
      <c r="P81" s="5">
        <f t="shared" si="23"/>
        <v>50</v>
      </c>
      <c r="Q81" s="6">
        <f>Q82</f>
        <v>0</v>
      </c>
      <c r="R81" s="6">
        <f>R82</f>
        <v>0</v>
      </c>
      <c r="S81" s="5">
        <f t="shared" si="24"/>
        <v>50</v>
      </c>
      <c r="T81" s="5">
        <f>T82</f>
        <v>0</v>
      </c>
      <c r="U81" s="5">
        <f t="shared" si="14"/>
        <v>50</v>
      </c>
      <c r="V81" s="5">
        <f>V82</f>
        <v>-50</v>
      </c>
      <c r="W81" s="5">
        <f t="shared" si="15"/>
        <v>0</v>
      </c>
      <c r="X81" s="5">
        <f t="shared" si="25"/>
        <v>50</v>
      </c>
      <c r="Y81" s="6">
        <f>Y82</f>
        <v>0</v>
      </c>
      <c r="Z81" s="5">
        <f t="shared" si="26"/>
        <v>50</v>
      </c>
      <c r="AA81" s="6">
        <f>AA82</f>
        <v>0</v>
      </c>
      <c r="AB81" s="5">
        <f t="shared" si="27"/>
        <v>50</v>
      </c>
      <c r="AC81" s="5">
        <f>AC82</f>
        <v>0</v>
      </c>
      <c r="AD81" s="5">
        <f t="shared" si="16"/>
        <v>50</v>
      </c>
      <c r="AE81" s="5">
        <f>AE82</f>
        <v>0</v>
      </c>
      <c r="AF81" s="5">
        <f t="shared" si="17"/>
        <v>50</v>
      </c>
      <c r="AG81" s="5">
        <v>50</v>
      </c>
      <c r="AH81" s="5">
        <f>AH82</f>
        <v>0</v>
      </c>
      <c r="AI81" s="5">
        <f t="shared" si="18"/>
        <v>50</v>
      </c>
      <c r="AJ81" s="5">
        <f>AJ82</f>
        <v>0</v>
      </c>
      <c r="AK81" s="5">
        <f t="shared" si="19"/>
        <v>50</v>
      </c>
    </row>
    <row r="82" spans="1:37" ht="47.25" customHeight="1">
      <c r="A82" s="2" t="s">
        <v>34</v>
      </c>
      <c r="B82" s="3" t="s">
        <v>5</v>
      </c>
      <c r="C82" s="3" t="s">
        <v>22</v>
      </c>
      <c r="D82" s="3">
        <v>12</v>
      </c>
      <c r="E82" s="1" t="s">
        <v>58</v>
      </c>
      <c r="F82" s="3">
        <v>800</v>
      </c>
      <c r="G82" s="5">
        <v>50</v>
      </c>
      <c r="H82" s="6"/>
      <c r="I82" s="5">
        <f t="shared" si="20"/>
        <v>50</v>
      </c>
      <c r="J82" s="6"/>
      <c r="K82" s="5">
        <f t="shared" si="21"/>
        <v>50</v>
      </c>
      <c r="L82" s="5">
        <v>50</v>
      </c>
      <c r="M82" s="6"/>
      <c r="N82" s="6"/>
      <c r="O82" s="5">
        <f t="shared" si="22"/>
        <v>50</v>
      </c>
      <c r="P82" s="5">
        <f t="shared" si="23"/>
        <v>50</v>
      </c>
      <c r="Q82" s="6"/>
      <c r="R82" s="6"/>
      <c r="S82" s="5">
        <f t="shared" si="24"/>
        <v>50</v>
      </c>
      <c r="T82" s="5"/>
      <c r="U82" s="5">
        <f t="shared" si="14"/>
        <v>50</v>
      </c>
      <c r="V82" s="5">
        <v>-50</v>
      </c>
      <c r="W82" s="5">
        <f t="shared" si="15"/>
        <v>0</v>
      </c>
      <c r="X82" s="5">
        <f t="shared" si="25"/>
        <v>50</v>
      </c>
      <c r="Y82" s="6"/>
      <c r="Z82" s="5">
        <f t="shared" si="26"/>
        <v>50</v>
      </c>
      <c r="AA82" s="6"/>
      <c r="AB82" s="5">
        <f t="shared" si="27"/>
        <v>50</v>
      </c>
      <c r="AC82" s="5"/>
      <c r="AD82" s="5">
        <f t="shared" si="16"/>
        <v>50</v>
      </c>
      <c r="AE82" s="5"/>
      <c r="AF82" s="5">
        <f t="shared" si="17"/>
        <v>50</v>
      </c>
      <c r="AG82" s="5">
        <v>50</v>
      </c>
      <c r="AH82" s="5"/>
      <c r="AI82" s="5">
        <f t="shared" si="18"/>
        <v>50</v>
      </c>
      <c r="AJ82" s="5"/>
      <c r="AK82" s="5">
        <f t="shared" si="19"/>
        <v>50</v>
      </c>
    </row>
    <row r="83" spans="1:37" ht="48" customHeight="1">
      <c r="A83" s="4" t="s">
        <v>333</v>
      </c>
      <c r="B83" s="3" t="s">
        <v>5</v>
      </c>
      <c r="C83" s="3" t="s">
        <v>22</v>
      </c>
      <c r="D83" s="3">
        <v>12</v>
      </c>
      <c r="E83" s="1" t="s">
        <v>334</v>
      </c>
      <c r="F83" s="3"/>
      <c r="G83" s="5">
        <v>0</v>
      </c>
      <c r="H83" s="6">
        <f>H84</f>
        <v>0</v>
      </c>
      <c r="I83" s="5">
        <f t="shared" si="20"/>
        <v>0</v>
      </c>
      <c r="J83" s="6">
        <f>J84</f>
        <v>0</v>
      </c>
      <c r="K83" s="5">
        <f t="shared" si="21"/>
        <v>0</v>
      </c>
      <c r="L83" s="5">
        <v>0</v>
      </c>
      <c r="M83" s="6">
        <f>M84</f>
        <v>0</v>
      </c>
      <c r="N83" s="6">
        <f>N84</f>
        <v>0</v>
      </c>
      <c r="O83" s="5">
        <f t="shared" si="22"/>
        <v>0</v>
      </c>
      <c r="P83" s="5">
        <f t="shared" si="23"/>
        <v>0</v>
      </c>
      <c r="Q83" s="6">
        <f>Q84</f>
        <v>0</v>
      </c>
      <c r="R83" s="6">
        <f>R84</f>
        <v>0</v>
      </c>
      <c r="S83" s="5">
        <f t="shared" si="24"/>
        <v>0</v>
      </c>
      <c r="T83" s="5">
        <f>T84</f>
        <v>934.17172000000005</v>
      </c>
      <c r="U83" s="5">
        <f t="shared" si="14"/>
        <v>934.17172000000005</v>
      </c>
      <c r="V83" s="5">
        <f>V84</f>
        <v>-377.24400000000003</v>
      </c>
      <c r="W83" s="5">
        <f t="shared" si="15"/>
        <v>556.92772000000002</v>
      </c>
      <c r="X83" s="5">
        <f t="shared" si="25"/>
        <v>0</v>
      </c>
      <c r="Y83" s="6">
        <f>Y84</f>
        <v>0</v>
      </c>
      <c r="Z83" s="5">
        <f t="shared" si="26"/>
        <v>0</v>
      </c>
      <c r="AA83" s="6">
        <f>AA84</f>
        <v>0</v>
      </c>
      <c r="AB83" s="5">
        <f t="shared" si="27"/>
        <v>0</v>
      </c>
      <c r="AC83" s="5">
        <f>AC84</f>
        <v>934.17172000000005</v>
      </c>
      <c r="AD83" s="5">
        <f t="shared" si="16"/>
        <v>934.17172000000005</v>
      </c>
      <c r="AE83" s="5">
        <f>AE84</f>
        <v>0</v>
      </c>
      <c r="AF83" s="5">
        <f t="shared" si="17"/>
        <v>934.17172000000005</v>
      </c>
      <c r="AG83" s="5">
        <v>0</v>
      </c>
      <c r="AH83" s="5">
        <f>AH84</f>
        <v>934.17172000000005</v>
      </c>
      <c r="AI83" s="5">
        <f t="shared" si="18"/>
        <v>934.17172000000005</v>
      </c>
      <c r="AJ83" s="5">
        <f>AJ84</f>
        <v>0</v>
      </c>
      <c r="AK83" s="5">
        <f t="shared" si="19"/>
        <v>934.17172000000005</v>
      </c>
    </row>
    <row r="84" spans="1:37" ht="35.25" customHeight="1">
      <c r="A84" s="4" t="s">
        <v>34</v>
      </c>
      <c r="B84" s="3" t="s">
        <v>5</v>
      </c>
      <c r="C84" s="3" t="s">
        <v>22</v>
      </c>
      <c r="D84" s="3">
        <v>12</v>
      </c>
      <c r="E84" s="1" t="s">
        <v>334</v>
      </c>
      <c r="F84" s="3">
        <v>800</v>
      </c>
      <c r="G84" s="5">
        <v>0</v>
      </c>
      <c r="H84" s="6"/>
      <c r="I84" s="5">
        <f t="shared" si="20"/>
        <v>0</v>
      </c>
      <c r="J84" s="6"/>
      <c r="K84" s="5">
        <f t="shared" si="21"/>
        <v>0</v>
      </c>
      <c r="L84" s="5">
        <v>0</v>
      </c>
      <c r="M84" s="6"/>
      <c r="N84" s="6"/>
      <c r="O84" s="5">
        <f t="shared" si="22"/>
        <v>0</v>
      </c>
      <c r="P84" s="5">
        <f t="shared" si="23"/>
        <v>0</v>
      </c>
      <c r="Q84" s="6"/>
      <c r="R84" s="6"/>
      <c r="S84" s="5">
        <f t="shared" si="24"/>
        <v>0</v>
      </c>
      <c r="T84" s="5">
        <v>934.17172000000005</v>
      </c>
      <c r="U84" s="5">
        <f t="shared" si="14"/>
        <v>934.17172000000005</v>
      </c>
      <c r="V84" s="5">
        <f>50-427.244</f>
        <v>-377.24400000000003</v>
      </c>
      <c r="W84" s="5">
        <f t="shared" si="15"/>
        <v>556.92772000000002</v>
      </c>
      <c r="X84" s="5">
        <f t="shared" si="25"/>
        <v>0</v>
      </c>
      <c r="Y84" s="6"/>
      <c r="Z84" s="5">
        <f t="shared" si="26"/>
        <v>0</v>
      </c>
      <c r="AA84" s="6"/>
      <c r="AB84" s="5">
        <f t="shared" si="27"/>
        <v>0</v>
      </c>
      <c r="AC84" s="5">
        <v>934.17172000000005</v>
      </c>
      <c r="AD84" s="5">
        <f t="shared" si="16"/>
        <v>934.17172000000005</v>
      </c>
      <c r="AE84" s="5"/>
      <c r="AF84" s="5">
        <f t="shared" si="17"/>
        <v>934.17172000000005</v>
      </c>
      <c r="AG84" s="5">
        <v>0</v>
      </c>
      <c r="AH84" s="5">
        <v>934.17172000000005</v>
      </c>
      <c r="AI84" s="5">
        <f t="shared" si="18"/>
        <v>934.17172000000005</v>
      </c>
      <c r="AJ84" s="5"/>
      <c r="AK84" s="5">
        <f t="shared" si="19"/>
        <v>934.17172000000005</v>
      </c>
    </row>
    <row r="85" spans="1:37" ht="49.5" customHeight="1">
      <c r="A85" s="2" t="s">
        <v>224</v>
      </c>
      <c r="B85" s="3" t="s">
        <v>5</v>
      </c>
      <c r="C85" s="3" t="s">
        <v>22</v>
      </c>
      <c r="D85" s="3">
        <v>12</v>
      </c>
      <c r="E85" s="12" t="s">
        <v>225</v>
      </c>
      <c r="F85" s="3"/>
      <c r="G85" s="5">
        <v>1000</v>
      </c>
      <c r="H85" s="6">
        <f>H86</f>
        <v>0</v>
      </c>
      <c r="I85" s="5">
        <f t="shared" si="20"/>
        <v>1000</v>
      </c>
      <c r="J85" s="6">
        <f>J86</f>
        <v>0</v>
      </c>
      <c r="K85" s="5">
        <f t="shared" si="21"/>
        <v>1000</v>
      </c>
      <c r="L85" s="5">
        <v>1000</v>
      </c>
      <c r="M85" s="6">
        <f>M86</f>
        <v>0</v>
      </c>
      <c r="N85" s="6">
        <f>N86</f>
        <v>0</v>
      </c>
      <c r="O85" s="5">
        <f t="shared" si="22"/>
        <v>1000</v>
      </c>
      <c r="P85" s="5">
        <f t="shared" si="23"/>
        <v>1000</v>
      </c>
      <c r="Q85" s="6">
        <f>Q86</f>
        <v>0</v>
      </c>
      <c r="R85" s="6">
        <f>R86</f>
        <v>0</v>
      </c>
      <c r="S85" s="5">
        <f t="shared" si="24"/>
        <v>1000</v>
      </c>
      <c r="T85" s="5">
        <f>T86</f>
        <v>-1000</v>
      </c>
      <c r="U85" s="5">
        <f t="shared" si="14"/>
        <v>0</v>
      </c>
      <c r="V85" s="5">
        <f>V86</f>
        <v>0</v>
      </c>
      <c r="W85" s="5">
        <f t="shared" si="15"/>
        <v>0</v>
      </c>
      <c r="X85" s="5">
        <f t="shared" si="25"/>
        <v>1000</v>
      </c>
      <c r="Y85" s="6">
        <f>Y86</f>
        <v>0</v>
      </c>
      <c r="Z85" s="5">
        <f t="shared" si="26"/>
        <v>1000</v>
      </c>
      <c r="AA85" s="6">
        <f>AA86</f>
        <v>0</v>
      </c>
      <c r="AB85" s="5">
        <f t="shared" si="27"/>
        <v>1000</v>
      </c>
      <c r="AC85" s="5">
        <f>AC86</f>
        <v>-1000</v>
      </c>
      <c r="AD85" s="5">
        <f t="shared" si="16"/>
        <v>0</v>
      </c>
      <c r="AE85" s="5">
        <f>AE86</f>
        <v>0</v>
      </c>
      <c r="AF85" s="5">
        <f t="shared" si="17"/>
        <v>0</v>
      </c>
      <c r="AG85" s="5">
        <v>1000</v>
      </c>
      <c r="AH85" s="5">
        <f>AH86</f>
        <v>-1000</v>
      </c>
      <c r="AI85" s="5">
        <f t="shared" si="18"/>
        <v>0</v>
      </c>
      <c r="AJ85" s="5">
        <f>AJ86</f>
        <v>0</v>
      </c>
      <c r="AK85" s="5">
        <f t="shared" si="19"/>
        <v>0</v>
      </c>
    </row>
    <row r="86" spans="1:37" ht="49.5" customHeight="1">
      <c r="A86" s="2" t="s">
        <v>33</v>
      </c>
      <c r="B86" s="3" t="s">
        <v>5</v>
      </c>
      <c r="C86" s="3" t="s">
        <v>22</v>
      </c>
      <c r="D86" s="3">
        <v>12</v>
      </c>
      <c r="E86" s="12" t="s">
        <v>225</v>
      </c>
      <c r="F86" s="3">
        <v>200</v>
      </c>
      <c r="G86" s="5">
        <v>1000</v>
      </c>
      <c r="H86" s="6"/>
      <c r="I86" s="5">
        <f t="shared" si="20"/>
        <v>1000</v>
      </c>
      <c r="J86" s="6"/>
      <c r="K86" s="5">
        <f t="shared" si="21"/>
        <v>1000</v>
      </c>
      <c r="L86" s="5">
        <v>1000</v>
      </c>
      <c r="M86" s="6"/>
      <c r="N86" s="6"/>
      <c r="O86" s="5">
        <f t="shared" si="22"/>
        <v>1000</v>
      </c>
      <c r="P86" s="5">
        <f t="shared" si="23"/>
        <v>1000</v>
      </c>
      <c r="Q86" s="6"/>
      <c r="R86" s="6"/>
      <c r="S86" s="5">
        <f t="shared" si="24"/>
        <v>1000</v>
      </c>
      <c r="T86" s="5">
        <v>-1000</v>
      </c>
      <c r="U86" s="5">
        <f t="shared" si="14"/>
        <v>0</v>
      </c>
      <c r="V86" s="5"/>
      <c r="W86" s="5">
        <f t="shared" si="15"/>
        <v>0</v>
      </c>
      <c r="X86" s="5">
        <f t="shared" si="25"/>
        <v>1000</v>
      </c>
      <c r="Y86" s="6"/>
      <c r="Z86" s="5">
        <f t="shared" si="26"/>
        <v>1000</v>
      </c>
      <c r="AA86" s="6"/>
      <c r="AB86" s="5">
        <f t="shared" si="27"/>
        <v>1000</v>
      </c>
      <c r="AC86" s="5">
        <v>-1000</v>
      </c>
      <c r="AD86" s="5">
        <f t="shared" si="16"/>
        <v>0</v>
      </c>
      <c r="AE86" s="5"/>
      <c r="AF86" s="5">
        <f t="shared" si="17"/>
        <v>0</v>
      </c>
      <c r="AG86" s="5">
        <v>1000</v>
      </c>
      <c r="AH86" s="5">
        <v>-1000</v>
      </c>
      <c r="AI86" s="5">
        <f t="shared" si="18"/>
        <v>0</v>
      </c>
      <c r="AJ86" s="5"/>
      <c r="AK86" s="5">
        <f t="shared" si="19"/>
        <v>0</v>
      </c>
    </row>
    <row r="87" spans="1:37" ht="49.5" customHeight="1">
      <c r="A87" s="4" t="s">
        <v>291</v>
      </c>
      <c r="B87" s="3" t="s">
        <v>5</v>
      </c>
      <c r="C87" s="3" t="s">
        <v>22</v>
      </c>
      <c r="D87" s="3">
        <v>12</v>
      </c>
      <c r="E87" s="1" t="s">
        <v>292</v>
      </c>
      <c r="F87" s="3"/>
      <c r="G87" s="5">
        <v>0</v>
      </c>
      <c r="H87" s="6">
        <f>H88</f>
        <v>0</v>
      </c>
      <c r="I87" s="5">
        <f t="shared" si="20"/>
        <v>0</v>
      </c>
      <c r="J87" s="6">
        <f>J88</f>
        <v>0</v>
      </c>
      <c r="K87" s="5">
        <f t="shared" si="21"/>
        <v>0</v>
      </c>
      <c r="L87" s="5">
        <v>0</v>
      </c>
      <c r="M87" s="6">
        <f>M88</f>
        <v>0</v>
      </c>
      <c r="N87" s="6">
        <f>N88</f>
        <v>0</v>
      </c>
      <c r="O87" s="5">
        <f t="shared" si="22"/>
        <v>0</v>
      </c>
      <c r="P87" s="5">
        <f t="shared" si="23"/>
        <v>0</v>
      </c>
      <c r="Q87" s="6">
        <f>Q88</f>
        <v>0</v>
      </c>
      <c r="R87" s="6">
        <f>R88</f>
        <v>0</v>
      </c>
      <c r="S87" s="5">
        <f t="shared" si="24"/>
        <v>0</v>
      </c>
      <c r="T87" s="5">
        <f>T88</f>
        <v>0</v>
      </c>
      <c r="U87" s="5">
        <f t="shared" si="14"/>
        <v>0</v>
      </c>
      <c r="V87" s="5">
        <f>V88</f>
        <v>0</v>
      </c>
      <c r="W87" s="5">
        <f t="shared" si="15"/>
        <v>0</v>
      </c>
      <c r="X87" s="5">
        <f t="shared" si="25"/>
        <v>0</v>
      </c>
      <c r="Y87" s="6">
        <f>Y88</f>
        <v>0</v>
      </c>
      <c r="Z87" s="5">
        <f t="shared" si="26"/>
        <v>0</v>
      </c>
      <c r="AA87" s="6">
        <f>AA88</f>
        <v>0</v>
      </c>
      <c r="AB87" s="5">
        <f t="shared" si="27"/>
        <v>0</v>
      </c>
      <c r="AC87" s="5">
        <f>AC88</f>
        <v>0</v>
      </c>
      <c r="AD87" s="5">
        <f t="shared" si="16"/>
        <v>0</v>
      </c>
      <c r="AE87" s="5">
        <f>AE88</f>
        <v>0</v>
      </c>
      <c r="AF87" s="5">
        <f t="shared" si="17"/>
        <v>0</v>
      </c>
      <c r="AG87" s="5">
        <v>0</v>
      </c>
      <c r="AH87" s="5">
        <f>AH88</f>
        <v>0</v>
      </c>
      <c r="AI87" s="5">
        <f t="shared" si="18"/>
        <v>0</v>
      </c>
      <c r="AJ87" s="5">
        <f>AJ88</f>
        <v>0</v>
      </c>
      <c r="AK87" s="5">
        <f t="shared" si="19"/>
        <v>0</v>
      </c>
    </row>
    <row r="88" spans="1:37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" t="s">
        <v>292</v>
      </c>
      <c r="F88" s="3">
        <v>200</v>
      </c>
      <c r="G88" s="5">
        <v>0</v>
      </c>
      <c r="H88" s="6"/>
      <c r="I88" s="5">
        <f t="shared" si="20"/>
        <v>0</v>
      </c>
      <c r="J88" s="6"/>
      <c r="K88" s="5">
        <f t="shared" si="21"/>
        <v>0</v>
      </c>
      <c r="L88" s="5">
        <v>0</v>
      </c>
      <c r="M88" s="6"/>
      <c r="N88" s="6"/>
      <c r="O88" s="5">
        <f t="shared" si="22"/>
        <v>0</v>
      </c>
      <c r="P88" s="5">
        <f t="shared" si="23"/>
        <v>0</v>
      </c>
      <c r="Q88" s="6"/>
      <c r="R88" s="6"/>
      <c r="S88" s="5">
        <f t="shared" si="24"/>
        <v>0</v>
      </c>
      <c r="T88" s="5"/>
      <c r="U88" s="5">
        <f t="shared" si="14"/>
        <v>0</v>
      </c>
      <c r="V88" s="5"/>
      <c r="W88" s="5">
        <f t="shared" si="15"/>
        <v>0</v>
      </c>
      <c r="X88" s="5">
        <f t="shared" si="25"/>
        <v>0</v>
      </c>
      <c r="Y88" s="6"/>
      <c r="Z88" s="5">
        <f t="shared" si="26"/>
        <v>0</v>
      </c>
      <c r="AA88" s="6"/>
      <c r="AB88" s="5">
        <f t="shared" si="27"/>
        <v>0</v>
      </c>
      <c r="AC88" s="5"/>
      <c r="AD88" s="5">
        <f t="shared" si="16"/>
        <v>0</v>
      </c>
      <c r="AE88" s="5"/>
      <c r="AF88" s="5">
        <f t="shared" si="17"/>
        <v>0</v>
      </c>
      <c r="AG88" s="5">
        <v>0</v>
      </c>
      <c r="AH88" s="5"/>
      <c r="AI88" s="5">
        <f t="shared" si="18"/>
        <v>0</v>
      </c>
      <c r="AJ88" s="5"/>
      <c r="AK88" s="5">
        <f t="shared" si="19"/>
        <v>0</v>
      </c>
    </row>
    <row r="89" spans="1:37" ht="49.5" customHeight="1">
      <c r="A89" s="4" t="s">
        <v>240</v>
      </c>
      <c r="B89" s="3" t="s">
        <v>5</v>
      </c>
      <c r="C89" s="3" t="s">
        <v>23</v>
      </c>
      <c r="D89" s="3" t="s">
        <v>20</v>
      </c>
      <c r="E89" s="1" t="s">
        <v>241</v>
      </c>
      <c r="F89" s="3"/>
      <c r="G89" s="5">
        <v>0</v>
      </c>
      <c r="H89" s="6">
        <f>H90</f>
        <v>0</v>
      </c>
      <c r="I89" s="5">
        <f t="shared" si="20"/>
        <v>0</v>
      </c>
      <c r="J89" s="6">
        <f>J90</f>
        <v>0</v>
      </c>
      <c r="K89" s="5">
        <f t="shared" si="21"/>
        <v>0</v>
      </c>
      <c r="L89" s="5">
        <v>0</v>
      </c>
      <c r="M89" s="6">
        <f>M90</f>
        <v>0</v>
      </c>
      <c r="N89" s="6">
        <f>N90</f>
        <v>0</v>
      </c>
      <c r="O89" s="5">
        <f t="shared" si="22"/>
        <v>0</v>
      </c>
      <c r="P89" s="5">
        <f t="shared" si="23"/>
        <v>0</v>
      </c>
      <c r="Q89" s="6">
        <f>Q90</f>
        <v>0</v>
      </c>
      <c r="R89" s="6">
        <f>R90</f>
        <v>0</v>
      </c>
      <c r="S89" s="5">
        <f t="shared" si="24"/>
        <v>0</v>
      </c>
      <c r="T89" s="5">
        <f>T90</f>
        <v>0</v>
      </c>
      <c r="U89" s="5">
        <f t="shared" si="14"/>
        <v>0</v>
      </c>
      <c r="V89" s="5">
        <f>V90</f>
        <v>0</v>
      </c>
      <c r="W89" s="5">
        <f t="shared" si="15"/>
        <v>0</v>
      </c>
      <c r="X89" s="5">
        <f t="shared" si="25"/>
        <v>0</v>
      </c>
      <c r="Y89" s="6">
        <f>Y90</f>
        <v>0</v>
      </c>
      <c r="Z89" s="5">
        <f t="shared" si="26"/>
        <v>0</v>
      </c>
      <c r="AA89" s="6">
        <f>AA90</f>
        <v>0</v>
      </c>
      <c r="AB89" s="5">
        <f t="shared" si="27"/>
        <v>0</v>
      </c>
      <c r="AC89" s="5">
        <f>AC90</f>
        <v>0</v>
      </c>
      <c r="AD89" s="5">
        <f t="shared" si="16"/>
        <v>0</v>
      </c>
      <c r="AE89" s="5">
        <f>AE90</f>
        <v>0</v>
      </c>
      <c r="AF89" s="5">
        <f t="shared" si="17"/>
        <v>0</v>
      </c>
      <c r="AG89" s="5">
        <v>0</v>
      </c>
      <c r="AH89" s="5">
        <f>AH90</f>
        <v>0</v>
      </c>
      <c r="AI89" s="5">
        <f t="shared" si="18"/>
        <v>0</v>
      </c>
      <c r="AJ89" s="5">
        <f>AJ90</f>
        <v>0</v>
      </c>
      <c r="AK89" s="5">
        <f t="shared" si="19"/>
        <v>0</v>
      </c>
    </row>
    <row r="90" spans="1:37" ht="49.5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241</v>
      </c>
      <c r="F90" s="3">
        <v>200</v>
      </c>
      <c r="G90" s="5">
        <v>0</v>
      </c>
      <c r="H90" s="6"/>
      <c r="I90" s="5">
        <f t="shared" si="20"/>
        <v>0</v>
      </c>
      <c r="J90" s="6"/>
      <c r="K90" s="5">
        <f t="shared" si="21"/>
        <v>0</v>
      </c>
      <c r="L90" s="5">
        <v>0</v>
      </c>
      <c r="M90" s="6"/>
      <c r="N90" s="6"/>
      <c r="O90" s="5">
        <f t="shared" si="22"/>
        <v>0</v>
      </c>
      <c r="P90" s="5">
        <f t="shared" si="23"/>
        <v>0</v>
      </c>
      <c r="Q90" s="6"/>
      <c r="R90" s="6"/>
      <c r="S90" s="5">
        <f t="shared" si="24"/>
        <v>0</v>
      </c>
      <c r="T90" s="5"/>
      <c r="U90" s="5">
        <f t="shared" si="14"/>
        <v>0</v>
      </c>
      <c r="V90" s="5"/>
      <c r="W90" s="5">
        <f t="shared" si="15"/>
        <v>0</v>
      </c>
      <c r="X90" s="5">
        <f t="shared" si="25"/>
        <v>0</v>
      </c>
      <c r="Y90" s="6"/>
      <c r="Z90" s="5">
        <f t="shared" si="26"/>
        <v>0</v>
      </c>
      <c r="AA90" s="6"/>
      <c r="AB90" s="5">
        <f t="shared" si="27"/>
        <v>0</v>
      </c>
      <c r="AC90" s="5"/>
      <c r="AD90" s="5">
        <f t="shared" si="16"/>
        <v>0</v>
      </c>
      <c r="AE90" s="5"/>
      <c r="AF90" s="5">
        <f t="shared" si="17"/>
        <v>0</v>
      </c>
      <c r="AG90" s="5">
        <v>0</v>
      </c>
      <c r="AH90" s="5"/>
      <c r="AI90" s="5">
        <f t="shared" si="18"/>
        <v>0</v>
      </c>
      <c r="AJ90" s="5"/>
      <c r="AK90" s="5">
        <f t="shared" si="19"/>
        <v>0</v>
      </c>
    </row>
    <row r="91" spans="1:37" ht="49.5" customHeight="1">
      <c r="A91" s="4" t="s">
        <v>242</v>
      </c>
      <c r="B91" s="3" t="s">
        <v>5</v>
      </c>
      <c r="C91" s="3" t="s">
        <v>23</v>
      </c>
      <c r="D91" s="3" t="s">
        <v>20</v>
      </c>
      <c r="E91" s="1" t="s">
        <v>243</v>
      </c>
      <c r="F91" s="3"/>
      <c r="G91" s="5">
        <v>0</v>
      </c>
      <c r="H91" s="6">
        <f>H92</f>
        <v>0</v>
      </c>
      <c r="I91" s="5">
        <f t="shared" si="20"/>
        <v>0</v>
      </c>
      <c r="J91" s="6">
        <f>J92</f>
        <v>0</v>
      </c>
      <c r="K91" s="5">
        <f t="shared" si="21"/>
        <v>0</v>
      </c>
      <c r="L91" s="5">
        <v>0</v>
      </c>
      <c r="M91" s="6">
        <f>M92</f>
        <v>0</v>
      </c>
      <c r="N91" s="6">
        <f>N92</f>
        <v>0</v>
      </c>
      <c r="O91" s="5">
        <f t="shared" si="22"/>
        <v>0</v>
      </c>
      <c r="P91" s="5">
        <f t="shared" si="23"/>
        <v>0</v>
      </c>
      <c r="Q91" s="6">
        <f>Q92</f>
        <v>0</v>
      </c>
      <c r="R91" s="6">
        <f>R92</f>
        <v>0</v>
      </c>
      <c r="S91" s="5">
        <f t="shared" si="24"/>
        <v>0</v>
      </c>
      <c r="T91" s="5">
        <f>T92</f>
        <v>0</v>
      </c>
      <c r="U91" s="5">
        <f t="shared" si="14"/>
        <v>0</v>
      </c>
      <c r="V91" s="5">
        <f>V92</f>
        <v>203.01685000000001</v>
      </c>
      <c r="W91" s="5">
        <f t="shared" si="15"/>
        <v>203.01685000000001</v>
      </c>
      <c r="X91" s="5">
        <f t="shared" si="25"/>
        <v>0</v>
      </c>
      <c r="Y91" s="6">
        <f>Y92</f>
        <v>0</v>
      </c>
      <c r="Z91" s="5">
        <f t="shared" si="26"/>
        <v>0</v>
      </c>
      <c r="AA91" s="6">
        <f>AA92</f>
        <v>0</v>
      </c>
      <c r="AB91" s="5">
        <f t="shared" si="27"/>
        <v>0</v>
      </c>
      <c r="AC91" s="5">
        <f>AC92</f>
        <v>0</v>
      </c>
      <c r="AD91" s="5">
        <f t="shared" si="16"/>
        <v>0</v>
      </c>
      <c r="AE91" s="5">
        <f>AE92</f>
        <v>0</v>
      </c>
      <c r="AF91" s="5">
        <f t="shared" si="17"/>
        <v>0</v>
      </c>
      <c r="AG91" s="5">
        <v>0</v>
      </c>
      <c r="AH91" s="5">
        <f>AH92</f>
        <v>0</v>
      </c>
      <c r="AI91" s="5">
        <f t="shared" si="18"/>
        <v>0</v>
      </c>
      <c r="AJ91" s="5">
        <f>AJ92</f>
        <v>0</v>
      </c>
      <c r="AK91" s="5">
        <f t="shared" si="19"/>
        <v>0</v>
      </c>
    </row>
    <row r="92" spans="1:37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243</v>
      </c>
      <c r="F92" s="3">
        <v>200</v>
      </c>
      <c r="G92" s="5">
        <v>0</v>
      </c>
      <c r="H92" s="6"/>
      <c r="I92" s="5">
        <f t="shared" si="20"/>
        <v>0</v>
      </c>
      <c r="J92" s="6"/>
      <c r="K92" s="5">
        <f t="shared" si="21"/>
        <v>0</v>
      </c>
      <c r="L92" s="5">
        <v>0</v>
      </c>
      <c r="M92" s="6"/>
      <c r="N92" s="6"/>
      <c r="O92" s="5">
        <f t="shared" si="22"/>
        <v>0</v>
      </c>
      <c r="P92" s="5">
        <f t="shared" si="23"/>
        <v>0</v>
      </c>
      <c r="Q92" s="6"/>
      <c r="R92" s="6"/>
      <c r="S92" s="5">
        <f t="shared" si="24"/>
        <v>0</v>
      </c>
      <c r="T92" s="5"/>
      <c r="U92" s="5">
        <f t="shared" si="14"/>
        <v>0</v>
      </c>
      <c r="V92" s="5">
        <v>203.01685000000001</v>
      </c>
      <c r="W92" s="5">
        <f t="shared" si="15"/>
        <v>203.01685000000001</v>
      </c>
      <c r="X92" s="5">
        <f t="shared" si="25"/>
        <v>0</v>
      </c>
      <c r="Y92" s="6"/>
      <c r="Z92" s="5">
        <f t="shared" si="26"/>
        <v>0</v>
      </c>
      <c r="AA92" s="6"/>
      <c r="AB92" s="5">
        <f t="shared" si="27"/>
        <v>0</v>
      </c>
      <c r="AC92" s="5"/>
      <c r="AD92" s="5">
        <f t="shared" si="16"/>
        <v>0</v>
      </c>
      <c r="AE92" s="5"/>
      <c r="AF92" s="5">
        <f t="shared" si="17"/>
        <v>0</v>
      </c>
      <c r="AG92" s="5">
        <v>0</v>
      </c>
      <c r="AH92" s="5"/>
      <c r="AI92" s="5">
        <f t="shared" si="18"/>
        <v>0</v>
      </c>
      <c r="AJ92" s="5"/>
      <c r="AK92" s="5">
        <f t="shared" si="19"/>
        <v>0</v>
      </c>
    </row>
    <row r="93" spans="1:37" ht="49.5" customHeight="1">
      <c r="A93" s="4" t="s">
        <v>244</v>
      </c>
      <c r="B93" s="3" t="s">
        <v>5</v>
      </c>
      <c r="C93" s="3" t="s">
        <v>23</v>
      </c>
      <c r="D93" s="3" t="s">
        <v>20</v>
      </c>
      <c r="E93" s="1" t="s">
        <v>245</v>
      </c>
      <c r="F93" s="3"/>
      <c r="G93" s="5">
        <v>0</v>
      </c>
      <c r="H93" s="6">
        <f>H94</f>
        <v>0</v>
      </c>
      <c r="I93" s="5">
        <f t="shared" si="20"/>
        <v>0</v>
      </c>
      <c r="J93" s="6">
        <f>J94</f>
        <v>0</v>
      </c>
      <c r="K93" s="5">
        <f t="shared" si="21"/>
        <v>0</v>
      </c>
      <c r="L93" s="5">
        <v>0</v>
      </c>
      <c r="M93" s="6">
        <f>M94</f>
        <v>0</v>
      </c>
      <c r="N93" s="6">
        <f>N94</f>
        <v>0</v>
      </c>
      <c r="O93" s="5">
        <f t="shared" si="22"/>
        <v>0</v>
      </c>
      <c r="P93" s="5">
        <f t="shared" si="23"/>
        <v>0</v>
      </c>
      <c r="Q93" s="6">
        <f>Q94</f>
        <v>0</v>
      </c>
      <c r="R93" s="6">
        <f>R94</f>
        <v>0</v>
      </c>
      <c r="S93" s="5">
        <f t="shared" si="24"/>
        <v>0</v>
      </c>
      <c r="T93" s="5">
        <f>T94</f>
        <v>0</v>
      </c>
      <c r="U93" s="5">
        <f t="shared" si="14"/>
        <v>0</v>
      </c>
      <c r="V93" s="5">
        <f>V94</f>
        <v>0</v>
      </c>
      <c r="W93" s="5">
        <f t="shared" si="15"/>
        <v>0</v>
      </c>
      <c r="X93" s="5">
        <f t="shared" si="25"/>
        <v>0</v>
      </c>
      <c r="Y93" s="6">
        <f>Y94</f>
        <v>0</v>
      </c>
      <c r="Z93" s="5">
        <f t="shared" si="26"/>
        <v>0</v>
      </c>
      <c r="AA93" s="6">
        <f>AA94</f>
        <v>0</v>
      </c>
      <c r="AB93" s="5">
        <f t="shared" si="27"/>
        <v>0</v>
      </c>
      <c r="AC93" s="5">
        <f>AC94</f>
        <v>0</v>
      </c>
      <c r="AD93" s="5">
        <f t="shared" si="16"/>
        <v>0</v>
      </c>
      <c r="AE93" s="5">
        <f>AE94</f>
        <v>0</v>
      </c>
      <c r="AF93" s="5">
        <f t="shared" si="17"/>
        <v>0</v>
      </c>
      <c r="AG93" s="5">
        <v>0</v>
      </c>
      <c r="AH93" s="5">
        <f>AH94</f>
        <v>0</v>
      </c>
      <c r="AI93" s="5">
        <f t="shared" si="18"/>
        <v>0</v>
      </c>
      <c r="AJ93" s="5">
        <f>AJ94</f>
        <v>0</v>
      </c>
      <c r="AK93" s="5">
        <f t="shared" si="19"/>
        <v>0</v>
      </c>
    </row>
    <row r="94" spans="1:37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245</v>
      </c>
      <c r="F94" s="3">
        <v>200</v>
      </c>
      <c r="G94" s="5">
        <v>0</v>
      </c>
      <c r="H94" s="6"/>
      <c r="I94" s="5">
        <f t="shared" si="20"/>
        <v>0</v>
      </c>
      <c r="J94" s="6"/>
      <c r="K94" s="5">
        <f t="shared" si="21"/>
        <v>0</v>
      </c>
      <c r="L94" s="5">
        <v>0</v>
      </c>
      <c r="M94" s="6"/>
      <c r="N94" s="6"/>
      <c r="O94" s="5">
        <f t="shared" si="22"/>
        <v>0</v>
      </c>
      <c r="P94" s="5">
        <f t="shared" si="23"/>
        <v>0</v>
      </c>
      <c r="Q94" s="6"/>
      <c r="R94" s="6"/>
      <c r="S94" s="5">
        <f t="shared" si="24"/>
        <v>0</v>
      </c>
      <c r="T94" s="5"/>
      <c r="U94" s="5">
        <f t="shared" si="14"/>
        <v>0</v>
      </c>
      <c r="V94" s="5"/>
      <c r="W94" s="5">
        <f t="shared" si="15"/>
        <v>0</v>
      </c>
      <c r="X94" s="5">
        <f t="shared" si="25"/>
        <v>0</v>
      </c>
      <c r="Y94" s="6"/>
      <c r="Z94" s="5">
        <f t="shared" si="26"/>
        <v>0</v>
      </c>
      <c r="AA94" s="6"/>
      <c r="AB94" s="5">
        <f t="shared" si="27"/>
        <v>0</v>
      </c>
      <c r="AC94" s="5"/>
      <c r="AD94" s="5">
        <f t="shared" si="16"/>
        <v>0</v>
      </c>
      <c r="AE94" s="5"/>
      <c r="AF94" s="5">
        <f t="shared" si="17"/>
        <v>0</v>
      </c>
      <c r="AG94" s="5">
        <v>0</v>
      </c>
      <c r="AH94" s="5"/>
      <c r="AI94" s="5">
        <f t="shared" si="18"/>
        <v>0</v>
      </c>
      <c r="AJ94" s="5"/>
      <c r="AK94" s="5">
        <f t="shared" si="19"/>
        <v>0</v>
      </c>
    </row>
    <row r="95" spans="1:37" ht="30" customHeight="1">
      <c r="A95" s="4" t="s">
        <v>284</v>
      </c>
      <c r="B95" s="3" t="s">
        <v>5</v>
      </c>
      <c r="C95" s="3" t="s">
        <v>23</v>
      </c>
      <c r="D95" s="3" t="s">
        <v>26</v>
      </c>
      <c r="E95" s="1" t="s">
        <v>285</v>
      </c>
      <c r="F95" s="3"/>
      <c r="G95" s="5">
        <v>0</v>
      </c>
      <c r="H95" s="6">
        <f>H96</f>
        <v>0</v>
      </c>
      <c r="I95" s="5">
        <f t="shared" si="20"/>
        <v>0</v>
      </c>
      <c r="J95" s="6">
        <f>J96</f>
        <v>0</v>
      </c>
      <c r="K95" s="5">
        <f t="shared" si="21"/>
        <v>0</v>
      </c>
      <c r="L95" s="5">
        <v>0</v>
      </c>
      <c r="M95" s="6">
        <f>M96</f>
        <v>0</v>
      </c>
      <c r="N95" s="6">
        <f>N96</f>
        <v>0</v>
      </c>
      <c r="O95" s="5">
        <f t="shared" si="22"/>
        <v>0</v>
      </c>
      <c r="P95" s="5">
        <f t="shared" si="23"/>
        <v>0</v>
      </c>
      <c r="Q95" s="6">
        <f>Q96</f>
        <v>0</v>
      </c>
      <c r="R95" s="6">
        <f>R96</f>
        <v>0</v>
      </c>
      <c r="S95" s="5">
        <f t="shared" si="24"/>
        <v>0</v>
      </c>
      <c r="T95" s="5">
        <f>T96</f>
        <v>0</v>
      </c>
      <c r="U95" s="5">
        <f t="shared" si="14"/>
        <v>0</v>
      </c>
      <c r="V95" s="5">
        <f>V96</f>
        <v>0</v>
      </c>
      <c r="W95" s="5">
        <f t="shared" si="15"/>
        <v>0</v>
      </c>
      <c r="X95" s="5">
        <f t="shared" si="25"/>
        <v>0</v>
      </c>
      <c r="Y95" s="6">
        <f>Y96</f>
        <v>0</v>
      </c>
      <c r="Z95" s="5">
        <f t="shared" si="26"/>
        <v>0</v>
      </c>
      <c r="AA95" s="6">
        <f>AA96</f>
        <v>0</v>
      </c>
      <c r="AB95" s="5">
        <f t="shared" si="27"/>
        <v>0</v>
      </c>
      <c r="AC95" s="5">
        <f>AC96</f>
        <v>0</v>
      </c>
      <c r="AD95" s="5">
        <f t="shared" si="16"/>
        <v>0</v>
      </c>
      <c r="AE95" s="5">
        <f>AE96</f>
        <v>0</v>
      </c>
      <c r="AF95" s="5">
        <f t="shared" si="17"/>
        <v>0</v>
      </c>
      <c r="AG95" s="5">
        <v>0</v>
      </c>
      <c r="AH95" s="5">
        <f>AH96</f>
        <v>0</v>
      </c>
      <c r="AI95" s="5">
        <f t="shared" si="18"/>
        <v>0</v>
      </c>
      <c r="AJ95" s="5">
        <f>AJ96</f>
        <v>0</v>
      </c>
      <c r="AK95" s="5">
        <f t="shared" si="19"/>
        <v>0</v>
      </c>
    </row>
    <row r="96" spans="1:37" ht="49.5" customHeight="1">
      <c r="A96" s="2" t="s">
        <v>192</v>
      </c>
      <c r="B96" s="3" t="s">
        <v>5</v>
      </c>
      <c r="C96" s="3" t="s">
        <v>23</v>
      </c>
      <c r="D96" s="3" t="s">
        <v>26</v>
      </c>
      <c r="E96" s="1" t="s">
        <v>285</v>
      </c>
      <c r="F96" s="3">
        <v>400</v>
      </c>
      <c r="G96" s="5">
        <v>0</v>
      </c>
      <c r="H96" s="6"/>
      <c r="I96" s="5">
        <f t="shared" si="20"/>
        <v>0</v>
      </c>
      <c r="J96" s="6"/>
      <c r="K96" s="5">
        <f t="shared" si="21"/>
        <v>0</v>
      </c>
      <c r="L96" s="5">
        <v>0</v>
      </c>
      <c r="M96" s="6"/>
      <c r="N96" s="6"/>
      <c r="O96" s="5">
        <f t="shared" si="22"/>
        <v>0</v>
      </c>
      <c r="P96" s="5">
        <f t="shared" si="23"/>
        <v>0</v>
      </c>
      <c r="Q96" s="6"/>
      <c r="R96" s="6"/>
      <c r="S96" s="5">
        <f t="shared" si="24"/>
        <v>0</v>
      </c>
      <c r="T96" s="5"/>
      <c r="U96" s="5">
        <f t="shared" si="14"/>
        <v>0</v>
      </c>
      <c r="V96" s="5"/>
      <c r="W96" s="5">
        <f t="shared" si="15"/>
        <v>0</v>
      </c>
      <c r="X96" s="5">
        <f t="shared" si="25"/>
        <v>0</v>
      </c>
      <c r="Y96" s="6"/>
      <c r="Z96" s="5">
        <f t="shared" si="26"/>
        <v>0</v>
      </c>
      <c r="AA96" s="6"/>
      <c r="AB96" s="5">
        <f t="shared" si="27"/>
        <v>0</v>
      </c>
      <c r="AC96" s="5"/>
      <c r="AD96" s="5">
        <f t="shared" si="16"/>
        <v>0</v>
      </c>
      <c r="AE96" s="5"/>
      <c r="AF96" s="5">
        <f t="shared" si="17"/>
        <v>0</v>
      </c>
      <c r="AG96" s="5">
        <v>0</v>
      </c>
      <c r="AH96" s="5"/>
      <c r="AI96" s="5">
        <f t="shared" si="18"/>
        <v>0</v>
      </c>
      <c r="AJ96" s="5"/>
      <c r="AK96" s="5">
        <f t="shared" si="19"/>
        <v>0</v>
      </c>
    </row>
    <row r="97" spans="1:37" ht="114.75" customHeight="1">
      <c r="A97" s="2" t="s">
        <v>331</v>
      </c>
      <c r="B97" s="3" t="s">
        <v>5</v>
      </c>
      <c r="C97" s="3" t="s">
        <v>23</v>
      </c>
      <c r="D97" s="3" t="s">
        <v>26</v>
      </c>
      <c r="E97" s="12" t="s">
        <v>332</v>
      </c>
      <c r="F97" s="3"/>
      <c r="G97" s="5"/>
      <c r="H97" s="6"/>
      <c r="I97" s="5"/>
      <c r="J97" s="6"/>
      <c r="K97" s="5"/>
      <c r="L97" s="5"/>
      <c r="M97" s="6"/>
      <c r="N97" s="6"/>
      <c r="O97" s="5"/>
      <c r="P97" s="5"/>
      <c r="Q97" s="6"/>
      <c r="R97" s="6"/>
      <c r="S97" s="5">
        <f t="shared" si="24"/>
        <v>0</v>
      </c>
      <c r="T97" s="5">
        <f>T98</f>
        <v>2300.4982600000003</v>
      </c>
      <c r="U97" s="5">
        <f t="shared" si="14"/>
        <v>2300.4982600000003</v>
      </c>
      <c r="V97" s="5">
        <f>V98</f>
        <v>0</v>
      </c>
      <c r="W97" s="5">
        <f t="shared" si="15"/>
        <v>2300.4982600000003</v>
      </c>
      <c r="X97" s="5"/>
      <c r="Y97" s="6"/>
      <c r="Z97" s="5"/>
      <c r="AA97" s="6"/>
      <c r="AB97" s="5">
        <f t="shared" si="27"/>
        <v>0</v>
      </c>
      <c r="AC97" s="5">
        <f>AC98</f>
        <v>2300.4982599999998</v>
      </c>
      <c r="AD97" s="5">
        <f t="shared" si="16"/>
        <v>2300.4982599999998</v>
      </c>
      <c r="AE97" s="5">
        <f>AE98</f>
        <v>0</v>
      </c>
      <c r="AF97" s="5">
        <f t="shared" si="17"/>
        <v>2300.4982599999998</v>
      </c>
      <c r="AG97" s="5">
        <v>0</v>
      </c>
      <c r="AH97" s="5">
        <f>AH98</f>
        <v>2300.4982599999998</v>
      </c>
      <c r="AI97" s="5">
        <f t="shared" si="18"/>
        <v>2300.4982599999998</v>
      </c>
      <c r="AJ97" s="5">
        <f>AJ98</f>
        <v>0</v>
      </c>
      <c r="AK97" s="5">
        <f t="shared" si="19"/>
        <v>2300.4982599999998</v>
      </c>
    </row>
    <row r="98" spans="1:37" ht="49.5" customHeight="1">
      <c r="A98" s="13" t="s">
        <v>59</v>
      </c>
      <c r="B98" s="3" t="s">
        <v>5</v>
      </c>
      <c r="C98" s="3" t="s">
        <v>23</v>
      </c>
      <c r="D98" s="3" t="s">
        <v>26</v>
      </c>
      <c r="E98" s="12" t="s">
        <v>332</v>
      </c>
      <c r="F98" s="3">
        <v>800</v>
      </c>
      <c r="G98" s="5"/>
      <c r="H98" s="6"/>
      <c r="I98" s="5"/>
      <c r="J98" s="6"/>
      <c r="K98" s="5"/>
      <c r="L98" s="5"/>
      <c r="M98" s="6"/>
      <c r="N98" s="6"/>
      <c r="O98" s="5"/>
      <c r="P98" s="5"/>
      <c r="Q98" s="6"/>
      <c r="R98" s="6"/>
      <c r="S98" s="5">
        <f t="shared" si="24"/>
        <v>0</v>
      </c>
      <c r="T98" s="5">
        <f>1000+1300.49826</f>
        <v>2300.4982600000003</v>
      </c>
      <c r="U98" s="5">
        <f t="shared" si="14"/>
        <v>2300.4982600000003</v>
      </c>
      <c r="V98" s="5"/>
      <c r="W98" s="5">
        <f t="shared" si="15"/>
        <v>2300.4982600000003</v>
      </c>
      <c r="X98" s="5"/>
      <c r="Y98" s="6"/>
      <c r="Z98" s="5"/>
      <c r="AA98" s="6"/>
      <c r="AB98" s="5">
        <f t="shared" si="27"/>
        <v>0</v>
      </c>
      <c r="AC98" s="5">
        <v>2300.4982599999998</v>
      </c>
      <c r="AD98" s="5">
        <f t="shared" si="16"/>
        <v>2300.4982599999998</v>
      </c>
      <c r="AE98" s="5"/>
      <c r="AF98" s="5">
        <f t="shared" si="17"/>
        <v>2300.4982599999998</v>
      </c>
      <c r="AG98" s="5">
        <v>0</v>
      </c>
      <c r="AH98" s="5">
        <v>2300.4982599999998</v>
      </c>
      <c r="AI98" s="5">
        <f t="shared" si="18"/>
        <v>2300.4982599999998</v>
      </c>
      <c r="AJ98" s="5"/>
      <c r="AK98" s="5">
        <f t="shared" si="19"/>
        <v>2300.4982599999998</v>
      </c>
    </row>
    <row r="99" spans="1:37" ht="73.5" customHeight="1">
      <c r="A99" s="2" t="s">
        <v>324</v>
      </c>
      <c r="B99" s="3" t="s">
        <v>5</v>
      </c>
      <c r="C99" s="3" t="s">
        <v>23</v>
      </c>
      <c r="D99" s="3" t="s">
        <v>26</v>
      </c>
      <c r="E99" s="1" t="s">
        <v>325</v>
      </c>
      <c r="F99" s="3"/>
      <c r="G99" s="5"/>
      <c r="H99" s="6"/>
      <c r="I99" s="5"/>
      <c r="J99" s="6"/>
      <c r="K99" s="5"/>
      <c r="L99" s="5"/>
      <c r="M99" s="6"/>
      <c r="N99" s="6"/>
      <c r="O99" s="5">
        <f t="shared" si="22"/>
        <v>0</v>
      </c>
      <c r="P99" s="5"/>
      <c r="Q99" s="6"/>
      <c r="R99" s="6">
        <f>R100</f>
        <v>0</v>
      </c>
      <c r="S99" s="5">
        <f t="shared" si="24"/>
        <v>0</v>
      </c>
      <c r="T99" s="5">
        <f>T100</f>
        <v>0</v>
      </c>
      <c r="U99" s="5">
        <f t="shared" si="14"/>
        <v>0</v>
      </c>
      <c r="V99" s="5">
        <f>V100</f>
        <v>2057.1590000000001</v>
      </c>
      <c r="W99" s="5">
        <f t="shared" si="15"/>
        <v>2057.1590000000001</v>
      </c>
      <c r="X99" s="5"/>
      <c r="Y99" s="6"/>
      <c r="Z99" s="5">
        <f t="shared" si="26"/>
        <v>0</v>
      </c>
      <c r="AA99" s="6">
        <f>AA100</f>
        <v>0</v>
      </c>
      <c r="AB99" s="5">
        <f t="shared" si="27"/>
        <v>0</v>
      </c>
      <c r="AC99" s="5">
        <f>AC100</f>
        <v>0</v>
      </c>
      <c r="AD99" s="5">
        <f t="shared" si="16"/>
        <v>0</v>
      </c>
      <c r="AE99" s="5">
        <f>AE100</f>
        <v>0</v>
      </c>
      <c r="AF99" s="5">
        <f t="shared" si="17"/>
        <v>0</v>
      </c>
      <c r="AG99" s="5">
        <v>0</v>
      </c>
      <c r="AH99" s="5">
        <f>AH100</f>
        <v>0</v>
      </c>
      <c r="AI99" s="5">
        <f t="shared" si="18"/>
        <v>0</v>
      </c>
      <c r="AJ99" s="5">
        <f>AJ100</f>
        <v>0</v>
      </c>
      <c r="AK99" s="5">
        <f t="shared" si="19"/>
        <v>0</v>
      </c>
    </row>
    <row r="100" spans="1:37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325</v>
      </c>
      <c r="F100" s="3">
        <v>400</v>
      </c>
      <c r="G100" s="5"/>
      <c r="H100" s="6"/>
      <c r="I100" s="5"/>
      <c r="J100" s="6"/>
      <c r="K100" s="5"/>
      <c r="L100" s="5"/>
      <c r="M100" s="6"/>
      <c r="N100" s="6"/>
      <c r="O100" s="5">
        <f t="shared" si="22"/>
        <v>0</v>
      </c>
      <c r="P100" s="5"/>
      <c r="Q100" s="6"/>
      <c r="R100" s="6"/>
      <c r="S100" s="5">
        <f t="shared" si="24"/>
        <v>0</v>
      </c>
      <c r="T100" s="5"/>
      <c r="U100" s="5">
        <f t="shared" si="14"/>
        <v>0</v>
      </c>
      <c r="V100" s="5">
        <v>2057.1590000000001</v>
      </c>
      <c r="W100" s="5">
        <f t="shared" si="15"/>
        <v>2057.1590000000001</v>
      </c>
      <c r="X100" s="5"/>
      <c r="Y100" s="6"/>
      <c r="Z100" s="5">
        <f t="shared" si="26"/>
        <v>0</v>
      </c>
      <c r="AA100" s="6"/>
      <c r="AB100" s="5">
        <f t="shared" si="27"/>
        <v>0</v>
      </c>
      <c r="AC100" s="5"/>
      <c r="AD100" s="5">
        <f t="shared" si="16"/>
        <v>0</v>
      </c>
      <c r="AE100" s="5"/>
      <c r="AF100" s="5">
        <f t="shared" si="17"/>
        <v>0</v>
      </c>
      <c r="AG100" s="5">
        <v>0</v>
      </c>
      <c r="AH100" s="5"/>
      <c r="AI100" s="5">
        <f t="shared" si="18"/>
        <v>0</v>
      </c>
      <c r="AJ100" s="5"/>
      <c r="AK100" s="5">
        <f t="shared" si="19"/>
        <v>0</v>
      </c>
    </row>
    <row r="101" spans="1:37" ht="41.25" customHeight="1">
      <c r="A101" s="2" t="s">
        <v>250</v>
      </c>
      <c r="B101" s="3" t="s">
        <v>5</v>
      </c>
      <c r="C101" s="3" t="s">
        <v>23</v>
      </c>
      <c r="D101" s="3" t="s">
        <v>26</v>
      </c>
      <c r="E101" s="1" t="s">
        <v>251</v>
      </c>
      <c r="F101" s="3"/>
      <c r="G101" s="5">
        <v>0</v>
      </c>
      <c r="H101" s="6">
        <f>H102</f>
        <v>0</v>
      </c>
      <c r="I101" s="5">
        <f t="shared" si="20"/>
        <v>0</v>
      </c>
      <c r="J101" s="6">
        <f>J102</f>
        <v>0</v>
      </c>
      <c r="K101" s="5">
        <f t="shared" si="21"/>
        <v>0</v>
      </c>
      <c r="L101" s="5">
        <v>0</v>
      </c>
      <c r="M101" s="6">
        <f>M102</f>
        <v>0</v>
      </c>
      <c r="N101" s="6">
        <f>N102</f>
        <v>0</v>
      </c>
      <c r="O101" s="5">
        <f t="shared" si="22"/>
        <v>0</v>
      </c>
      <c r="P101" s="5">
        <f t="shared" si="23"/>
        <v>0</v>
      </c>
      <c r="Q101" s="6">
        <f>Q102</f>
        <v>0</v>
      </c>
      <c r="R101" s="6">
        <f>R102</f>
        <v>0</v>
      </c>
      <c r="S101" s="5">
        <f t="shared" si="24"/>
        <v>0</v>
      </c>
      <c r="T101" s="5">
        <f>T102</f>
        <v>0</v>
      </c>
      <c r="U101" s="5">
        <f t="shared" si="14"/>
        <v>0</v>
      </c>
      <c r="V101" s="5">
        <f>V102</f>
        <v>100</v>
      </c>
      <c r="W101" s="5">
        <f t="shared" si="15"/>
        <v>100</v>
      </c>
      <c r="X101" s="5">
        <f t="shared" si="25"/>
        <v>0</v>
      </c>
      <c r="Y101" s="6">
        <f>Y102</f>
        <v>0</v>
      </c>
      <c r="Z101" s="5">
        <f t="shared" si="26"/>
        <v>0</v>
      </c>
      <c r="AA101" s="6">
        <f>AA102</f>
        <v>0</v>
      </c>
      <c r="AB101" s="5">
        <f t="shared" si="27"/>
        <v>0</v>
      </c>
      <c r="AC101" s="5">
        <f>AC102</f>
        <v>0</v>
      </c>
      <c r="AD101" s="5">
        <f t="shared" si="16"/>
        <v>0</v>
      </c>
      <c r="AE101" s="5">
        <f>AE102</f>
        <v>0</v>
      </c>
      <c r="AF101" s="5">
        <f t="shared" si="17"/>
        <v>0</v>
      </c>
      <c r="AG101" s="5">
        <v>0</v>
      </c>
      <c r="AH101" s="5">
        <f>AH102</f>
        <v>0</v>
      </c>
      <c r="AI101" s="5">
        <f t="shared" si="18"/>
        <v>0</v>
      </c>
      <c r="AJ101" s="5">
        <f>AJ102</f>
        <v>0</v>
      </c>
      <c r="AK101" s="5">
        <f t="shared" si="19"/>
        <v>0</v>
      </c>
    </row>
    <row r="102" spans="1:37" ht="49.5" customHeight="1">
      <c r="A102" s="2" t="s">
        <v>33</v>
      </c>
      <c r="B102" s="3" t="s">
        <v>5</v>
      </c>
      <c r="C102" s="3" t="s">
        <v>23</v>
      </c>
      <c r="D102" s="3" t="s">
        <v>26</v>
      </c>
      <c r="E102" s="1" t="s">
        <v>251</v>
      </c>
      <c r="F102" s="3">
        <v>200</v>
      </c>
      <c r="G102" s="5">
        <v>0</v>
      </c>
      <c r="H102" s="6"/>
      <c r="I102" s="5">
        <f t="shared" si="20"/>
        <v>0</v>
      </c>
      <c r="J102" s="6"/>
      <c r="K102" s="5">
        <f t="shared" si="21"/>
        <v>0</v>
      </c>
      <c r="L102" s="5">
        <v>0</v>
      </c>
      <c r="M102" s="6"/>
      <c r="N102" s="6"/>
      <c r="O102" s="5">
        <f t="shared" si="22"/>
        <v>0</v>
      </c>
      <c r="P102" s="5">
        <f t="shared" si="23"/>
        <v>0</v>
      </c>
      <c r="Q102" s="6"/>
      <c r="R102" s="6"/>
      <c r="S102" s="5">
        <f t="shared" si="24"/>
        <v>0</v>
      </c>
      <c r="T102" s="5"/>
      <c r="U102" s="5">
        <f t="shared" si="14"/>
        <v>0</v>
      </c>
      <c r="V102" s="5">
        <v>100</v>
      </c>
      <c r="W102" s="5">
        <f t="shared" si="15"/>
        <v>100</v>
      </c>
      <c r="X102" s="5">
        <f t="shared" si="25"/>
        <v>0</v>
      </c>
      <c r="Y102" s="6"/>
      <c r="Z102" s="5">
        <f t="shared" si="26"/>
        <v>0</v>
      </c>
      <c r="AA102" s="6"/>
      <c r="AB102" s="5">
        <f t="shared" si="27"/>
        <v>0</v>
      </c>
      <c r="AC102" s="5"/>
      <c r="AD102" s="5">
        <f t="shared" si="16"/>
        <v>0</v>
      </c>
      <c r="AE102" s="5"/>
      <c r="AF102" s="5">
        <f t="shared" si="17"/>
        <v>0</v>
      </c>
      <c r="AG102" s="5">
        <v>0</v>
      </c>
      <c r="AH102" s="5"/>
      <c r="AI102" s="5">
        <f t="shared" si="18"/>
        <v>0</v>
      </c>
      <c r="AJ102" s="5"/>
      <c r="AK102" s="5">
        <f t="shared" si="19"/>
        <v>0</v>
      </c>
    </row>
    <row r="103" spans="1:37" ht="60.75" customHeight="1">
      <c r="A103" s="10" t="s">
        <v>190</v>
      </c>
      <c r="B103" s="3" t="s">
        <v>5</v>
      </c>
      <c r="C103" s="3" t="s">
        <v>23</v>
      </c>
      <c r="D103" s="3" t="s">
        <v>21</v>
      </c>
      <c r="E103" s="12" t="s">
        <v>191</v>
      </c>
      <c r="F103" s="3"/>
      <c r="G103" s="5">
        <v>11156.834543000001</v>
      </c>
      <c r="H103" s="6">
        <f>H104</f>
        <v>0</v>
      </c>
      <c r="I103" s="5">
        <f t="shared" si="20"/>
        <v>11156.834543000001</v>
      </c>
      <c r="J103" s="6">
        <f>J104</f>
        <v>0</v>
      </c>
      <c r="K103" s="5">
        <f t="shared" si="21"/>
        <v>11156.834543000001</v>
      </c>
      <c r="L103" s="5">
        <v>9108.367043000002</v>
      </c>
      <c r="M103" s="6">
        <f>M104</f>
        <v>0</v>
      </c>
      <c r="N103" s="6">
        <f>N104</f>
        <v>0</v>
      </c>
      <c r="O103" s="5">
        <f t="shared" si="22"/>
        <v>11156.834543000001</v>
      </c>
      <c r="P103" s="5">
        <f t="shared" si="23"/>
        <v>9108.367043000002</v>
      </c>
      <c r="Q103" s="6">
        <f>Q104</f>
        <v>0</v>
      </c>
      <c r="R103" s="6">
        <f>R104</f>
        <v>0</v>
      </c>
      <c r="S103" s="5">
        <f t="shared" si="24"/>
        <v>11156.834543000001</v>
      </c>
      <c r="T103" s="5">
        <f>T104</f>
        <v>2892.3401200000003</v>
      </c>
      <c r="U103" s="5">
        <f t="shared" si="14"/>
        <v>14049.174663000002</v>
      </c>
      <c r="V103" s="5">
        <f>V104</f>
        <v>9330.99</v>
      </c>
      <c r="W103" s="5">
        <f t="shared" si="15"/>
        <v>23380.164663000003</v>
      </c>
      <c r="X103" s="5">
        <f t="shared" si="25"/>
        <v>9108.367043000002</v>
      </c>
      <c r="Y103" s="6">
        <f>Y104</f>
        <v>0</v>
      </c>
      <c r="Z103" s="5">
        <f t="shared" si="26"/>
        <v>9108.367043000002</v>
      </c>
      <c r="AA103" s="6">
        <f>AA104</f>
        <v>0</v>
      </c>
      <c r="AB103" s="5">
        <f t="shared" si="27"/>
        <v>9108.367043000002</v>
      </c>
      <c r="AC103" s="5">
        <f>AC104</f>
        <v>2923.5172000000002</v>
      </c>
      <c r="AD103" s="5">
        <f t="shared" si="16"/>
        <v>12031.884243000002</v>
      </c>
      <c r="AE103" s="5">
        <f>AE104</f>
        <v>0</v>
      </c>
      <c r="AF103" s="5">
        <f t="shared" si="17"/>
        <v>12031.884243000002</v>
      </c>
      <c r="AG103" s="5">
        <v>9108.367043000002</v>
      </c>
      <c r="AH103" s="5">
        <f>AH104</f>
        <v>4114.1060099999995</v>
      </c>
      <c r="AI103" s="5">
        <f t="shared" si="18"/>
        <v>13222.473053000002</v>
      </c>
      <c r="AJ103" s="5">
        <f>AJ104</f>
        <v>-3814.3670899999997</v>
      </c>
      <c r="AK103" s="5">
        <f t="shared" si="19"/>
        <v>9408.1059630000018</v>
      </c>
    </row>
    <row r="104" spans="1:37" ht="45" customHeight="1">
      <c r="A104" s="13" t="s">
        <v>59</v>
      </c>
      <c r="B104" s="3" t="s">
        <v>5</v>
      </c>
      <c r="C104" s="3" t="s">
        <v>23</v>
      </c>
      <c r="D104" s="3" t="s">
        <v>21</v>
      </c>
      <c r="E104" s="12" t="s">
        <v>191</v>
      </c>
      <c r="F104" s="3">
        <v>800</v>
      </c>
      <c r="G104" s="5">
        <v>11156.834543000001</v>
      </c>
      <c r="H104" s="6"/>
      <c r="I104" s="5">
        <f t="shared" si="20"/>
        <v>11156.834543000001</v>
      </c>
      <c r="J104" s="6"/>
      <c r="K104" s="5">
        <f t="shared" si="21"/>
        <v>11156.834543000001</v>
      </c>
      <c r="L104" s="5">
        <v>9108.367040000001</v>
      </c>
      <c r="M104" s="6"/>
      <c r="N104" s="6"/>
      <c r="O104" s="5">
        <f t="shared" si="22"/>
        <v>11156.834543000001</v>
      </c>
      <c r="P104" s="5">
        <f t="shared" si="23"/>
        <v>9108.367040000001</v>
      </c>
      <c r="Q104" s="6"/>
      <c r="R104" s="6"/>
      <c r="S104" s="5">
        <f t="shared" si="24"/>
        <v>11156.834543000001</v>
      </c>
      <c r="T104" s="5">
        <f>-3484.99095+3484.99095-2083.68+2083.68+2365.13891-111+649.94401+163.0212-174.764</f>
        <v>2892.3401200000003</v>
      </c>
      <c r="U104" s="5">
        <f t="shared" si="14"/>
        <v>14049.174663000002</v>
      </c>
      <c r="V104" s="5">
        <f>-189.01+9520</f>
        <v>9330.99</v>
      </c>
      <c r="W104" s="5">
        <f t="shared" si="15"/>
        <v>23380.164663000003</v>
      </c>
      <c r="X104" s="5">
        <f t="shared" si="25"/>
        <v>9108.367040000001</v>
      </c>
      <c r="Y104" s="6"/>
      <c r="Z104" s="5">
        <f t="shared" si="26"/>
        <v>9108.367040000001</v>
      </c>
      <c r="AA104" s="6"/>
      <c r="AB104" s="5">
        <f t="shared" si="27"/>
        <v>9108.367040000001</v>
      </c>
      <c r="AC104" s="5">
        <f>2237.45874+697.80126+163.0212-174.764</f>
        <v>2923.5172000000002</v>
      </c>
      <c r="AD104" s="5">
        <f t="shared" si="16"/>
        <v>12031.884240000001</v>
      </c>
      <c r="AE104" s="5"/>
      <c r="AF104" s="5">
        <f t="shared" si="17"/>
        <v>12031.884240000001</v>
      </c>
      <c r="AG104" s="5">
        <v>9108.367040000001</v>
      </c>
      <c r="AH104" s="5">
        <f>-5004.2108+604.84755-31.94139+1.68679-0.08908+0.00471-0.00025+0.00001+697.80126+163.0212+57.337-174.764+7800.41301</f>
        <v>4114.1060099999995</v>
      </c>
      <c r="AI104" s="5">
        <f t="shared" si="18"/>
        <v>13222.473050000001</v>
      </c>
      <c r="AJ104" s="5">
        <f>-4015.8+212.07038-11.19922+0.59142-0.03123+0.00165-0.00009</f>
        <v>-3814.3670899999997</v>
      </c>
      <c r="AK104" s="5">
        <f t="shared" si="19"/>
        <v>9408.1059600000008</v>
      </c>
    </row>
    <row r="105" spans="1:37" ht="45" customHeight="1">
      <c r="A105" s="2" t="s">
        <v>275</v>
      </c>
      <c r="B105" s="3" t="s">
        <v>5</v>
      </c>
      <c r="C105" s="3" t="s">
        <v>23</v>
      </c>
      <c r="D105" s="3" t="s">
        <v>21</v>
      </c>
      <c r="E105" s="12" t="s">
        <v>299</v>
      </c>
      <c r="F105" s="3"/>
      <c r="G105" s="5">
        <v>0</v>
      </c>
      <c r="H105" s="6">
        <f>H106</f>
        <v>0</v>
      </c>
      <c r="I105" s="5">
        <f t="shared" si="20"/>
        <v>0</v>
      </c>
      <c r="J105" s="6">
        <f>J106</f>
        <v>0</v>
      </c>
      <c r="K105" s="5">
        <f t="shared" si="21"/>
        <v>0</v>
      </c>
      <c r="L105" s="5">
        <v>0</v>
      </c>
      <c r="M105" s="6">
        <f>M106</f>
        <v>0</v>
      </c>
      <c r="N105" s="6">
        <f>N106</f>
        <v>0</v>
      </c>
      <c r="O105" s="5">
        <f t="shared" si="22"/>
        <v>0</v>
      </c>
      <c r="P105" s="5">
        <f t="shared" si="23"/>
        <v>0</v>
      </c>
      <c r="Q105" s="6">
        <f>Q106</f>
        <v>0</v>
      </c>
      <c r="R105" s="6">
        <f>R106</f>
        <v>0</v>
      </c>
      <c r="S105" s="5">
        <f t="shared" si="24"/>
        <v>0</v>
      </c>
      <c r="T105" s="5">
        <f>T106</f>
        <v>72.367000000000004</v>
      </c>
      <c r="U105" s="5">
        <f t="shared" si="14"/>
        <v>72.367000000000004</v>
      </c>
      <c r="V105" s="5">
        <f>V106</f>
        <v>0</v>
      </c>
      <c r="W105" s="5">
        <f t="shared" si="15"/>
        <v>72.367000000000004</v>
      </c>
      <c r="X105" s="5">
        <f t="shared" si="25"/>
        <v>0</v>
      </c>
      <c r="Y105" s="6">
        <f>Y106</f>
        <v>0</v>
      </c>
      <c r="Z105" s="5">
        <f t="shared" si="26"/>
        <v>0</v>
      </c>
      <c r="AA105" s="6">
        <f>AA106</f>
        <v>0</v>
      </c>
      <c r="AB105" s="5">
        <f t="shared" si="27"/>
        <v>0</v>
      </c>
      <c r="AC105" s="5">
        <f>AC106</f>
        <v>0</v>
      </c>
      <c r="AD105" s="5">
        <f t="shared" si="16"/>
        <v>0</v>
      </c>
      <c r="AE105" s="5">
        <f>AE106</f>
        <v>0</v>
      </c>
      <c r="AF105" s="5">
        <f t="shared" si="17"/>
        <v>0</v>
      </c>
      <c r="AG105" s="5">
        <v>0</v>
      </c>
      <c r="AH105" s="5">
        <f>AH106</f>
        <v>0</v>
      </c>
      <c r="AI105" s="5">
        <f t="shared" si="18"/>
        <v>0</v>
      </c>
      <c r="AJ105" s="5">
        <f>AJ106</f>
        <v>0</v>
      </c>
      <c r="AK105" s="5">
        <f t="shared" si="19"/>
        <v>0</v>
      </c>
    </row>
    <row r="106" spans="1:37" ht="4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299</v>
      </c>
      <c r="F106" s="3">
        <v>200</v>
      </c>
      <c r="G106" s="5">
        <v>0</v>
      </c>
      <c r="H106" s="6"/>
      <c r="I106" s="5">
        <f t="shared" si="20"/>
        <v>0</v>
      </c>
      <c r="J106" s="6"/>
      <c r="K106" s="5">
        <f t="shared" si="21"/>
        <v>0</v>
      </c>
      <c r="L106" s="5">
        <v>0</v>
      </c>
      <c r="M106" s="6"/>
      <c r="N106" s="6"/>
      <c r="O106" s="5">
        <f t="shared" si="22"/>
        <v>0</v>
      </c>
      <c r="P106" s="5">
        <f t="shared" si="23"/>
        <v>0</v>
      </c>
      <c r="Q106" s="6"/>
      <c r="R106" s="6"/>
      <c r="S106" s="5">
        <f t="shared" si="24"/>
        <v>0</v>
      </c>
      <c r="T106" s="5">
        <v>72.367000000000004</v>
      </c>
      <c r="U106" s="5">
        <f t="shared" si="14"/>
        <v>72.367000000000004</v>
      </c>
      <c r="V106" s="5"/>
      <c r="W106" s="5">
        <f t="shared" si="15"/>
        <v>72.367000000000004</v>
      </c>
      <c r="X106" s="5">
        <f t="shared" si="25"/>
        <v>0</v>
      </c>
      <c r="Y106" s="6"/>
      <c r="Z106" s="5">
        <f t="shared" si="26"/>
        <v>0</v>
      </c>
      <c r="AA106" s="6"/>
      <c r="AB106" s="5">
        <f t="shared" si="27"/>
        <v>0</v>
      </c>
      <c r="AC106" s="5"/>
      <c r="AD106" s="5">
        <f t="shared" si="16"/>
        <v>0</v>
      </c>
      <c r="AE106" s="5"/>
      <c r="AF106" s="5">
        <f t="shared" si="17"/>
        <v>0</v>
      </c>
      <c r="AG106" s="5">
        <v>0</v>
      </c>
      <c r="AH106" s="5"/>
      <c r="AI106" s="5">
        <f t="shared" si="18"/>
        <v>0</v>
      </c>
      <c r="AJ106" s="5"/>
      <c r="AK106" s="5">
        <f t="shared" si="19"/>
        <v>0</v>
      </c>
    </row>
    <row r="107" spans="1:37" ht="27.75" customHeight="1">
      <c r="A107" s="2" t="s">
        <v>293</v>
      </c>
      <c r="B107" s="3" t="s">
        <v>5</v>
      </c>
      <c r="C107" s="3" t="s">
        <v>23</v>
      </c>
      <c r="D107" s="3" t="s">
        <v>21</v>
      </c>
      <c r="E107" s="12" t="s">
        <v>294</v>
      </c>
      <c r="F107" s="3"/>
      <c r="G107" s="5">
        <v>0</v>
      </c>
      <c r="H107" s="6">
        <f>H108</f>
        <v>0</v>
      </c>
      <c r="I107" s="5">
        <f t="shared" si="20"/>
        <v>0</v>
      </c>
      <c r="J107" s="6">
        <f>J108</f>
        <v>0</v>
      </c>
      <c r="K107" s="5">
        <f t="shared" si="21"/>
        <v>0</v>
      </c>
      <c r="L107" s="5">
        <v>0</v>
      </c>
      <c r="M107" s="6">
        <f>M108</f>
        <v>0</v>
      </c>
      <c r="N107" s="6">
        <f>N108</f>
        <v>0</v>
      </c>
      <c r="O107" s="5">
        <f t="shared" si="22"/>
        <v>0</v>
      </c>
      <c r="P107" s="5">
        <f t="shared" si="23"/>
        <v>0</v>
      </c>
      <c r="Q107" s="6">
        <f>Q108</f>
        <v>0</v>
      </c>
      <c r="R107" s="6">
        <f>R108</f>
        <v>0</v>
      </c>
      <c r="S107" s="5">
        <f t="shared" si="24"/>
        <v>0</v>
      </c>
      <c r="T107" s="5">
        <f>T108</f>
        <v>0</v>
      </c>
      <c r="U107" s="5">
        <f t="shared" si="14"/>
        <v>0</v>
      </c>
      <c r="V107" s="5">
        <f>V108</f>
        <v>0</v>
      </c>
      <c r="W107" s="5">
        <f t="shared" si="15"/>
        <v>0</v>
      </c>
      <c r="X107" s="5">
        <f t="shared" si="25"/>
        <v>0</v>
      </c>
      <c r="Y107" s="6">
        <f>Y108</f>
        <v>0</v>
      </c>
      <c r="Z107" s="5">
        <f t="shared" si="26"/>
        <v>0</v>
      </c>
      <c r="AA107" s="6">
        <f>AA108</f>
        <v>0</v>
      </c>
      <c r="AB107" s="5">
        <f t="shared" si="27"/>
        <v>0</v>
      </c>
      <c r="AC107" s="5">
        <f>AC108</f>
        <v>0</v>
      </c>
      <c r="AD107" s="5">
        <f t="shared" si="16"/>
        <v>0</v>
      </c>
      <c r="AE107" s="5">
        <f>AE108</f>
        <v>0</v>
      </c>
      <c r="AF107" s="5">
        <f t="shared" si="17"/>
        <v>0</v>
      </c>
      <c r="AG107" s="5">
        <v>0</v>
      </c>
      <c r="AH107" s="5">
        <f>AH108</f>
        <v>0</v>
      </c>
      <c r="AI107" s="5">
        <f t="shared" si="18"/>
        <v>0</v>
      </c>
      <c r="AJ107" s="5">
        <f>AJ108</f>
        <v>0</v>
      </c>
      <c r="AK107" s="5">
        <f t="shared" si="19"/>
        <v>0</v>
      </c>
    </row>
    <row r="108" spans="1:37" ht="4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2" t="s">
        <v>294</v>
      </c>
      <c r="F108" s="3">
        <v>200</v>
      </c>
      <c r="G108" s="5">
        <v>0</v>
      </c>
      <c r="H108" s="6"/>
      <c r="I108" s="5">
        <f t="shared" si="20"/>
        <v>0</v>
      </c>
      <c r="J108" s="6"/>
      <c r="K108" s="5">
        <f t="shared" si="21"/>
        <v>0</v>
      </c>
      <c r="L108" s="5">
        <v>0</v>
      </c>
      <c r="M108" s="6"/>
      <c r="N108" s="6"/>
      <c r="O108" s="5">
        <f t="shared" si="22"/>
        <v>0</v>
      </c>
      <c r="P108" s="5">
        <f t="shared" si="23"/>
        <v>0</v>
      </c>
      <c r="Q108" s="6"/>
      <c r="R108" s="6"/>
      <c r="S108" s="5">
        <f t="shared" si="24"/>
        <v>0</v>
      </c>
      <c r="T108" s="5"/>
      <c r="U108" s="5">
        <f t="shared" si="14"/>
        <v>0</v>
      </c>
      <c r="V108" s="5"/>
      <c r="W108" s="5">
        <f t="shared" si="15"/>
        <v>0</v>
      </c>
      <c r="X108" s="5">
        <f t="shared" si="25"/>
        <v>0</v>
      </c>
      <c r="Y108" s="6"/>
      <c r="Z108" s="5">
        <f t="shared" si="26"/>
        <v>0</v>
      </c>
      <c r="AA108" s="6"/>
      <c r="AB108" s="5">
        <f t="shared" si="27"/>
        <v>0</v>
      </c>
      <c r="AC108" s="5"/>
      <c r="AD108" s="5">
        <f t="shared" si="16"/>
        <v>0</v>
      </c>
      <c r="AE108" s="5"/>
      <c r="AF108" s="5">
        <f t="shared" si="17"/>
        <v>0</v>
      </c>
      <c r="AG108" s="5">
        <v>0</v>
      </c>
      <c r="AH108" s="5"/>
      <c r="AI108" s="5">
        <f t="shared" si="18"/>
        <v>0</v>
      </c>
      <c r="AJ108" s="5"/>
      <c r="AK108" s="5">
        <f t="shared" si="19"/>
        <v>0</v>
      </c>
    </row>
    <row r="109" spans="1:37" ht="39.75" customHeight="1">
      <c r="A109" s="10" t="s">
        <v>188</v>
      </c>
      <c r="B109" s="3" t="s">
        <v>5</v>
      </c>
      <c r="C109" s="3" t="s">
        <v>23</v>
      </c>
      <c r="D109" s="3" t="s">
        <v>21</v>
      </c>
      <c r="E109" s="1" t="s">
        <v>189</v>
      </c>
      <c r="F109" s="3"/>
      <c r="G109" s="5">
        <v>0</v>
      </c>
      <c r="H109" s="6">
        <f>H110</f>
        <v>0</v>
      </c>
      <c r="I109" s="5">
        <f t="shared" si="20"/>
        <v>0</v>
      </c>
      <c r="J109" s="6">
        <f>J110</f>
        <v>0</v>
      </c>
      <c r="K109" s="5">
        <f t="shared" si="21"/>
        <v>0</v>
      </c>
      <c r="L109" s="5">
        <v>0</v>
      </c>
      <c r="M109" s="6">
        <f>M110</f>
        <v>0</v>
      </c>
      <c r="N109" s="6">
        <f>N110</f>
        <v>0</v>
      </c>
      <c r="O109" s="5">
        <f t="shared" si="22"/>
        <v>0</v>
      </c>
      <c r="P109" s="5">
        <f t="shared" si="23"/>
        <v>0</v>
      </c>
      <c r="Q109" s="6">
        <f>Q110</f>
        <v>0</v>
      </c>
      <c r="R109" s="6">
        <f>R110</f>
        <v>0</v>
      </c>
      <c r="S109" s="5">
        <f t="shared" si="24"/>
        <v>0</v>
      </c>
      <c r="T109" s="5">
        <f>T110</f>
        <v>50</v>
      </c>
      <c r="U109" s="5">
        <f t="shared" si="14"/>
        <v>50</v>
      </c>
      <c r="V109" s="5">
        <f>V110</f>
        <v>0</v>
      </c>
      <c r="W109" s="5">
        <f t="shared" si="15"/>
        <v>50</v>
      </c>
      <c r="X109" s="5">
        <f t="shared" si="25"/>
        <v>0</v>
      </c>
      <c r="Y109" s="6">
        <f>Y110</f>
        <v>0</v>
      </c>
      <c r="Z109" s="5">
        <f t="shared" si="26"/>
        <v>0</v>
      </c>
      <c r="AA109" s="6">
        <f>AA110</f>
        <v>0</v>
      </c>
      <c r="AB109" s="5">
        <f t="shared" si="27"/>
        <v>0</v>
      </c>
      <c r="AC109" s="5">
        <f>AC110</f>
        <v>0</v>
      </c>
      <c r="AD109" s="5">
        <f t="shared" si="16"/>
        <v>0</v>
      </c>
      <c r="AE109" s="5">
        <f>AE110</f>
        <v>0</v>
      </c>
      <c r="AF109" s="5">
        <f t="shared" si="17"/>
        <v>0</v>
      </c>
      <c r="AG109" s="5">
        <v>0</v>
      </c>
      <c r="AH109" s="5">
        <f>AH110</f>
        <v>0</v>
      </c>
      <c r="AI109" s="5">
        <f t="shared" si="18"/>
        <v>0</v>
      </c>
      <c r="AJ109" s="5">
        <f>AJ110</f>
        <v>0</v>
      </c>
      <c r="AK109" s="5">
        <f t="shared" si="19"/>
        <v>0</v>
      </c>
    </row>
    <row r="110" spans="1:37" ht="54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189</v>
      </c>
      <c r="F110" s="3">
        <v>200</v>
      </c>
      <c r="G110" s="5">
        <v>0</v>
      </c>
      <c r="H110" s="6"/>
      <c r="I110" s="5">
        <f t="shared" si="20"/>
        <v>0</v>
      </c>
      <c r="J110" s="6"/>
      <c r="K110" s="5">
        <f t="shared" si="21"/>
        <v>0</v>
      </c>
      <c r="L110" s="5">
        <v>0</v>
      </c>
      <c r="M110" s="6"/>
      <c r="N110" s="6"/>
      <c r="O110" s="5">
        <f t="shared" si="22"/>
        <v>0</v>
      </c>
      <c r="P110" s="5">
        <f t="shared" si="23"/>
        <v>0</v>
      </c>
      <c r="Q110" s="6"/>
      <c r="R110" s="6"/>
      <c r="S110" s="5">
        <f t="shared" si="24"/>
        <v>0</v>
      </c>
      <c r="T110" s="5">
        <v>50</v>
      </c>
      <c r="U110" s="5">
        <f t="shared" si="14"/>
        <v>50</v>
      </c>
      <c r="V110" s="5"/>
      <c r="W110" s="5">
        <f t="shared" si="15"/>
        <v>50</v>
      </c>
      <c r="X110" s="5">
        <f t="shared" si="25"/>
        <v>0</v>
      </c>
      <c r="Y110" s="6"/>
      <c r="Z110" s="5">
        <f t="shared" si="26"/>
        <v>0</v>
      </c>
      <c r="AA110" s="6"/>
      <c r="AB110" s="5">
        <f t="shared" si="27"/>
        <v>0</v>
      </c>
      <c r="AC110" s="5"/>
      <c r="AD110" s="5">
        <f t="shared" si="16"/>
        <v>0</v>
      </c>
      <c r="AE110" s="5"/>
      <c r="AF110" s="5">
        <f t="shared" si="17"/>
        <v>0</v>
      </c>
      <c r="AG110" s="5">
        <v>0</v>
      </c>
      <c r="AH110" s="5"/>
      <c r="AI110" s="5">
        <f t="shared" si="18"/>
        <v>0</v>
      </c>
      <c r="AJ110" s="5"/>
      <c r="AK110" s="5">
        <f t="shared" si="19"/>
        <v>0</v>
      </c>
    </row>
    <row r="111" spans="1:37" ht="41.25" customHeight="1">
      <c r="A111" s="10" t="s">
        <v>214</v>
      </c>
      <c r="B111" s="3" t="s">
        <v>5</v>
      </c>
      <c r="C111" s="3" t="s">
        <v>23</v>
      </c>
      <c r="D111" s="3" t="s">
        <v>21</v>
      </c>
      <c r="E111" s="1" t="s">
        <v>215</v>
      </c>
      <c r="F111" s="3"/>
      <c r="G111" s="5">
        <v>0</v>
      </c>
      <c r="H111" s="6">
        <f>H112</f>
        <v>0</v>
      </c>
      <c r="I111" s="5">
        <f t="shared" si="20"/>
        <v>0</v>
      </c>
      <c r="J111" s="6">
        <f>J112</f>
        <v>0</v>
      </c>
      <c r="K111" s="5">
        <f t="shared" si="21"/>
        <v>0</v>
      </c>
      <c r="L111" s="5">
        <v>0</v>
      </c>
      <c r="M111" s="6">
        <f>M112</f>
        <v>0</v>
      </c>
      <c r="N111" s="6">
        <f>N112</f>
        <v>0</v>
      </c>
      <c r="O111" s="5">
        <f t="shared" si="22"/>
        <v>0</v>
      </c>
      <c r="P111" s="5">
        <f t="shared" si="23"/>
        <v>0</v>
      </c>
      <c r="Q111" s="6">
        <f>Q112</f>
        <v>0</v>
      </c>
      <c r="R111" s="6">
        <f>R112</f>
        <v>0</v>
      </c>
      <c r="S111" s="5">
        <f t="shared" si="24"/>
        <v>0</v>
      </c>
      <c r="T111" s="5">
        <f>T112</f>
        <v>2656.2021099999997</v>
      </c>
      <c r="U111" s="5">
        <f t="shared" si="14"/>
        <v>2656.2021099999997</v>
      </c>
      <c r="V111" s="5">
        <f>V112</f>
        <v>189.01</v>
      </c>
      <c r="W111" s="5">
        <f t="shared" si="15"/>
        <v>2845.2121099999995</v>
      </c>
      <c r="X111" s="5">
        <f t="shared" si="25"/>
        <v>0</v>
      </c>
      <c r="Y111" s="6">
        <f>Y112</f>
        <v>0</v>
      </c>
      <c r="Z111" s="5">
        <f t="shared" si="26"/>
        <v>0</v>
      </c>
      <c r="AA111" s="6">
        <f>AA112</f>
        <v>0</v>
      </c>
      <c r="AB111" s="5">
        <f t="shared" si="27"/>
        <v>0</v>
      </c>
      <c r="AC111" s="5">
        <f>AC112</f>
        <v>0</v>
      </c>
      <c r="AD111" s="5">
        <f t="shared" si="16"/>
        <v>0</v>
      </c>
      <c r="AE111" s="5">
        <f>AE112</f>
        <v>0</v>
      </c>
      <c r="AF111" s="5">
        <f t="shared" si="17"/>
        <v>0</v>
      </c>
      <c r="AG111" s="5">
        <v>0</v>
      </c>
      <c r="AH111" s="5">
        <f>AH112</f>
        <v>0</v>
      </c>
      <c r="AI111" s="5">
        <f t="shared" si="18"/>
        <v>0</v>
      </c>
      <c r="AJ111" s="5">
        <f>AJ112</f>
        <v>0</v>
      </c>
      <c r="AK111" s="5">
        <f t="shared" si="19"/>
        <v>0</v>
      </c>
    </row>
    <row r="112" spans="1:37" ht="52.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" t="s">
        <v>215</v>
      </c>
      <c r="F112" s="3">
        <v>200</v>
      </c>
      <c r="G112" s="5">
        <v>0</v>
      </c>
      <c r="H112" s="6"/>
      <c r="I112" s="5">
        <f t="shared" si="20"/>
        <v>0</v>
      </c>
      <c r="J112" s="6"/>
      <c r="K112" s="5">
        <f t="shared" si="21"/>
        <v>0</v>
      </c>
      <c r="L112" s="5">
        <v>0</v>
      </c>
      <c r="M112" s="6"/>
      <c r="N112" s="6"/>
      <c r="O112" s="5">
        <f t="shared" si="22"/>
        <v>0</v>
      </c>
      <c r="P112" s="5">
        <f t="shared" si="23"/>
        <v>0</v>
      </c>
      <c r="Q112" s="6"/>
      <c r="R112" s="6"/>
      <c r="S112" s="5">
        <f t="shared" si="24"/>
        <v>0</v>
      </c>
      <c r="T112" s="5">
        <f>572.52211+2083.68</f>
        <v>2656.2021099999997</v>
      </c>
      <c r="U112" s="5">
        <f t="shared" si="14"/>
        <v>2656.2021099999997</v>
      </c>
      <c r="V112" s="5">
        <v>189.01</v>
      </c>
      <c r="W112" s="5">
        <f t="shared" si="15"/>
        <v>2845.2121099999995</v>
      </c>
      <c r="X112" s="5">
        <f t="shared" si="25"/>
        <v>0</v>
      </c>
      <c r="Y112" s="6"/>
      <c r="Z112" s="5">
        <f t="shared" si="26"/>
        <v>0</v>
      </c>
      <c r="AA112" s="6"/>
      <c r="AB112" s="5">
        <f t="shared" si="27"/>
        <v>0</v>
      </c>
      <c r="AC112" s="5"/>
      <c r="AD112" s="5">
        <f t="shared" si="16"/>
        <v>0</v>
      </c>
      <c r="AE112" s="5"/>
      <c r="AF112" s="5">
        <f t="shared" si="17"/>
        <v>0</v>
      </c>
      <c r="AG112" s="5">
        <v>0</v>
      </c>
      <c r="AH112" s="5"/>
      <c r="AI112" s="5">
        <f t="shared" si="18"/>
        <v>0</v>
      </c>
      <c r="AJ112" s="5"/>
      <c r="AK112" s="5">
        <f t="shared" si="19"/>
        <v>0</v>
      </c>
    </row>
    <row r="113" spans="1:37" ht="59.25" customHeight="1">
      <c r="A113" s="2" t="s">
        <v>220</v>
      </c>
      <c r="B113" s="3" t="s">
        <v>5</v>
      </c>
      <c r="C113" s="3" t="s">
        <v>23</v>
      </c>
      <c r="D113" s="3" t="s">
        <v>21</v>
      </c>
      <c r="E113" s="1" t="s">
        <v>221</v>
      </c>
      <c r="F113" s="3"/>
      <c r="G113" s="5">
        <v>260.70299999999997</v>
      </c>
      <c r="H113" s="6">
        <f>H114</f>
        <v>0</v>
      </c>
      <c r="I113" s="5">
        <f t="shared" si="20"/>
        <v>260.70299999999997</v>
      </c>
      <c r="J113" s="6">
        <f>J114</f>
        <v>0</v>
      </c>
      <c r="K113" s="5">
        <f t="shared" si="21"/>
        <v>260.70299999999997</v>
      </c>
      <c r="L113" s="5">
        <v>260.70299999999997</v>
      </c>
      <c r="M113" s="6">
        <f>M114</f>
        <v>0</v>
      </c>
      <c r="N113" s="6">
        <f>N114</f>
        <v>0</v>
      </c>
      <c r="O113" s="5">
        <f t="shared" si="22"/>
        <v>260.70299999999997</v>
      </c>
      <c r="P113" s="5">
        <f t="shared" si="23"/>
        <v>260.70299999999997</v>
      </c>
      <c r="Q113" s="6">
        <f>Q114</f>
        <v>0</v>
      </c>
      <c r="R113" s="6">
        <f>R114</f>
        <v>0</v>
      </c>
      <c r="S113" s="5">
        <f t="shared" si="24"/>
        <v>260.70299999999997</v>
      </c>
      <c r="T113" s="5">
        <f>T114</f>
        <v>0</v>
      </c>
      <c r="U113" s="5">
        <f t="shared" si="14"/>
        <v>260.70299999999997</v>
      </c>
      <c r="V113" s="5">
        <f>V114</f>
        <v>-260.70299999999997</v>
      </c>
      <c r="W113" s="5">
        <f t="shared" si="15"/>
        <v>0</v>
      </c>
      <c r="X113" s="5">
        <f t="shared" si="25"/>
        <v>260.70299999999997</v>
      </c>
      <c r="Y113" s="6">
        <f>Y114</f>
        <v>0</v>
      </c>
      <c r="Z113" s="5">
        <f t="shared" si="26"/>
        <v>260.70299999999997</v>
      </c>
      <c r="AA113" s="6">
        <f>AA114</f>
        <v>0</v>
      </c>
      <c r="AB113" s="5">
        <f t="shared" si="27"/>
        <v>260.70299999999997</v>
      </c>
      <c r="AC113" s="5">
        <f>AC114</f>
        <v>0</v>
      </c>
      <c r="AD113" s="5">
        <f t="shared" si="16"/>
        <v>260.70299999999997</v>
      </c>
      <c r="AE113" s="5">
        <f>AE114</f>
        <v>0</v>
      </c>
      <c r="AF113" s="5">
        <f t="shared" si="17"/>
        <v>260.70299999999997</v>
      </c>
      <c r="AG113" s="5">
        <v>260.70299999999997</v>
      </c>
      <c r="AH113" s="5">
        <f>AH114</f>
        <v>0</v>
      </c>
      <c r="AI113" s="5">
        <f t="shared" si="18"/>
        <v>260.70299999999997</v>
      </c>
      <c r="AJ113" s="5">
        <f>AJ114</f>
        <v>0</v>
      </c>
      <c r="AK113" s="5">
        <f t="shared" si="19"/>
        <v>260.70299999999997</v>
      </c>
    </row>
    <row r="114" spans="1:37" ht="52.5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221</v>
      </c>
      <c r="F114" s="3">
        <v>200</v>
      </c>
      <c r="G114" s="5">
        <v>260.70299999999997</v>
      </c>
      <c r="H114" s="6"/>
      <c r="I114" s="5">
        <f t="shared" si="20"/>
        <v>260.70299999999997</v>
      </c>
      <c r="J114" s="6"/>
      <c r="K114" s="5">
        <f t="shared" si="21"/>
        <v>260.70299999999997</v>
      </c>
      <c r="L114" s="5">
        <v>260.70299999999997</v>
      </c>
      <c r="M114" s="6"/>
      <c r="N114" s="6"/>
      <c r="O114" s="5">
        <f t="shared" si="22"/>
        <v>260.70299999999997</v>
      </c>
      <c r="P114" s="5">
        <f t="shared" si="23"/>
        <v>260.70299999999997</v>
      </c>
      <c r="Q114" s="6"/>
      <c r="R114" s="6"/>
      <c r="S114" s="5">
        <f t="shared" si="24"/>
        <v>260.70299999999997</v>
      </c>
      <c r="T114" s="5"/>
      <c r="U114" s="5">
        <f t="shared" si="14"/>
        <v>260.70299999999997</v>
      </c>
      <c r="V114" s="5">
        <v>-260.70299999999997</v>
      </c>
      <c r="W114" s="5">
        <f t="shared" si="15"/>
        <v>0</v>
      </c>
      <c r="X114" s="5">
        <f t="shared" si="25"/>
        <v>260.70299999999997</v>
      </c>
      <c r="Y114" s="6"/>
      <c r="Z114" s="5">
        <f t="shared" si="26"/>
        <v>260.70299999999997</v>
      </c>
      <c r="AA114" s="6"/>
      <c r="AB114" s="5">
        <f t="shared" si="27"/>
        <v>260.70299999999997</v>
      </c>
      <c r="AC114" s="5"/>
      <c r="AD114" s="5">
        <f t="shared" si="16"/>
        <v>260.70299999999997</v>
      </c>
      <c r="AE114" s="5"/>
      <c r="AF114" s="5">
        <f t="shared" si="17"/>
        <v>260.70299999999997</v>
      </c>
      <c r="AG114" s="5">
        <v>260.70299999999997</v>
      </c>
      <c r="AH114" s="5"/>
      <c r="AI114" s="5">
        <f t="shared" si="18"/>
        <v>260.70299999999997</v>
      </c>
      <c r="AJ114" s="5"/>
      <c r="AK114" s="5">
        <f t="shared" si="19"/>
        <v>260.70299999999997</v>
      </c>
    </row>
    <row r="115" spans="1:37" ht="52.5" customHeight="1">
      <c r="A115" s="4" t="s">
        <v>246</v>
      </c>
      <c r="B115" s="3" t="s">
        <v>5</v>
      </c>
      <c r="C115" s="3" t="s">
        <v>23</v>
      </c>
      <c r="D115" s="3" t="s">
        <v>21</v>
      </c>
      <c r="E115" s="1" t="s">
        <v>247</v>
      </c>
      <c r="F115" s="3"/>
      <c r="G115" s="5">
        <v>0</v>
      </c>
      <c r="H115" s="6">
        <f>H116</f>
        <v>0</v>
      </c>
      <c r="I115" s="5">
        <f t="shared" si="20"/>
        <v>0</v>
      </c>
      <c r="J115" s="6">
        <f>J116</f>
        <v>0</v>
      </c>
      <c r="K115" s="5">
        <f t="shared" si="21"/>
        <v>0</v>
      </c>
      <c r="L115" s="5">
        <v>0</v>
      </c>
      <c r="M115" s="6">
        <f>M116</f>
        <v>0</v>
      </c>
      <c r="N115" s="6">
        <f>N116</f>
        <v>0</v>
      </c>
      <c r="O115" s="5">
        <f t="shared" si="22"/>
        <v>0</v>
      </c>
      <c r="P115" s="5">
        <f t="shared" si="23"/>
        <v>0</v>
      </c>
      <c r="Q115" s="6">
        <f>Q116</f>
        <v>0</v>
      </c>
      <c r="R115" s="6">
        <f>R116</f>
        <v>0</v>
      </c>
      <c r="S115" s="5">
        <f t="shared" si="24"/>
        <v>0</v>
      </c>
      <c r="T115" s="5">
        <f>T116</f>
        <v>0</v>
      </c>
      <c r="U115" s="5">
        <f t="shared" si="14"/>
        <v>0</v>
      </c>
      <c r="V115" s="5">
        <f>V116</f>
        <v>0</v>
      </c>
      <c r="W115" s="5">
        <f t="shared" si="15"/>
        <v>0</v>
      </c>
      <c r="X115" s="5">
        <f t="shared" si="25"/>
        <v>0</v>
      </c>
      <c r="Y115" s="6">
        <f>Y116</f>
        <v>0</v>
      </c>
      <c r="Z115" s="5">
        <f t="shared" si="26"/>
        <v>0</v>
      </c>
      <c r="AA115" s="6">
        <f>AA116</f>
        <v>0</v>
      </c>
      <c r="AB115" s="5">
        <f t="shared" si="27"/>
        <v>0</v>
      </c>
      <c r="AC115" s="5">
        <f>AC116</f>
        <v>0</v>
      </c>
      <c r="AD115" s="5">
        <f t="shared" si="16"/>
        <v>0</v>
      </c>
      <c r="AE115" s="5">
        <f>AE116</f>
        <v>0</v>
      </c>
      <c r="AF115" s="5">
        <f t="shared" si="17"/>
        <v>0</v>
      </c>
      <c r="AG115" s="5">
        <v>0</v>
      </c>
      <c r="AH115" s="5">
        <f>AH116</f>
        <v>0</v>
      </c>
      <c r="AI115" s="5">
        <f t="shared" si="18"/>
        <v>0</v>
      </c>
      <c r="AJ115" s="5">
        <f>AJ116</f>
        <v>0</v>
      </c>
      <c r="AK115" s="5">
        <f t="shared" si="19"/>
        <v>0</v>
      </c>
    </row>
    <row r="116" spans="1:37" ht="52.5" customHeight="1">
      <c r="A116" s="4" t="s">
        <v>33</v>
      </c>
      <c r="B116" s="3" t="s">
        <v>5</v>
      </c>
      <c r="C116" s="3" t="s">
        <v>23</v>
      </c>
      <c r="D116" s="3" t="s">
        <v>21</v>
      </c>
      <c r="E116" s="1" t="s">
        <v>247</v>
      </c>
      <c r="F116" s="3">
        <v>200</v>
      </c>
      <c r="G116" s="5">
        <v>0</v>
      </c>
      <c r="H116" s="6"/>
      <c r="I116" s="5">
        <f t="shared" si="20"/>
        <v>0</v>
      </c>
      <c r="J116" s="6"/>
      <c r="K116" s="5">
        <f t="shared" si="21"/>
        <v>0</v>
      </c>
      <c r="L116" s="5">
        <v>0</v>
      </c>
      <c r="M116" s="6"/>
      <c r="N116" s="6"/>
      <c r="O116" s="5">
        <f t="shared" si="22"/>
        <v>0</v>
      </c>
      <c r="P116" s="5">
        <f t="shared" si="23"/>
        <v>0</v>
      </c>
      <c r="Q116" s="6"/>
      <c r="R116" s="6"/>
      <c r="S116" s="5">
        <f t="shared" si="24"/>
        <v>0</v>
      </c>
      <c r="T116" s="5"/>
      <c r="U116" s="5">
        <f t="shared" si="14"/>
        <v>0</v>
      </c>
      <c r="V116" s="5"/>
      <c r="W116" s="5">
        <f t="shared" si="15"/>
        <v>0</v>
      </c>
      <c r="X116" s="5">
        <f t="shared" si="25"/>
        <v>0</v>
      </c>
      <c r="Y116" s="6"/>
      <c r="Z116" s="5">
        <f t="shared" si="26"/>
        <v>0</v>
      </c>
      <c r="AA116" s="6"/>
      <c r="AB116" s="5">
        <f t="shared" si="27"/>
        <v>0</v>
      </c>
      <c r="AC116" s="5"/>
      <c r="AD116" s="5">
        <f t="shared" si="16"/>
        <v>0</v>
      </c>
      <c r="AE116" s="5"/>
      <c r="AF116" s="5">
        <f t="shared" si="17"/>
        <v>0</v>
      </c>
      <c r="AG116" s="5">
        <v>0</v>
      </c>
      <c r="AH116" s="5"/>
      <c r="AI116" s="5">
        <f t="shared" si="18"/>
        <v>0</v>
      </c>
      <c r="AJ116" s="5"/>
      <c r="AK116" s="5">
        <f t="shared" si="19"/>
        <v>0</v>
      </c>
    </row>
    <row r="117" spans="1:37" ht="52.5" customHeight="1">
      <c r="A117" s="4" t="s">
        <v>248</v>
      </c>
      <c r="B117" s="3" t="s">
        <v>5</v>
      </c>
      <c r="C117" s="3" t="s">
        <v>23</v>
      </c>
      <c r="D117" s="3" t="s">
        <v>21</v>
      </c>
      <c r="E117" s="1" t="s">
        <v>249</v>
      </c>
      <c r="F117" s="3"/>
      <c r="G117" s="5">
        <v>575.67999999999995</v>
      </c>
      <c r="H117" s="6">
        <f>H118</f>
        <v>0</v>
      </c>
      <c r="I117" s="5">
        <f t="shared" si="20"/>
        <v>575.67999999999995</v>
      </c>
      <c r="J117" s="6">
        <f>J118+J119</f>
        <v>0</v>
      </c>
      <c r="K117" s="5">
        <f t="shared" si="21"/>
        <v>575.67999999999995</v>
      </c>
      <c r="L117" s="5">
        <v>575.67999999999995</v>
      </c>
      <c r="M117" s="6">
        <f>M118</f>
        <v>0</v>
      </c>
      <c r="N117" s="6">
        <f>N118+N119</f>
        <v>0</v>
      </c>
      <c r="O117" s="5">
        <f t="shared" si="22"/>
        <v>575.67999999999995</v>
      </c>
      <c r="P117" s="5">
        <f t="shared" si="23"/>
        <v>575.67999999999995</v>
      </c>
      <c r="Q117" s="6">
        <f>Q118+Q119</f>
        <v>0</v>
      </c>
      <c r="R117" s="6">
        <f>R118+R119</f>
        <v>0</v>
      </c>
      <c r="S117" s="5">
        <f t="shared" si="24"/>
        <v>575.67999999999995</v>
      </c>
      <c r="T117" s="5">
        <f>T118+T119</f>
        <v>5427.4778900000001</v>
      </c>
      <c r="U117" s="5">
        <f t="shared" si="14"/>
        <v>6003.1578900000004</v>
      </c>
      <c r="V117" s="5">
        <f>V118+V119</f>
        <v>0</v>
      </c>
      <c r="W117" s="5">
        <f t="shared" si="15"/>
        <v>6003.1578900000004</v>
      </c>
      <c r="X117" s="5">
        <f t="shared" si="25"/>
        <v>575.67999999999995</v>
      </c>
      <c r="Y117" s="6">
        <f>Y118+Y119</f>
        <v>0</v>
      </c>
      <c r="Z117" s="5">
        <f t="shared" si="26"/>
        <v>575.67999999999995</v>
      </c>
      <c r="AA117" s="6">
        <f>AA118+AA119</f>
        <v>0</v>
      </c>
      <c r="AB117" s="5">
        <f t="shared" si="27"/>
        <v>575.67999999999995</v>
      </c>
      <c r="AC117" s="5">
        <f>AC118+AC119</f>
        <v>0</v>
      </c>
      <c r="AD117" s="5">
        <f t="shared" si="16"/>
        <v>575.67999999999995</v>
      </c>
      <c r="AE117" s="5">
        <f>AE118+AE119</f>
        <v>0</v>
      </c>
      <c r="AF117" s="5">
        <f t="shared" si="17"/>
        <v>575.67999999999995</v>
      </c>
      <c r="AG117" s="5">
        <v>575.67999999999995</v>
      </c>
      <c r="AH117" s="5">
        <f>AH118+AH119</f>
        <v>0</v>
      </c>
      <c r="AI117" s="5">
        <f t="shared" si="18"/>
        <v>575.67999999999995</v>
      </c>
      <c r="AJ117" s="5">
        <f>AJ118+AJ119</f>
        <v>0</v>
      </c>
      <c r="AK117" s="5">
        <f t="shared" si="19"/>
        <v>575.67999999999995</v>
      </c>
    </row>
    <row r="118" spans="1:37" ht="52.5" customHeight="1">
      <c r="A118" s="4" t="s">
        <v>33</v>
      </c>
      <c r="B118" s="3" t="s">
        <v>5</v>
      </c>
      <c r="C118" s="3" t="s">
        <v>23</v>
      </c>
      <c r="D118" s="3" t="s">
        <v>21</v>
      </c>
      <c r="E118" s="1" t="s">
        <v>249</v>
      </c>
      <c r="F118" s="3">
        <v>200</v>
      </c>
      <c r="G118" s="5">
        <v>575.67999999999995</v>
      </c>
      <c r="H118" s="6"/>
      <c r="I118" s="5">
        <f t="shared" si="20"/>
        <v>575.67999999999995</v>
      </c>
      <c r="J118" s="6"/>
      <c r="K118" s="5">
        <f t="shared" si="21"/>
        <v>575.67999999999995</v>
      </c>
      <c r="L118" s="5">
        <v>575.67999999999995</v>
      </c>
      <c r="M118" s="6"/>
      <c r="N118" s="6"/>
      <c r="O118" s="5">
        <f t="shared" si="22"/>
        <v>575.67999999999995</v>
      </c>
      <c r="P118" s="5">
        <f t="shared" si="23"/>
        <v>575.67999999999995</v>
      </c>
      <c r="Q118" s="6"/>
      <c r="R118" s="6"/>
      <c r="S118" s="5">
        <f t="shared" si="24"/>
        <v>575.67999999999995</v>
      </c>
      <c r="T118" s="5">
        <f>-3.15789-572.52211+6003.15789</f>
        <v>5427.4778900000001</v>
      </c>
      <c r="U118" s="5">
        <f t="shared" si="14"/>
        <v>6003.1578900000004</v>
      </c>
      <c r="V118" s="5">
        <v>0</v>
      </c>
      <c r="W118" s="5">
        <f t="shared" si="15"/>
        <v>6003.1578900000004</v>
      </c>
      <c r="X118" s="5">
        <f t="shared" si="25"/>
        <v>575.67999999999995</v>
      </c>
      <c r="Y118" s="6"/>
      <c r="Z118" s="5">
        <f t="shared" si="26"/>
        <v>575.67999999999995</v>
      </c>
      <c r="AA118" s="6"/>
      <c r="AB118" s="5">
        <f t="shared" si="27"/>
        <v>575.67999999999995</v>
      </c>
      <c r="AC118" s="5">
        <v>-575.67999999999995</v>
      </c>
      <c r="AD118" s="5">
        <f t="shared" si="16"/>
        <v>0</v>
      </c>
      <c r="AE118" s="5"/>
      <c r="AF118" s="5">
        <f t="shared" si="17"/>
        <v>0</v>
      </c>
      <c r="AG118" s="5">
        <v>575.67999999999995</v>
      </c>
      <c r="AH118" s="5">
        <v>-575.67999999999995</v>
      </c>
      <c r="AI118" s="5">
        <f t="shared" si="18"/>
        <v>0</v>
      </c>
      <c r="AJ118" s="5"/>
      <c r="AK118" s="5">
        <f t="shared" si="19"/>
        <v>0</v>
      </c>
    </row>
    <row r="119" spans="1:37" ht="52.5" customHeight="1">
      <c r="A119" s="2" t="s">
        <v>192</v>
      </c>
      <c r="B119" s="3" t="s">
        <v>5</v>
      </c>
      <c r="C119" s="3" t="s">
        <v>23</v>
      </c>
      <c r="D119" s="3" t="s">
        <v>21</v>
      </c>
      <c r="E119" s="1" t="s">
        <v>249</v>
      </c>
      <c r="F119" s="3">
        <v>400</v>
      </c>
      <c r="G119" s="5"/>
      <c r="H119" s="6"/>
      <c r="I119" s="5">
        <v>0</v>
      </c>
      <c r="J119" s="6"/>
      <c r="K119" s="5">
        <f t="shared" si="21"/>
        <v>0</v>
      </c>
      <c r="L119" s="5"/>
      <c r="M119" s="6"/>
      <c r="N119" s="6"/>
      <c r="O119" s="5">
        <f t="shared" si="22"/>
        <v>0</v>
      </c>
      <c r="P119" s="5">
        <v>0</v>
      </c>
      <c r="Q119" s="6"/>
      <c r="R119" s="6"/>
      <c r="S119" s="5">
        <f t="shared" si="24"/>
        <v>0</v>
      </c>
      <c r="T119" s="5">
        <f>3.15789+6000-6003.15789</f>
        <v>0</v>
      </c>
      <c r="U119" s="5">
        <f t="shared" si="14"/>
        <v>0</v>
      </c>
      <c r="V119" s="5">
        <f>3.15789+6000-6003.15789</f>
        <v>0</v>
      </c>
      <c r="W119" s="5">
        <f t="shared" si="15"/>
        <v>0</v>
      </c>
      <c r="X119" s="5">
        <f t="shared" si="25"/>
        <v>0</v>
      </c>
      <c r="Y119" s="6"/>
      <c r="Z119" s="5">
        <f t="shared" si="26"/>
        <v>0</v>
      </c>
      <c r="AA119" s="6"/>
      <c r="AB119" s="5">
        <f t="shared" si="27"/>
        <v>0</v>
      </c>
      <c r="AC119" s="5">
        <v>575.67999999999995</v>
      </c>
      <c r="AD119" s="5">
        <f t="shared" si="16"/>
        <v>575.67999999999995</v>
      </c>
      <c r="AE119" s="5"/>
      <c r="AF119" s="5">
        <f t="shared" si="17"/>
        <v>575.67999999999995</v>
      </c>
      <c r="AG119" s="5">
        <v>0</v>
      </c>
      <c r="AH119" s="5">
        <v>575.67999999999995</v>
      </c>
      <c r="AI119" s="5">
        <f t="shared" si="18"/>
        <v>575.67999999999995</v>
      </c>
      <c r="AJ119" s="5"/>
      <c r="AK119" s="5">
        <f t="shared" si="19"/>
        <v>575.67999999999995</v>
      </c>
    </row>
    <row r="120" spans="1:37" ht="73.5" customHeight="1">
      <c r="A120" s="4" t="s">
        <v>261</v>
      </c>
      <c r="B120" s="3" t="s">
        <v>5</v>
      </c>
      <c r="C120" s="3" t="s">
        <v>23</v>
      </c>
      <c r="D120" s="3" t="s">
        <v>21</v>
      </c>
      <c r="E120" s="1" t="s">
        <v>262</v>
      </c>
      <c r="F120" s="3"/>
      <c r="G120" s="5">
        <v>0</v>
      </c>
      <c r="H120" s="6">
        <f>H121</f>
        <v>0</v>
      </c>
      <c r="I120" s="5">
        <f t="shared" si="20"/>
        <v>0</v>
      </c>
      <c r="J120" s="6">
        <f>J121</f>
        <v>0</v>
      </c>
      <c r="K120" s="5">
        <f t="shared" si="21"/>
        <v>0</v>
      </c>
      <c r="L120" s="5">
        <v>0</v>
      </c>
      <c r="M120" s="6">
        <f>M121</f>
        <v>0</v>
      </c>
      <c r="N120" s="6">
        <f>N121</f>
        <v>0</v>
      </c>
      <c r="O120" s="5">
        <f t="shared" si="22"/>
        <v>0</v>
      </c>
      <c r="P120" s="5">
        <f t="shared" si="23"/>
        <v>0</v>
      </c>
      <c r="Q120" s="6">
        <f>Q121</f>
        <v>0</v>
      </c>
      <c r="R120" s="6">
        <f>R121</f>
        <v>0</v>
      </c>
      <c r="S120" s="5">
        <f t="shared" si="24"/>
        <v>0</v>
      </c>
      <c r="T120" s="5">
        <f>T121</f>
        <v>0</v>
      </c>
      <c r="U120" s="5">
        <f t="shared" si="14"/>
        <v>0</v>
      </c>
      <c r="V120" s="5">
        <f>V121</f>
        <v>0</v>
      </c>
      <c r="W120" s="5">
        <f t="shared" si="15"/>
        <v>0</v>
      </c>
      <c r="X120" s="5">
        <f t="shared" si="25"/>
        <v>0</v>
      </c>
      <c r="Y120" s="6">
        <f>Y121</f>
        <v>0</v>
      </c>
      <c r="Z120" s="5">
        <f t="shared" si="26"/>
        <v>0</v>
      </c>
      <c r="AA120" s="6">
        <f>AA121</f>
        <v>0</v>
      </c>
      <c r="AB120" s="5">
        <f t="shared" si="27"/>
        <v>0</v>
      </c>
      <c r="AC120" s="5">
        <f>AC121</f>
        <v>0</v>
      </c>
      <c r="AD120" s="5">
        <f t="shared" si="16"/>
        <v>0</v>
      </c>
      <c r="AE120" s="5">
        <f>AE121</f>
        <v>0</v>
      </c>
      <c r="AF120" s="5">
        <f t="shared" si="17"/>
        <v>0</v>
      </c>
      <c r="AG120" s="5">
        <v>0</v>
      </c>
      <c r="AH120" s="5">
        <f>AH121</f>
        <v>0</v>
      </c>
      <c r="AI120" s="5">
        <f t="shared" si="18"/>
        <v>0</v>
      </c>
      <c r="AJ120" s="5">
        <f>AJ121</f>
        <v>0</v>
      </c>
      <c r="AK120" s="5">
        <f t="shared" si="19"/>
        <v>0</v>
      </c>
    </row>
    <row r="121" spans="1:37" ht="52.5" customHeight="1">
      <c r="A121" s="2" t="s">
        <v>192</v>
      </c>
      <c r="B121" s="3" t="s">
        <v>5</v>
      </c>
      <c r="C121" s="3" t="s">
        <v>23</v>
      </c>
      <c r="D121" s="3" t="s">
        <v>21</v>
      </c>
      <c r="E121" s="1" t="s">
        <v>262</v>
      </c>
      <c r="F121" s="3">
        <v>400</v>
      </c>
      <c r="G121" s="5">
        <v>0</v>
      </c>
      <c r="H121" s="6"/>
      <c r="I121" s="5">
        <f t="shared" si="20"/>
        <v>0</v>
      </c>
      <c r="J121" s="6"/>
      <c r="K121" s="5">
        <f t="shared" si="21"/>
        <v>0</v>
      </c>
      <c r="L121" s="5">
        <v>0</v>
      </c>
      <c r="M121" s="6"/>
      <c r="N121" s="6"/>
      <c r="O121" s="5">
        <f t="shared" si="22"/>
        <v>0</v>
      </c>
      <c r="P121" s="5">
        <f t="shared" si="23"/>
        <v>0</v>
      </c>
      <c r="Q121" s="6"/>
      <c r="R121" s="6"/>
      <c r="S121" s="5">
        <f t="shared" si="24"/>
        <v>0</v>
      </c>
      <c r="T121" s="5"/>
      <c r="U121" s="5">
        <f t="shared" si="14"/>
        <v>0</v>
      </c>
      <c r="V121" s="5"/>
      <c r="W121" s="5">
        <f t="shared" si="15"/>
        <v>0</v>
      </c>
      <c r="X121" s="5">
        <f t="shared" si="25"/>
        <v>0</v>
      </c>
      <c r="Y121" s="6"/>
      <c r="Z121" s="5">
        <f t="shared" si="26"/>
        <v>0</v>
      </c>
      <c r="AA121" s="6"/>
      <c r="AB121" s="5">
        <f t="shared" si="27"/>
        <v>0</v>
      </c>
      <c r="AC121" s="5"/>
      <c r="AD121" s="5">
        <f t="shared" si="16"/>
        <v>0</v>
      </c>
      <c r="AE121" s="5"/>
      <c r="AF121" s="5">
        <f t="shared" si="17"/>
        <v>0</v>
      </c>
      <c r="AG121" s="5">
        <v>0</v>
      </c>
      <c r="AH121" s="5"/>
      <c r="AI121" s="5">
        <f t="shared" si="18"/>
        <v>0</v>
      </c>
      <c r="AJ121" s="5"/>
      <c r="AK121" s="5">
        <f t="shared" si="19"/>
        <v>0</v>
      </c>
    </row>
    <row r="122" spans="1:37" ht="36.75" customHeight="1">
      <c r="A122" s="2" t="s">
        <v>306</v>
      </c>
      <c r="B122" s="3" t="s">
        <v>5</v>
      </c>
      <c r="C122" s="3" t="s">
        <v>23</v>
      </c>
      <c r="D122" s="3" t="s">
        <v>21</v>
      </c>
      <c r="E122" s="1" t="s">
        <v>307</v>
      </c>
      <c r="F122" s="3"/>
      <c r="G122" s="5">
        <v>0</v>
      </c>
      <c r="H122" s="6">
        <f>H123</f>
        <v>0</v>
      </c>
      <c r="I122" s="5">
        <f t="shared" si="20"/>
        <v>0</v>
      </c>
      <c r="J122" s="6">
        <f>J123</f>
        <v>0</v>
      </c>
      <c r="K122" s="5">
        <f t="shared" si="21"/>
        <v>0</v>
      </c>
      <c r="L122" s="5">
        <v>0</v>
      </c>
      <c r="M122" s="6">
        <f>M123</f>
        <v>0</v>
      </c>
      <c r="N122" s="6">
        <f>N123</f>
        <v>0</v>
      </c>
      <c r="O122" s="5">
        <f t="shared" si="22"/>
        <v>0</v>
      </c>
      <c r="P122" s="5">
        <f t="shared" si="23"/>
        <v>0</v>
      </c>
      <c r="Q122" s="6">
        <f>Q123</f>
        <v>0</v>
      </c>
      <c r="R122" s="6">
        <f>R123</f>
        <v>0</v>
      </c>
      <c r="S122" s="5">
        <f t="shared" si="24"/>
        <v>0</v>
      </c>
      <c r="T122" s="5">
        <f>T123</f>
        <v>0</v>
      </c>
      <c r="U122" s="5">
        <f t="shared" si="14"/>
        <v>0</v>
      </c>
      <c r="V122" s="5">
        <f>V123</f>
        <v>0</v>
      </c>
      <c r="W122" s="5">
        <f t="shared" si="15"/>
        <v>0</v>
      </c>
      <c r="X122" s="5">
        <f t="shared" si="25"/>
        <v>0</v>
      </c>
      <c r="Y122" s="6">
        <f>Y123</f>
        <v>0</v>
      </c>
      <c r="Z122" s="5">
        <f t="shared" si="26"/>
        <v>0</v>
      </c>
      <c r="AA122" s="6">
        <f>AA123</f>
        <v>0</v>
      </c>
      <c r="AB122" s="5">
        <f t="shared" si="27"/>
        <v>0</v>
      </c>
      <c r="AC122" s="5">
        <f>AC123</f>
        <v>0</v>
      </c>
      <c r="AD122" s="5">
        <f t="shared" si="16"/>
        <v>0</v>
      </c>
      <c r="AE122" s="5">
        <f>AE123</f>
        <v>0</v>
      </c>
      <c r="AF122" s="5">
        <f t="shared" si="17"/>
        <v>0</v>
      </c>
      <c r="AG122" s="5">
        <v>0</v>
      </c>
      <c r="AH122" s="5">
        <f>AH123</f>
        <v>0</v>
      </c>
      <c r="AI122" s="5">
        <f t="shared" si="18"/>
        <v>0</v>
      </c>
      <c r="AJ122" s="5">
        <f>AJ123</f>
        <v>0</v>
      </c>
      <c r="AK122" s="5">
        <f t="shared" si="19"/>
        <v>0</v>
      </c>
    </row>
    <row r="123" spans="1:37" ht="52.5" customHeight="1">
      <c r="A123" s="4" t="s">
        <v>33</v>
      </c>
      <c r="B123" s="3" t="s">
        <v>5</v>
      </c>
      <c r="C123" s="3" t="s">
        <v>23</v>
      </c>
      <c r="D123" s="3" t="s">
        <v>21</v>
      </c>
      <c r="E123" s="1" t="s">
        <v>307</v>
      </c>
      <c r="F123" s="3">
        <v>200</v>
      </c>
      <c r="G123" s="5">
        <v>0</v>
      </c>
      <c r="H123" s="6"/>
      <c r="I123" s="5">
        <f t="shared" si="20"/>
        <v>0</v>
      </c>
      <c r="J123" s="6"/>
      <c r="K123" s="5">
        <f t="shared" si="21"/>
        <v>0</v>
      </c>
      <c r="L123" s="5">
        <v>0</v>
      </c>
      <c r="M123" s="6"/>
      <c r="N123" s="6"/>
      <c r="O123" s="5">
        <f t="shared" si="22"/>
        <v>0</v>
      </c>
      <c r="P123" s="5">
        <f t="shared" si="23"/>
        <v>0</v>
      </c>
      <c r="Q123" s="6"/>
      <c r="R123" s="6"/>
      <c r="S123" s="5">
        <f t="shared" si="24"/>
        <v>0</v>
      </c>
      <c r="T123" s="5"/>
      <c r="U123" s="5">
        <f t="shared" si="14"/>
        <v>0</v>
      </c>
      <c r="V123" s="5"/>
      <c r="W123" s="5">
        <f t="shared" si="15"/>
        <v>0</v>
      </c>
      <c r="X123" s="5">
        <f t="shared" si="25"/>
        <v>0</v>
      </c>
      <c r="Y123" s="6"/>
      <c r="Z123" s="5">
        <f t="shared" si="26"/>
        <v>0</v>
      </c>
      <c r="AA123" s="6"/>
      <c r="AB123" s="5">
        <f t="shared" si="27"/>
        <v>0</v>
      </c>
      <c r="AC123" s="5"/>
      <c r="AD123" s="5">
        <f t="shared" si="16"/>
        <v>0</v>
      </c>
      <c r="AE123" s="5"/>
      <c r="AF123" s="5">
        <f t="shared" si="17"/>
        <v>0</v>
      </c>
      <c r="AG123" s="5">
        <v>0</v>
      </c>
      <c r="AH123" s="5"/>
      <c r="AI123" s="5">
        <f t="shared" si="18"/>
        <v>0</v>
      </c>
      <c r="AJ123" s="5"/>
      <c r="AK123" s="5">
        <f t="shared" si="19"/>
        <v>0</v>
      </c>
    </row>
    <row r="124" spans="1:37" ht="62.25" customHeight="1">
      <c r="A124" s="10" t="s">
        <v>200</v>
      </c>
      <c r="B124" s="3" t="s">
        <v>5</v>
      </c>
      <c r="C124" s="3" t="s">
        <v>23</v>
      </c>
      <c r="D124" s="3" t="s">
        <v>23</v>
      </c>
      <c r="E124" s="1" t="s">
        <v>187</v>
      </c>
      <c r="F124" s="3"/>
      <c r="G124" s="5">
        <v>1959.4885800000002</v>
      </c>
      <c r="H124" s="6">
        <f>H125+H126+H127+H128</f>
        <v>0</v>
      </c>
      <c r="I124" s="5">
        <f t="shared" si="20"/>
        <v>1959.4885800000002</v>
      </c>
      <c r="J124" s="6">
        <f>J125+J126+J127+J128</f>
        <v>0</v>
      </c>
      <c r="K124" s="5">
        <f t="shared" si="21"/>
        <v>1959.4885800000002</v>
      </c>
      <c r="L124" s="5">
        <v>1959.4885800000002</v>
      </c>
      <c r="M124" s="6">
        <f>M125+M126+M127+M128</f>
        <v>0</v>
      </c>
      <c r="N124" s="6">
        <f>N125+N126+N127+N128</f>
        <v>0</v>
      </c>
      <c r="O124" s="5">
        <f t="shared" si="22"/>
        <v>1959.4885800000002</v>
      </c>
      <c r="P124" s="5">
        <f t="shared" si="23"/>
        <v>1959.4885800000002</v>
      </c>
      <c r="Q124" s="6">
        <f>Q125+Q126+Q127+Q128</f>
        <v>0</v>
      </c>
      <c r="R124" s="6">
        <f>R125+R126+R127+R128</f>
        <v>0</v>
      </c>
      <c r="S124" s="5">
        <f t="shared" si="24"/>
        <v>1959.4885800000002</v>
      </c>
      <c r="T124" s="5">
        <f>T125+T126+T127+T128</f>
        <v>238.67806999999999</v>
      </c>
      <c r="U124" s="5">
        <f t="shared" si="14"/>
        <v>2198.1666500000001</v>
      </c>
      <c r="V124" s="5">
        <f>V125+V126+V127+V128</f>
        <v>5.1719999999999997</v>
      </c>
      <c r="W124" s="5">
        <f t="shared" si="15"/>
        <v>2203.3386500000001</v>
      </c>
      <c r="X124" s="5">
        <f t="shared" si="25"/>
        <v>1959.4885800000002</v>
      </c>
      <c r="Y124" s="6">
        <f>Y125+Y126+Y127+Y128</f>
        <v>0</v>
      </c>
      <c r="Z124" s="5">
        <f t="shared" si="26"/>
        <v>1959.4885800000002</v>
      </c>
      <c r="AA124" s="6">
        <f>AA125+AA126+AA127+AA128</f>
        <v>0</v>
      </c>
      <c r="AB124" s="5">
        <f t="shared" si="27"/>
        <v>1959.4885800000002</v>
      </c>
      <c r="AC124" s="5">
        <f>AC125+AC126+AC127+AC128</f>
        <v>0</v>
      </c>
      <c r="AD124" s="5">
        <f t="shared" si="16"/>
        <v>1959.4885800000002</v>
      </c>
      <c r="AE124" s="5">
        <f>AE125+AE126+AE127+AE128</f>
        <v>0</v>
      </c>
      <c r="AF124" s="5">
        <f t="shared" si="17"/>
        <v>1959.4885800000002</v>
      </c>
      <c r="AG124" s="5">
        <v>1959.4885800000002</v>
      </c>
      <c r="AH124" s="5">
        <f>AH125+AH126+AH127+AH128</f>
        <v>0</v>
      </c>
      <c r="AI124" s="5">
        <f t="shared" si="18"/>
        <v>1959.4885800000002</v>
      </c>
      <c r="AJ124" s="5">
        <f>AJ125+AJ126+AJ127+AJ128</f>
        <v>0</v>
      </c>
      <c r="AK124" s="5">
        <f t="shared" si="19"/>
        <v>1959.4885800000002</v>
      </c>
    </row>
    <row r="125" spans="1:37" ht="91.5" customHeight="1">
      <c r="A125" s="2" t="s">
        <v>102</v>
      </c>
      <c r="B125" s="3" t="s">
        <v>5</v>
      </c>
      <c r="C125" s="3" t="s">
        <v>23</v>
      </c>
      <c r="D125" s="3" t="s">
        <v>23</v>
      </c>
      <c r="E125" s="1" t="s">
        <v>187</v>
      </c>
      <c r="F125" s="3">
        <v>100</v>
      </c>
      <c r="G125" s="5">
        <v>1640.77</v>
      </c>
      <c r="H125" s="6"/>
      <c r="I125" s="5">
        <f t="shared" si="20"/>
        <v>1640.77</v>
      </c>
      <c r="J125" s="6"/>
      <c r="K125" s="5">
        <f t="shared" si="21"/>
        <v>1640.77</v>
      </c>
      <c r="L125" s="5">
        <v>1640.77</v>
      </c>
      <c r="M125" s="6"/>
      <c r="N125" s="6"/>
      <c r="O125" s="5">
        <f t="shared" si="22"/>
        <v>1640.77</v>
      </c>
      <c r="P125" s="5">
        <f t="shared" si="23"/>
        <v>1640.77</v>
      </c>
      <c r="Q125" s="6"/>
      <c r="R125" s="6"/>
      <c r="S125" s="5">
        <f t="shared" si="24"/>
        <v>1640.77</v>
      </c>
      <c r="T125" s="5">
        <f>33.826+131.798+53.84+19.21407</f>
        <v>238.67806999999999</v>
      </c>
      <c r="U125" s="5">
        <f t="shared" si="14"/>
        <v>1879.4480699999999</v>
      </c>
      <c r="V125" s="5">
        <v>5.1719999999999997</v>
      </c>
      <c r="W125" s="5">
        <f t="shared" si="15"/>
        <v>1884.6200699999999</v>
      </c>
      <c r="X125" s="5">
        <f t="shared" si="25"/>
        <v>1640.77</v>
      </c>
      <c r="Y125" s="6"/>
      <c r="Z125" s="5">
        <f t="shared" si="26"/>
        <v>1640.77</v>
      </c>
      <c r="AA125" s="6"/>
      <c r="AB125" s="5">
        <f t="shared" si="27"/>
        <v>1640.77</v>
      </c>
      <c r="AC125" s="5"/>
      <c r="AD125" s="5">
        <f t="shared" si="16"/>
        <v>1640.77</v>
      </c>
      <c r="AE125" s="5"/>
      <c r="AF125" s="5">
        <f t="shared" si="17"/>
        <v>1640.77</v>
      </c>
      <c r="AG125" s="5">
        <v>1640.77</v>
      </c>
      <c r="AH125" s="5"/>
      <c r="AI125" s="5">
        <f t="shared" si="18"/>
        <v>1640.77</v>
      </c>
      <c r="AJ125" s="5"/>
      <c r="AK125" s="5">
        <f t="shared" si="19"/>
        <v>1640.77</v>
      </c>
    </row>
    <row r="126" spans="1:37" ht="51.75" customHeight="1">
      <c r="A126" s="2" t="s">
        <v>33</v>
      </c>
      <c r="B126" s="3" t="s">
        <v>5</v>
      </c>
      <c r="C126" s="3" t="s">
        <v>23</v>
      </c>
      <c r="D126" s="3" t="s">
        <v>23</v>
      </c>
      <c r="E126" s="1" t="s">
        <v>187</v>
      </c>
      <c r="F126" s="3">
        <v>200</v>
      </c>
      <c r="G126" s="5">
        <v>318.71858000000003</v>
      </c>
      <c r="H126" s="6"/>
      <c r="I126" s="5">
        <f t="shared" si="20"/>
        <v>318.71858000000003</v>
      </c>
      <c r="J126" s="6"/>
      <c r="K126" s="5">
        <f t="shared" si="21"/>
        <v>318.71858000000003</v>
      </c>
      <c r="L126" s="5">
        <v>318.71858000000003</v>
      </c>
      <c r="M126" s="6"/>
      <c r="N126" s="6"/>
      <c r="O126" s="5">
        <f t="shared" si="22"/>
        <v>318.71858000000003</v>
      </c>
      <c r="P126" s="5">
        <f t="shared" si="23"/>
        <v>318.71858000000003</v>
      </c>
      <c r="Q126" s="6"/>
      <c r="R126" s="6"/>
      <c r="S126" s="5">
        <f t="shared" si="24"/>
        <v>318.71858000000003</v>
      </c>
      <c r="T126" s="5"/>
      <c r="U126" s="5">
        <f t="shared" si="14"/>
        <v>318.71858000000003</v>
      </c>
      <c r="V126" s="5"/>
      <c r="W126" s="5">
        <f t="shared" si="15"/>
        <v>318.71858000000003</v>
      </c>
      <c r="X126" s="5">
        <f t="shared" si="25"/>
        <v>318.71858000000003</v>
      </c>
      <c r="Y126" s="6"/>
      <c r="Z126" s="5">
        <f t="shared" si="26"/>
        <v>318.71858000000003</v>
      </c>
      <c r="AA126" s="6"/>
      <c r="AB126" s="5">
        <f t="shared" si="27"/>
        <v>318.71858000000003</v>
      </c>
      <c r="AC126" s="5"/>
      <c r="AD126" s="5">
        <f t="shared" si="16"/>
        <v>318.71858000000003</v>
      </c>
      <c r="AE126" s="5"/>
      <c r="AF126" s="5">
        <f t="shared" si="17"/>
        <v>318.71858000000003</v>
      </c>
      <c r="AG126" s="5">
        <v>318.71858000000003</v>
      </c>
      <c r="AH126" s="5"/>
      <c r="AI126" s="5">
        <f t="shared" si="18"/>
        <v>318.71858000000003</v>
      </c>
      <c r="AJ126" s="5"/>
      <c r="AK126" s="5">
        <f t="shared" si="19"/>
        <v>318.71858000000003</v>
      </c>
    </row>
    <row r="127" spans="1:37" ht="48.75" customHeight="1">
      <c r="A127" s="2" t="s">
        <v>168</v>
      </c>
      <c r="B127" s="3" t="s">
        <v>5</v>
      </c>
      <c r="C127" s="3" t="s">
        <v>23</v>
      </c>
      <c r="D127" s="3" t="s">
        <v>23</v>
      </c>
      <c r="E127" s="1" t="s">
        <v>187</v>
      </c>
      <c r="F127" s="3">
        <v>300</v>
      </c>
      <c r="G127" s="5">
        <v>0</v>
      </c>
      <c r="H127" s="6"/>
      <c r="I127" s="5">
        <f t="shared" si="20"/>
        <v>0</v>
      </c>
      <c r="J127" s="6"/>
      <c r="K127" s="5">
        <f t="shared" si="21"/>
        <v>0</v>
      </c>
      <c r="L127" s="5">
        <v>0</v>
      </c>
      <c r="M127" s="6"/>
      <c r="N127" s="6"/>
      <c r="O127" s="5">
        <f t="shared" si="22"/>
        <v>0</v>
      </c>
      <c r="P127" s="5">
        <f t="shared" si="23"/>
        <v>0</v>
      </c>
      <c r="Q127" s="6"/>
      <c r="R127" s="6"/>
      <c r="S127" s="5">
        <f t="shared" si="24"/>
        <v>0</v>
      </c>
      <c r="T127" s="5"/>
      <c r="U127" s="5">
        <f t="shared" si="14"/>
        <v>0</v>
      </c>
      <c r="V127" s="5"/>
      <c r="W127" s="5">
        <f t="shared" si="15"/>
        <v>0</v>
      </c>
      <c r="X127" s="5">
        <f t="shared" si="25"/>
        <v>0</v>
      </c>
      <c r="Y127" s="6"/>
      <c r="Z127" s="5">
        <f t="shared" si="26"/>
        <v>0</v>
      </c>
      <c r="AA127" s="6"/>
      <c r="AB127" s="5">
        <f t="shared" si="27"/>
        <v>0</v>
      </c>
      <c r="AC127" s="5"/>
      <c r="AD127" s="5">
        <f t="shared" si="16"/>
        <v>0</v>
      </c>
      <c r="AE127" s="5"/>
      <c r="AF127" s="5">
        <f t="shared" si="17"/>
        <v>0</v>
      </c>
      <c r="AG127" s="5">
        <v>0</v>
      </c>
      <c r="AH127" s="5"/>
      <c r="AI127" s="5">
        <f t="shared" si="18"/>
        <v>0</v>
      </c>
      <c r="AJ127" s="5"/>
      <c r="AK127" s="5">
        <f t="shared" si="19"/>
        <v>0</v>
      </c>
    </row>
    <row r="128" spans="1:37" ht="48" customHeight="1">
      <c r="A128" s="2" t="s">
        <v>34</v>
      </c>
      <c r="B128" s="3" t="s">
        <v>5</v>
      </c>
      <c r="C128" s="3" t="s">
        <v>23</v>
      </c>
      <c r="D128" s="3" t="s">
        <v>23</v>
      </c>
      <c r="E128" s="1" t="s">
        <v>187</v>
      </c>
      <c r="F128" s="3">
        <v>800</v>
      </c>
      <c r="G128" s="5">
        <v>0</v>
      </c>
      <c r="H128" s="6"/>
      <c r="I128" s="5">
        <f t="shared" si="20"/>
        <v>0</v>
      </c>
      <c r="J128" s="6"/>
      <c r="K128" s="5">
        <f t="shared" si="21"/>
        <v>0</v>
      </c>
      <c r="L128" s="5">
        <v>0</v>
      </c>
      <c r="M128" s="6"/>
      <c r="N128" s="6"/>
      <c r="O128" s="5">
        <f t="shared" si="22"/>
        <v>0</v>
      </c>
      <c r="P128" s="5">
        <f t="shared" si="23"/>
        <v>0</v>
      </c>
      <c r="Q128" s="6"/>
      <c r="R128" s="6"/>
      <c r="S128" s="5">
        <f t="shared" si="24"/>
        <v>0</v>
      </c>
      <c r="T128" s="5"/>
      <c r="U128" s="5">
        <f t="shared" si="14"/>
        <v>0</v>
      </c>
      <c r="V128" s="5"/>
      <c r="W128" s="5">
        <f t="shared" si="15"/>
        <v>0</v>
      </c>
      <c r="X128" s="5">
        <f t="shared" si="25"/>
        <v>0</v>
      </c>
      <c r="Y128" s="6"/>
      <c r="Z128" s="5">
        <f t="shared" si="26"/>
        <v>0</v>
      </c>
      <c r="AA128" s="6"/>
      <c r="AB128" s="5">
        <f t="shared" si="27"/>
        <v>0</v>
      </c>
      <c r="AC128" s="5"/>
      <c r="AD128" s="5">
        <f t="shared" si="16"/>
        <v>0</v>
      </c>
      <c r="AE128" s="5"/>
      <c r="AF128" s="5">
        <f t="shared" si="17"/>
        <v>0</v>
      </c>
      <c r="AG128" s="5">
        <v>0</v>
      </c>
      <c r="AH128" s="5"/>
      <c r="AI128" s="5">
        <f t="shared" si="18"/>
        <v>0</v>
      </c>
      <c r="AJ128" s="5"/>
      <c r="AK128" s="5">
        <f t="shared" si="19"/>
        <v>0</v>
      </c>
    </row>
    <row r="129" spans="1:37" ht="88.5" customHeight="1">
      <c r="A129" s="2" t="s">
        <v>180</v>
      </c>
      <c r="B129" s="3" t="s">
        <v>5</v>
      </c>
      <c r="C129" s="3" t="s">
        <v>24</v>
      </c>
      <c r="D129" s="3" t="s">
        <v>23</v>
      </c>
      <c r="E129" s="1" t="s">
        <v>182</v>
      </c>
      <c r="F129" s="3"/>
      <c r="G129" s="5">
        <v>170</v>
      </c>
      <c r="H129" s="6">
        <f>H130</f>
        <v>0</v>
      </c>
      <c r="I129" s="5">
        <f t="shared" si="20"/>
        <v>170</v>
      </c>
      <c r="J129" s="6">
        <f>J130</f>
        <v>0</v>
      </c>
      <c r="K129" s="5">
        <f t="shared" si="21"/>
        <v>170</v>
      </c>
      <c r="L129" s="5">
        <v>170</v>
      </c>
      <c r="M129" s="6">
        <f>M130</f>
        <v>0</v>
      </c>
      <c r="N129" s="6">
        <f>N130</f>
        <v>0</v>
      </c>
      <c r="O129" s="5">
        <f t="shared" si="22"/>
        <v>170</v>
      </c>
      <c r="P129" s="5">
        <f t="shared" si="23"/>
        <v>170</v>
      </c>
      <c r="Q129" s="6">
        <f>Q130</f>
        <v>0</v>
      </c>
      <c r="R129" s="6">
        <f>R130</f>
        <v>0</v>
      </c>
      <c r="S129" s="5">
        <f t="shared" si="24"/>
        <v>170</v>
      </c>
      <c r="T129" s="5">
        <f>T130</f>
        <v>0</v>
      </c>
      <c r="U129" s="5">
        <f t="shared" si="14"/>
        <v>170</v>
      </c>
      <c r="V129" s="5">
        <f>V130</f>
        <v>-13.9</v>
      </c>
      <c r="W129" s="5">
        <f t="shared" si="15"/>
        <v>156.1</v>
      </c>
      <c r="X129" s="5">
        <f t="shared" si="25"/>
        <v>170</v>
      </c>
      <c r="Y129" s="6">
        <f>Y130</f>
        <v>0</v>
      </c>
      <c r="Z129" s="5">
        <f t="shared" si="26"/>
        <v>170</v>
      </c>
      <c r="AA129" s="6">
        <f>AA130</f>
        <v>0</v>
      </c>
      <c r="AB129" s="5">
        <f t="shared" si="27"/>
        <v>170</v>
      </c>
      <c r="AC129" s="5">
        <f>AC130</f>
        <v>0</v>
      </c>
      <c r="AD129" s="5">
        <f t="shared" si="16"/>
        <v>170</v>
      </c>
      <c r="AE129" s="5">
        <f>AE130</f>
        <v>0</v>
      </c>
      <c r="AF129" s="5">
        <f t="shared" si="17"/>
        <v>170</v>
      </c>
      <c r="AG129" s="5">
        <v>170</v>
      </c>
      <c r="AH129" s="5">
        <f>AH130</f>
        <v>0</v>
      </c>
      <c r="AI129" s="5">
        <f t="shared" si="18"/>
        <v>170</v>
      </c>
      <c r="AJ129" s="5">
        <f>AJ130</f>
        <v>0</v>
      </c>
      <c r="AK129" s="5">
        <f t="shared" si="19"/>
        <v>170</v>
      </c>
    </row>
    <row r="130" spans="1:37" ht="51.75" customHeight="1">
      <c r="A130" s="2" t="s">
        <v>33</v>
      </c>
      <c r="B130" s="3" t="s">
        <v>5</v>
      </c>
      <c r="C130" s="3" t="s">
        <v>24</v>
      </c>
      <c r="D130" s="3" t="s">
        <v>23</v>
      </c>
      <c r="E130" s="1" t="s">
        <v>182</v>
      </c>
      <c r="F130" s="3">
        <v>200</v>
      </c>
      <c r="G130" s="5">
        <v>170</v>
      </c>
      <c r="H130" s="6"/>
      <c r="I130" s="5">
        <f t="shared" si="20"/>
        <v>170</v>
      </c>
      <c r="J130" s="6"/>
      <c r="K130" s="5">
        <f t="shared" si="21"/>
        <v>170</v>
      </c>
      <c r="L130" s="5">
        <v>170</v>
      </c>
      <c r="M130" s="6"/>
      <c r="N130" s="6"/>
      <c r="O130" s="5">
        <f t="shared" si="22"/>
        <v>170</v>
      </c>
      <c r="P130" s="5">
        <f t="shared" si="23"/>
        <v>170</v>
      </c>
      <c r="Q130" s="6"/>
      <c r="R130" s="6"/>
      <c r="S130" s="5">
        <f t="shared" si="24"/>
        <v>170</v>
      </c>
      <c r="T130" s="5"/>
      <c r="U130" s="5">
        <f t="shared" si="14"/>
        <v>170</v>
      </c>
      <c r="V130" s="5">
        <f>-8-5.9</f>
        <v>-13.9</v>
      </c>
      <c r="W130" s="5">
        <f t="shared" si="15"/>
        <v>156.1</v>
      </c>
      <c r="X130" s="5">
        <f t="shared" si="25"/>
        <v>170</v>
      </c>
      <c r="Y130" s="6"/>
      <c r="Z130" s="5">
        <f t="shared" si="26"/>
        <v>170</v>
      </c>
      <c r="AA130" s="6"/>
      <c r="AB130" s="5">
        <f t="shared" si="27"/>
        <v>170</v>
      </c>
      <c r="AC130" s="5"/>
      <c r="AD130" s="5">
        <f t="shared" si="16"/>
        <v>170</v>
      </c>
      <c r="AE130" s="5"/>
      <c r="AF130" s="5">
        <f t="shared" si="17"/>
        <v>170</v>
      </c>
      <c r="AG130" s="5">
        <v>170</v>
      </c>
      <c r="AH130" s="5"/>
      <c r="AI130" s="5">
        <f t="shared" si="18"/>
        <v>170</v>
      </c>
      <c r="AJ130" s="5"/>
      <c r="AK130" s="5">
        <f t="shared" si="19"/>
        <v>170</v>
      </c>
    </row>
    <row r="131" spans="1:37" ht="61.5" customHeight="1">
      <c r="A131" s="4" t="s">
        <v>181</v>
      </c>
      <c r="B131" s="3" t="s">
        <v>5</v>
      </c>
      <c r="C131" s="3" t="s">
        <v>24</v>
      </c>
      <c r="D131" s="3" t="s">
        <v>23</v>
      </c>
      <c r="E131" s="1" t="s">
        <v>183</v>
      </c>
      <c r="F131" s="3"/>
      <c r="G131" s="5">
        <v>0</v>
      </c>
      <c r="H131" s="6">
        <f>H132</f>
        <v>0</v>
      </c>
      <c r="I131" s="5">
        <f t="shared" si="20"/>
        <v>0</v>
      </c>
      <c r="J131" s="6">
        <f>J132</f>
        <v>0</v>
      </c>
      <c r="K131" s="5">
        <f t="shared" si="21"/>
        <v>0</v>
      </c>
      <c r="L131" s="5">
        <v>0</v>
      </c>
      <c r="M131" s="6">
        <f>M132</f>
        <v>0</v>
      </c>
      <c r="N131" s="6">
        <f>N132</f>
        <v>0</v>
      </c>
      <c r="O131" s="5">
        <f t="shared" si="22"/>
        <v>0</v>
      </c>
      <c r="P131" s="5">
        <f t="shared" si="23"/>
        <v>0</v>
      </c>
      <c r="Q131" s="6">
        <f>Q132</f>
        <v>0</v>
      </c>
      <c r="R131" s="6">
        <f>R132</f>
        <v>0</v>
      </c>
      <c r="S131" s="5">
        <f t="shared" si="24"/>
        <v>0</v>
      </c>
      <c r="T131" s="5">
        <f>T132</f>
        <v>0</v>
      </c>
      <c r="U131" s="5">
        <f t="shared" si="14"/>
        <v>0</v>
      </c>
      <c r="V131" s="5">
        <f>V132</f>
        <v>0</v>
      </c>
      <c r="W131" s="5">
        <f t="shared" si="15"/>
        <v>0</v>
      </c>
      <c r="X131" s="5">
        <f t="shared" si="25"/>
        <v>0</v>
      </c>
      <c r="Y131" s="6">
        <f>Y132</f>
        <v>0</v>
      </c>
      <c r="Z131" s="5">
        <f t="shared" si="26"/>
        <v>0</v>
      </c>
      <c r="AA131" s="6">
        <f>AA132</f>
        <v>0</v>
      </c>
      <c r="AB131" s="5">
        <f t="shared" si="27"/>
        <v>0</v>
      </c>
      <c r="AC131" s="5">
        <f>AC132</f>
        <v>0</v>
      </c>
      <c r="AD131" s="5">
        <f t="shared" si="16"/>
        <v>0</v>
      </c>
      <c r="AE131" s="5">
        <f>AE132</f>
        <v>0</v>
      </c>
      <c r="AF131" s="5">
        <f t="shared" si="17"/>
        <v>0</v>
      </c>
      <c r="AG131" s="5">
        <v>0</v>
      </c>
      <c r="AH131" s="5">
        <f>AH132</f>
        <v>0</v>
      </c>
      <c r="AI131" s="5">
        <f t="shared" si="18"/>
        <v>0</v>
      </c>
      <c r="AJ131" s="5">
        <f>AJ132</f>
        <v>0</v>
      </c>
      <c r="AK131" s="5">
        <f t="shared" si="19"/>
        <v>0</v>
      </c>
    </row>
    <row r="132" spans="1:37" ht="51.75" customHeight="1">
      <c r="A132" s="2" t="s">
        <v>33</v>
      </c>
      <c r="B132" s="3" t="s">
        <v>5</v>
      </c>
      <c r="C132" s="3" t="s">
        <v>24</v>
      </c>
      <c r="D132" s="3" t="s">
        <v>23</v>
      </c>
      <c r="E132" s="1" t="s">
        <v>183</v>
      </c>
      <c r="F132" s="3">
        <v>200</v>
      </c>
      <c r="G132" s="5">
        <v>0</v>
      </c>
      <c r="H132" s="6"/>
      <c r="I132" s="5">
        <f t="shared" si="20"/>
        <v>0</v>
      </c>
      <c r="J132" s="6"/>
      <c r="K132" s="5">
        <f t="shared" si="21"/>
        <v>0</v>
      </c>
      <c r="L132" s="5">
        <v>0</v>
      </c>
      <c r="M132" s="6"/>
      <c r="N132" s="6"/>
      <c r="O132" s="5">
        <f t="shared" si="22"/>
        <v>0</v>
      </c>
      <c r="P132" s="5">
        <f t="shared" si="23"/>
        <v>0</v>
      </c>
      <c r="Q132" s="6"/>
      <c r="R132" s="6"/>
      <c r="S132" s="5">
        <f t="shared" si="24"/>
        <v>0</v>
      </c>
      <c r="T132" s="5"/>
      <c r="U132" s="5">
        <f t="shared" si="14"/>
        <v>0</v>
      </c>
      <c r="V132" s="5"/>
      <c r="W132" s="5">
        <f t="shared" si="15"/>
        <v>0</v>
      </c>
      <c r="X132" s="5">
        <f t="shared" si="25"/>
        <v>0</v>
      </c>
      <c r="Y132" s="6"/>
      <c r="Z132" s="5">
        <f t="shared" si="26"/>
        <v>0</v>
      </c>
      <c r="AA132" s="6"/>
      <c r="AB132" s="5">
        <f t="shared" si="27"/>
        <v>0</v>
      </c>
      <c r="AC132" s="5"/>
      <c r="AD132" s="5">
        <f t="shared" si="16"/>
        <v>0</v>
      </c>
      <c r="AE132" s="5"/>
      <c r="AF132" s="5">
        <f t="shared" si="17"/>
        <v>0</v>
      </c>
      <c r="AG132" s="5">
        <v>0</v>
      </c>
      <c r="AH132" s="5"/>
      <c r="AI132" s="5">
        <f t="shared" si="18"/>
        <v>0</v>
      </c>
      <c r="AJ132" s="5"/>
      <c r="AK132" s="5">
        <f t="shared" si="19"/>
        <v>0</v>
      </c>
    </row>
    <row r="133" spans="1:37" ht="51.75" customHeight="1">
      <c r="A133" s="10" t="s">
        <v>97</v>
      </c>
      <c r="B133" s="3" t="s">
        <v>5</v>
      </c>
      <c r="C133" s="3" t="s">
        <v>25</v>
      </c>
      <c r="D133" s="3" t="s">
        <v>20</v>
      </c>
      <c r="E133" s="1" t="s">
        <v>231</v>
      </c>
      <c r="F133" s="3"/>
      <c r="G133" s="5">
        <v>230.81</v>
      </c>
      <c r="H133" s="6">
        <f>H134</f>
        <v>0</v>
      </c>
      <c r="I133" s="5">
        <f t="shared" si="20"/>
        <v>230.81</v>
      </c>
      <c r="J133" s="6">
        <f>J134</f>
        <v>0</v>
      </c>
      <c r="K133" s="5">
        <f t="shared" si="21"/>
        <v>230.81</v>
      </c>
      <c r="L133" s="5">
        <v>230.81</v>
      </c>
      <c r="M133" s="6">
        <f>M134</f>
        <v>0</v>
      </c>
      <c r="N133" s="6">
        <f>N134</f>
        <v>0</v>
      </c>
      <c r="O133" s="5">
        <f t="shared" si="22"/>
        <v>230.81</v>
      </c>
      <c r="P133" s="5">
        <f t="shared" si="23"/>
        <v>230.81</v>
      </c>
      <c r="Q133" s="6">
        <f>Q134</f>
        <v>0</v>
      </c>
      <c r="R133" s="6">
        <f>R134</f>
        <v>0</v>
      </c>
      <c r="S133" s="5">
        <f t="shared" si="24"/>
        <v>230.81</v>
      </c>
      <c r="T133" s="5">
        <f>T134</f>
        <v>0</v>
      </c>
      <c r="U133" s="5">
        <f t="shared" si="14"/>
        <v>230.81</v>
      </c>
      <c r="V133" s="5">
        <f>V134</f>
        <v>0</v>
      </c>
      <c r="W133" s="5">
        <f t="shared" si="15"/>
        <v>230.81</v>
      </c>
      <c r="X133" s="5">
        <f t="shared" si="25"/>
        <v>230.81</v>
      </c>
      <c r="Y133" s="6">
        <f>Y134</f>
        <v>0</v>
      </c>
      <c r="Z133" s="5">
        <f t="shared" si="26"/>
        <v>230.81</v>
      </c>
      <c r="AA133" s="6">
        <f>AA134</f>
        <v>0</v>
      </c>
      <c r="AB133" s="5">
        <f t="shared" si="27"/>
        <v>230.81</v>
      </c>
      <c r="AC133" s="5">
        <f>AC134</f>
        <v>0</v>
      </c>
      <c r="AD133" s="5">
        <f t="shared" si="16"/>
        <v>230.81</v>
      </c>
      <c r="AE133" s="5">
        <f>AE134</f>
        <v>0</v>
      </c>
      <c r="AF133" s="5">
        <f t="shared" si="17"/>
        <v>230.81</v>
      </c>
      <c r="AG133" s="5">
        <v>230.81</v>
      </c>
      <c r="AH133" s="5">
        <f>AH134</f>
        <v>0</v>
      </c>
      <c r="AI133" s="5">
        <f t="shared" si="18"/>
        <v>230.81</v>
      </c>
      <c r="AJ133" s="5">
        <f>AJ134</f>
        <v>0</v>
      </c>
      <c r="AK133" s="5">
        <f t="shared" si="19"/>
        <v>230.81</v>
      </c>
    </row>
    <row r="134" spans="1:37" ht="51.75" customHeight="1">
      <c r="A134" s="2" t="s">
        <v>33</v>
      </c>
      <c r="B134" s="3" t="s">
        <v>5</v>
      </c>
      <c r="C134" s="3" t="s">
        <v>25</v>
      </c>
      <c r="D134" s="3" t="s">
        <v>20</v>
      </c>
      <c r="E134" s="1" t="s">
        <v>231</v>
      </c>
      <c r="F134" s="3">
        <v>200</v>
      </c>
      <c r="G134" s="5">
        <v>230.81</v>
      </c>
      <c r="H134" s="6"/>
      <c r="I134" s="5">
        <f t="shared" si="20"/>
        <v>230.81</v>
      </c>
      <c r="J134" s="6"/>
      <c r="K134" s="5">
        <f t="shared" si="21"/>
        <v>230.81</v>
      </c>
      <c r="L134" s="5">
        <v>230.81</v>
      </c>
      <c r="M134" s="6"/>
      <c r="N134" s="6"/>
      <c r="O134" s="5">
        <f t="shared" si="22"/>
        <v>230.81</v>
      </c>
      <c r="P134" s="5">
        <f t="shared" si="23"/>
        <v>230.81</v>
      </c>
      <c r="Q134" s="6"/>
      <c r="R134" s="6"/>
      <c r="S134" s="5">
        <f t="shared" si="24"/>
        <v>230.81</v>
      </c>
      <c r="T134" s="5"/>
      <c r="U134" s="5">
        <f t="shared" si="14"/>
        <v>230.81</v>
      </c>
      <c r="V134" s="5"/>
      <c r="W134" s="5">
        <f t="shared" si="15"/>
        <v>230.81</v>
      </c>
      <c r="X134" s="5">
        <f t="shared" si="25"/>
        <v>230.81</v>
      </c>
      <c r="Y134" s="6"/>
      <c r="Z134" s="5">
        <f t="shared" si="26"/>
        <v>230.81</v>
      </c>
      <c r="AA134" s="6"/>
      <c r="AB134" s="5">
        <f t="shared" si="27"/>
        <v>230.81</v>
      </c>
      <c r="AC134" s="5"/>
      <c r="AD134" s="5">
        <f t="shared" si="16"/>
        <v>230.81</v>
      </c>
      <c r="AE134" s="5"/>
      <c r="AF134" s="5">
        <f t="shared" si="17"/>
        <v>230.81</v>
      </c>
      <c r="AG134" s="5">
        <v>230.81</v>
      </c>
      <c r="AH134" s="5"/>
      <c r="AI134" s="5">
        <f t="shared" si="18"/>
        <v>230.81</v>
      </c>
      <c r="AJ134" s="5"/>
      <c r="AK134" s="5">
        <f t="shared" si="19"/>
        <v>230.81</v>
      </c>
    </row>
    <row r="135" spans="1:37" ht="69.75" customHeight="1">
      <c r="A135" s="2" t="s">
        <v>179</v>
      </c>
      <c r="B135" s="3" t="s">
        <v>5</v>
      </c>
      <c r="C135" s="3">
        <v>10</v>
      </c>
      <c r="D135" s="3" t="s">
        <v>20</v>
      </c>
      <c r="E135" s="1" t="s">
        <v>204</v>
      </c>
      <c r="F135" s="3"/>
      <c r="G135" s="5">
        <v>820.67700000000002</v>
      </c>
      <c r="H135" s="6">
        <f>H136+H137</f>
        <v>0</v>
      </c>
      <c r="I135" s="5">
        <f t="shared" si="20"/>
        <v>820.67700000000002</v>
      </c>
      <c r="J135" s="6">
        <f>J136+J137</f>
        <v>0</v>
      </c>
      <c r="K135" s="5">
        <f t="shared" si="21"/>
        <v>820.67700000000002</v>
      </c>
      <c r="L135" s="5">
        <v>820.67700000000002</v>
      </c>
      <c r="M135" s="6">
        <f>M136+M137</f>
        <v>0</v>
      </c>
      <c r="N135" s="6">
        <f>N136+N137</f>
        <v>0</v>
      </c>
      <c r="O135" s="5">
        <f t="shared" si="22"/>
        <v>820.67700000000002</v>
      </c>
      <c r="P135" s="5">
        <f t="shared" si="23"/>
        <v>820.67700000000002</v>
      </c>
      <c r="Q135" s="6">
        <f>Q136+Q137</f>
        <v>0</v>
      </c>
      <c r="R135" s="6">
        <f>R136+R137</f>
        <v>0</v>
      </c>
      <c r="S135" s="5">
        <f t="shared" si="24"/>
        <v>820.67700000000002</v>
      </c>
      <c r="T135" s="5">
        <f>T136+T137</f>
        <v>38.449080000000002</v>
      </c>
      <c r="U135" s="5">
        <f t="shared" si="14"/>
        <v>859.12608</v>
      </c>
      <c r="V135" s="5">
        <f>V136+V137</f>
        <v>0</v>
      </c>
      <c r="W135" s="5">
        <f t="shared" si="15"/>
        <v>859.12608</v>
      </c>
      <c r="X135" s="5">
        <f t="shared" si="25"/>
        <v>820.67700000000002</v>
      </c>
      <c r="Y135" s="6">
        <f>Y136+Y137</f>
        <v>0</v>
      </c>
      <c r="Z135" s="5">
        <f t="shared" si="26"/>
        <v>820.67700000000002</v>
      </c>
      <c r="AA135" s="6">
        <f>AA136+AA137</f>
        <v>0</v>
      </c>
      <c r="AB135" s="5">
        <f t="shared" si="27"/>
        <v>820.67700000000002</v>
      </c>
      <c r="AC135" s="5">
        <f>AC136+AC137</f>
        <v>38.449080000000002</v>
      </c>
      <c r="AD135" s="5">
        <f t="shared" si="16"/>
        <v>859.12608</v>
      </c>
      <c r="AE135" s="5">
        <f>AE136+AE137</f>
        <v>0</v>
      </c>
      <c r="AF135" s="5">
        <f t="shared" si="17"/>
        <v>859.12608</v>
      </c>
      <c r="AG135" s="5">
        <v>820.67700000000002</v>
      </c>
      <c r="AH135" s="5">
        <f>AH136+AH137</f>
        <v>38.449080000000002</v>
      </c>
      <c r="AI135" s="5">
        <f t="shared" si="18"/>
        <v>859.12608</v>
      </c>
      <c r="AJ135" s="5">
        <f>AJ136+AJ137</f>
        <v>0</v>
      </c>
      <c r="AK135" s="5">
        <f t="shared" si="19"/>
        <v>859.12608</v>
      </c>
    </row>
    <row r="136" spans="1:37" ht="48.75" customHeight="1">
      <c r="A136" s="2" t="s">
        <v>33</v>
      </c>
      <c r="B136" s="3" t="s">
        <v>5</v>
      </c>
      <c r="C136" s="3">
        <v>10</v>
      </c>
      <c r="D136" s="3" t="s">
        <v>20</v>
      </c>
      <c r="E136" s="1" t="s">
        <v>204</v>
      </c>
      <c r="F136" s="3">
        <v>200</v>
      </c>
      <c r="G136" s="5">
        <v>0</v>
      </c>
      <c r="H136" s="6"/>
      <c r="I136" s="5">
        <f t="shared" si="20"/>
        <v>0</v>
      </c>
      <c r="J136" s="6"/>
      <c r="K136" s="5">
        <f t="shared" si="21"/>
        <v>0</v>
      </c>
      <c r="L136" s="5">
        <v>0</v>
      </c>
      <c r="M136" s="6"/>
      <c r="N136" s="6"/>
      <c r="O136" s="5">
        <f t="shared" si="22"/>
        <v>0</v>
      </c>
      <c r="P136" s="5">
        <f t="shared" si="23"/>
        <v>0</v>
      </c>
      <c r="Q136" s="6"/>
      <c r="R136" s="6"/>
      <c r="S136" s="5">
        <f t="shared" si="24"/>
        <v>0</v>
      </c>
      <c r="T136" s="5"/>
      <c r="U136" s="5">
        <f t="shared" si="14"/>
        <v>0</v>
      </c>
      <c r="V136" s="5"/>
      <c r="W136" s="5">
        <f t="shared" si="15"/>
        <v>0</v>
      </c>
      <c r="X136" s="5">
        <f t="shared" si="25"/>
        <v>0</v>
      </c>
      <c r="Y136" s="6"/>
      <c r="Z136" s="5">
        <f t="shared" si="26"/>
        <v>0</v>
      </c>
      <c r="AA136" s="6"/>
      <c r="AB136" s="5">
        <f t="shared" si="27"/>
        <v>0</v>
      </c>
      <c r="AC136" s="5"/>
      <c r="AD136" s="5">
        <f t="shared" si="16"/>
        <v>0</v>
      </c>
      <c r="AE136" s="5"/>
      <c r="AF136" s="5">
        <f t="shared" si="17"/>
        <v>0</v>
      </c>
      <c r="AG136" s="5">
        <v>0</v>
      </c>
      <c r="AH136" s="5"/>
      <c r="AI136" s="5">
        <f t="shared" si="18"/>
        <v>0</v>
      </c>
      <c r="AJ136" s="5"/>
      <c r="AK136" s="5">
        <f t="shared" si="19"/>
        <v>0</v>
      </c>
    </row>
    <row r="137" spans="1:37" ht="37.5" customHeight="1">
      <c r="A137" s="2" t="s">
        <v>168</v>
      </c>
      <c r="B137" s="3" t="s">
        <v>5</v>
      </c>
      <c r="C137" s="3">
        <v>10</v>
      </c>
      <c r="D137" s="3" t="s">
        <v>20</v>
      </c>
      <c r="E137" s="1" t="s">
        <v>204</v>
      </c>
      <c r="F137" s="3">
        <v>300</v>
      </c>
      <c r="G137" s="5">
        <v>820.67700000000002</v>
      </c>
      <c r="H137" s="6"/>
      <c r="I137" s="5">
        <f t="shared" si="20"/>
        <v>820.67700000000002</v>
      </c>
      <c r="J137" s="6"/>
      <c r="K137" s="5">
        <f t="shared" si="21"/>
        <v>820.67700000000002</v>
      </c>
      <c r="L137" s="5">
        <v>820.67700000000002</v>
      </c>
      <c r="M137" s="6"/>
      <c r="N137" s="6"/>
      <c r="O137" s="5">
        <f t="shared" si="22"/>
        <v>820.67700000000002</v>
      </c>
      <c r="P137" s="5">
        <f t="shared" si="23"/>
        <v>820.67700000000002</v>
      </c>
      <c r="Q137" s="6"/>
      <c r="R137" s="6"/>
      <c r="S137" s="5">
        <f t="shared" si="24"/>
        <v>820.67700000000002</v>
      </c>
      <c r="T137" s="5">
        <v>38.449080000000002</v>
      </c>
      <c r="U137" s="5">
        <f t="shared" si="14"/>
        <v>859.12608</v>
      </c>
      <c r="V137" s="5"/>
      <c r="W137" s="5">
        <f t="shared" si="15"/>
        <v>859.12608</v>
      </c>
      <c r="X137" s="5">
        <f t="shared" si="25"/>
        <v>820.67700000000002</v>
      </c>
      <c r="Y137" s="6"/>
      <c r="Z137" s="5">
        <f t="shared" si="26"/>
        <v>820.67700000000002</v>
      </c>
      <c r="AA137" s="6"/>
      <c r="AB137" s="5">
        <f t="shared" si="27"/>
        <v>820.67700000000002</v>
      </c>
      <c r="AC137" s="5">
        <v>38.449080000000002</v>
      </c>
      <c r="AD137" s="5">
        <f t="shared" si="16"/>
        <v>859.12608</v>
      </c>
      <c r="AE137" s="5"/>
      <c r="AF137" s="5">
        <f t="shared" si="17"/>
        <v>859.12608</v>
      </c>
      <c r="AG137" s="5">
        <v>820.67700000000002</v>
      </c>
      <c r="AH137" s="5">
        <v>38.449080000000002</v>
      </c>
      <c r="AI137" s="5">
        <f t="shared" si="18"/>
        <v>859.12608</v>
      </c>
      <c r="AJ137" s="5"/>
      <c r="AK137" s="5">
        <f t="shared" si="19"/>
        <v>859.12608</v>
      </c>
    </row>
    <row r="138" spans="1:37" ht="51.75" customHeight="1">
      <c r="A138" s="2" t="s">
        <v>177</v>
      </c>
      <c r="B138" s="3" t="s">
        <v>5</v>
      </c>
      <c r="C138" s="3">
        <v>10</v>
      </c>
      <c r="D138" s="3" t="s">
        <v>21</v>
      </c>
      <c r="E138" s="1" t="s">
        <v>178</v>
      </c>
      <c r="F138" s="3"/>
      <c r="G138" s="5">
        <v>80</v>
      </c>
      <c r="H138" s="6">
        <f>H139</f>
        <v>0</v>
      </c>
      <c r="I138" s="5">
        <f t="shared" si="20"/>
        <v>80</v>
      </c>
      <c r="J138" s="6">
        <f>J139</f>
        <v>0</v>
      </c>
      <c r="K138" s="5">
        <f t="shared" si="21"/>
        <v>80</v>
      </c>
      <c r="L138" s="5">
        <v>80</v>
      </c>
      <c r="M138" s="6">
        <f>M139</f>
        <v>0</v>
      </c>
      <c r="N138" s="6">
        <f>N139</f>
        <v>0</v>
      </c>
      <c r="O138" s="5">
        <f t="shared" si="22"/>
        <v>80</v>
      </c>
      <c r="P138" s="5">
        <f t="shared" si="23"/>
        <v>80</v>
      </c>
      <c r="Q138" s="6">
        <f>Q139</f>
        <v>0</v>
      </c>
      <c r="R138" s="6">
        <f>R139</f>
        <v>0</v>
      </c>
      <c r="S138" s="5">
        <f t="shared" si="24"/>
        <v>80</v>
      </c>
      <c r="T138" s="5">
        <f>T139</f>
        <v>7.2999999999999995E-2</v>
      </c>
      <c r="U138" s="5">
        <f t="shared" si="14"/>
        <v>80.072999999999993</v>
      </c>
      <c r="V138" s="5">
        <f>V139</f>
        <v>0</v>
      </c>
      <c r="W138" s="5">
        <f t="shared" si="15"/>
        <v>80.072999999999993</v>
      </c>
      <c r="X138" s="5">
        <f t="shared" si="25"/>
        <v>80</v>
      </c>
      <c r="Y138" s="6">
        <f>Y139</f>
        <v>0</v>
      </c>
      <c r="Z138" s="5">
        <f t="shared" si="26"/>
        <v>80</v>
      </c>
      <c r="AA138" s="6">
        <f>AA139</f>
        <v>0</v>
      </c>
      <c r="AB138" s="5">
        <f t="shared" si="27"/>
        <v>80</v>
      </c>
      <c r="AC138" s="5">
        <f>AC139</f>
        <v>7.2999999999999995E-2</v>
      </c>
      <c r="AD138" s="5">
        <f t="shared" si="16"/>
        <v>80.072999999999993</v>
      </c>
      <c r="AE138" s="5">
        <f>AE139</f>
        <v>0</v>
      </c>
      <c r="AF138" s="5">
        <f t="shared" si="17"/>
        <v>80.072999999999993</v>
      </c>
      <c r="AG138" s="5">
        <v>80</v>
      </c>
      <c r="AH138" s="5">
        <f>AH139</f>
        <v>7.2999999999999995E-2</v>
      </c>
      <c r="AI138" s="5">
        <f t="shared" si="18"/>
        <v>80.072999999999993</v>
      </c>
      <c r="AJ138" s="5">
        <f>AJ139</f>
        <v>0</v>
      </c>
      <c r="AK138" s="5">
        <f t="shared" si="19"/>
        <v>80.072999999999993</v>
      </c>
    </row>
    <row r="139" spans="1:37" ht="49.5" customHeight="1">
      <c r="A139" s="2" t="s">
        <v>33</v>
      </c>
      <c r="B139" s="3" t="s">
        <v>5</v>
      </c>
      <c r="C139" s="3">
        <v>10</v>
      </c>
      <c r="D139" s="3" t="s">
        <v>21</v>
      </c>
      <c r="E139" s="1" t="s">
        <v>178</v>
      </c>
      <c r="F139" s="3">
        <v>200</v>
      </c>
      <c r="G139" s="5">
        <v>80</v>
      </c>
      <c r="H139" s="6"/>
      <c r="I139" s="5">
        <f t="shared" si="20"/>
        <v>80</v>
      </c>
      <c r="J139" s="6"/>
      <c r="K139" s="5">
        <f t="shared" si="21"/>
        <v>80</v>
      </c>
      <c r="L139" s="5">
        <v>80</v>
      </c>
      <c r="M139" s="6"/>
      <c r="N139" s="6"/>
      <c r="O139" s="5">
        <f t="shared" si="22"/>
        <v>80</v>
      </c>
      <c r="P139" s="5">
        <f t="shared" si="23"/>
        <v>80</v>
      </c>
      <c r="Q139" s="6"/>
      <c r="R139" s="6"/>
      <c r="S139" s="5">
        <f t="shared" si="24"/>
        <v>80</v>
      </c>
      <c r="T139" s="5">
        <v>7.2999999999999995E-2</v>
      </c>
      <c r="U139" s="5">
        <f t="shared" si="14"/>
        <v>80.072999999999993</v>
      </c>
      <c r="V139" s="5"/>
      <c r="W139" s="5">
        <f t="shared" si="15"/>
        <v>80.072999999999993</v>
      </c>
      <c r="X139" s="5">
        <f t="shared" si="25"/>
        <v>80</v>
      </c>
      <c r="Y139" s="6"/>
      <c r="Z139" s="5">
        <f t="shared" si="26"/>
        <v>80</v>
      </c>
      <c r="AA139" s="6"/>
      <c r="AB139" s="5">
        <f t="shared" si="27"/>
        <v>80</v>
      </c>
      <c r="AC139" s="5">
        <v>7.2999999999999995E-2</v>
      </c>
      <c r="AD139" s="5">
        <f t="shared" si="16"/>
        <v>80.072999999999993</v>
      </c>
      <c r="AE139" s="5"/>
      <c r="AF139" s="5">
        <f t="shared" si="17"/>
        <v>80.072999999999993</v>
      </c>
      <c r="AG139" s="5">
        <v>80</v>
      </c>
      <c r="AH139" s="5">
        <v>7.2999999999999995E-2</v>
      </c>
      <c r="AI139" s="5">
        <f t="shared" si="18"/>
        <v>80.072999999999993</v>
      </c>
      <c r="AJ139" s="5"/>
      <c r="AK139" s="5">
        <f t="shared" si="19"/>
        <v>80.072999999999993</v>
      </c>
    </row>
    <row r="140" spans="1:37" ht="54.75" customHeight="1">
      <c r="A140" s="10" t="s">
        <v>175</v>
      </c>
      <c r="B140" s="3" t="s">
        <v>5</v>
      </c>
      <c r="C140" s="3">
        <v>10</v>
      </c>
      <c r="D140" s="3" t="s">
        <v>21</v>
      </c>
      <c r="E140" s="1" t="s">
        <v>176</v>
      </c>
      <c r="F140" s="3"/>
      <c r="G140" s="5">
        <v>175.774</v>
      </c>
      <c r="H140" s="6">
        <f>H141</f>
        <v>0</v>
      </c>
      <c r="I140" s="5">
        <f t="shared" si="20"/>
        <v>175.774</v>
      </c>
      <c r="J140" s="6">
        <f>J141</f>
        <v>0</v>
      </c>
      <c r="K140" s="5">
        <f t="shared" si="21"/>
        <v>175.774</v>
      </c>
      <c r="L140" s="5">
        <v>175.774</v>
      </c>
      <c r="M140" s="6">
        <f>M141</f>
        <v>0</v>
      </c>
      <c r="N140" s="6">
        <f>N141</f>
        <v>0</v>
      </c>
      <c r="O140" s="5">
        <f t="shared" si="22"/>
        <v>175.774</v>
      </c>
      <c r="P140" s="5">
        <f t="shared" si="23"/>
        <v>175.774</v>
      </c>
      <c r="Q140" s="6">
        <f>Q141</f>
        <v>0</v>
      </c>
      <c r="R140" s="6">
        <f>R141+R142</f>
        <v>0</v>
      </c>
      <c r="S140" s="5">
        <f t="shared" si="24"/>
        <v>175.774</v>
      </c>
      <c r="T140" s="5">
        <f>T141+T142</f>
        <v>0</v>
      </c>
      <c r="U140" s="5">
        <f t="shared" si="14"/>
        <v>175.774</v>
      </c>
      <c r="V140" s="5">
        <f>V141+V142</f>
        <v>0</v>
      </c>
      <c r="W140" s="5">
        <f t="shared" si="15"/>
        <v>175.774</v>
      </c>
      <c r="X140" s="5">
        <f t="shared" si="25"/>
        <v>175.774</v>
      </c>
      <c r="Y140" s="6">
        <f>Y141</f>
        <v>0</v>
      </c>
      <c r="Z140" s="5">
        <f t="shared" si="26"/>
        <v>175.774</v>
      </c>
      <c r="AA140" s="6">
        <f>AA141+AA142</f>
        <v>0</v>
      </c>
      <c r="AB140" s="5">
        <f t="shared" si="27"/>
        <v>175.774</v>
      </c>
      <c r="AC140" s="5">
        <f>AC141+AC142</f>
        <v>0</v>
      </c>
      <c r="AD140" s="5">
        <f t="shared" si="16"/>
        <v>175.774</v>
      </c>
      <c r="AE140" s="5">
        <f>AE141+AE142</f>
        <v>0</v>
      </c>
      <c r="AF140" s="5">
        <f t="shared" si="17"/>
        <v>175.774</v>
      </c>
      <c r="AG140" s="5">
        <v>175.774</v>
      </c>
      <c r="AH140" s="5">
        <f>AH141+AH142</f>
        <v>0</v>
      </c>
      <c r="AI140" s="5">
        <f t="shared" si="18"/>
        <v>175.774</v>
      </c>
      <c r="AJ140" s="5">
        <f>AJ141+AJ142</f>
        <v>0</v>
      </c>
      <c r="AK140" s="5">
        <f t="shared" si="19"/>
        <v>175.774</v>
      </c>
    </row>
    <row r="141" spans="1:37" ht="51.75" customHeight="1">
      <c r="A141" s="2" t="s">
        <v>33</v>
      </c>
      <c r="B141" s="3" t="s">
        <v>5</v>
      </c>
      <c r="C141" s="3">
        <v>10</v>
      </c>
      <c r="D141" s="3" t="s">
        <v>21</v>
      </c>
      <c r="E141" s="1" t="s">
        <v>176</v>
      </c>
      <c r="F141" s="3">
        <v>200</v>
      </c>
      <c r="G141" s="5">
        <v>175.774</v>
      </c>
      <c r="H141" s="6"/>
      <c r="I141" s="5">
        <f t="shared" si="20"/>
        <v>175.774</v>
      </c>
      <c r="J141" s="6"/>
      <c r="K141" s="5">
        <f t="shared" si="21"/>
        <v>175.774</v>
      </c>
      <c r="L141" s="5">
        <v>175.774</v>
      </c>
      <c r="M141" s="6"/>
      <c r="N141" s="6"/>
      <c r="O141" s="5">
        <f t="shared" si="22"/>
        <v>175.774</v>
      </c>
      <c r="P141" s="5">
        <f t="shared" si="23"/>
        <v>175.774</v>
      </c>
      <c r="Q141" s="6"/>
      <c r="R141" s="6"/>
      <c r="S141" s="5">
        <f t="shared" si="24"/>
        <v>175.774</v>
      </c>
      <c r="T141" s="5"/>
      <c r="U141" s="5">
        <f t="shared" si="14"/>
        <v>175.774</v>
      </c>
      <c r="V141" s="5"/>
      <c r="W141" s="5">
        <f t="shared" si="15"/>
        <v>175.774</v>
      </c>
      <c r="X141" s="5">
        <f t="shared" si="25"/>
        <v>175.774</v>
      </c>
      <c r="Y141" s="6"/>
      <c r="Z141" s="5">
        <f t="shared" si="26"/>
        <v>175.774</v>
      </c>
      <c r="AA141" s="6"/>
      <c r="AB141" s="5">
        <f t="shared" si="27"/>
        <v>175.774</v>
      </c>
      <c r="AC141" s="5"/>
      <c r="AD141" s="5">
        <f t="shared" si="16"/>
        <v>175.774</v>
      </c>
      <c r="AE141" s="5"/>
      <c r="AF141" s="5">
        <f t="shared" si="17"/>
        <v>175.774</v>
      </c>
      <c r="AG141" s="5">
        <v>175.774</v>
      </c>
      <c r="AH141" s="5"/>
      <c r="AI141" s="5">
        <f t="shared" si="18"/>
        <v>175.774</v>
      </c>
      <c r="AJ141" s="5"/>
      <c r="AK141" s="5">
        <f t="shared" si="19"/>
        <v>175.774</v>
      </c>
    </row>
    <row r="142" spans="1:37" ht="38.25" customHeight="1">
      <c r="A142" s="2" t="s">
        <v>168</v>
      </c>
      <c r="B142" s="3" t="s">
        <v>5</v>
      </c>
      <c r="C142" s="3">
        <v>10</v>
      </c>
      <c r="D142" s="3" t="s">
        <v>21</v>
      </c>
      <c r="E142" s="1" t="s">
        <v>176</v>
      </c>
      <c r="F142" s="3">
        <v>300</v>
      </c>
      <c r="G142" s="5"/>
      <c r="H142" s="6"/>
      <c r="I142" s="5"/>
      <c r="J142" s="6"/>
      <c r="K142" s="5"/>
      <c r="L142" s="5"/>
      <c r="M142" s="6"/>
      <c r="N142" s="6"/>
      <c r="O142" s="5">
        <f t="shared" si="22"/>
        <v>0</v>
      </c>
      <c r="P142" s="5"/>
      <c r="Q142" s="6"/>
      <c r="R142" s="6"/>
      <c r="S142" s="5">
        <f t="shared" si="24"/>
        <v>0</v>
      </c>
      <c r="T142" s="5"/>
      <c r="U142" s="5">
        <f t="shared" si="14"/>
        <v>0</v>
      </c>
      <c r="V142" s="5"/>
      <c r="W142" s="5">
        <f t="shared" ref="W142:W213" si="28">U142+V142</f>
        <v>0</v>
      </c>
      <c r="X142" s="5"/>
      <c r="Y142" s="6"/>
      <c r="Z142" s="5">
        <f t="shared" si="26"/>
        <v>0</v>
      </c>
      <c r="AA142" s="6"/>
      <c r="AB142" s="5">
        <f t="shared" si="27"/>
        <v>0</v>
      </c>
      <c r="AC142" s="5"/>
      <c r="AD142" s="5">
        <f t="shared" si="16"/>
        <v>0</v>
      </c>
      <c r="AE142" s="5"/>
      <c r="AF142" s="5">
        <f t="shared" ref="AF142:AF213" si="29">AD142+AE142</f>
        <v>0</v>
      </c>
      <c r="AG142" s="5">
        <v>0</v>
      </c>
      <c r="AH142" s="5"/>
      <c r="AI142" s="5">
        <f t="shared" si="18"/>
        <v>0</v>
      </c>
      <c r="AJ142" s="5"/>
      <c r="AK142" s="5">
        <f t="shared" ref="AK142:AK213" si="30">AI142+AJ142</f>
        <v>0</v>
      </c>
    </row>
    <row r="143" spans="1:37" ht="48" customHeight="1">
      <c r="A143" s="2" t="s">
        <v>174</v>
      </c>
      <c r="B143" s="3" t="s">
        <v>5</v>
      </c>
      <c r="C143" s="3">
        <v>10</v>
      </c>
      <c r="D143" s="3" t="s">
        <v>21</v>
      </c>
      <c r="E143" s="12" t="s">
        <v>202</v>
      </c>
      <c r="F143" s="3"/>
      <c r="G143" s="5">
        <v>158.58799999999999</v>
      </c>
      <c r="H143" s="6">
        <f>H144</f>
        <v>0</v>
      </c>
      <c r="I143" s="5">
        <f t="shared" si="20"/>
        <v>158.58799999999999</v>
      </c>
      <c r="J143" s="6">
        <f>J144</f>
        <v>0</v>
      </c>
      <c r="K143" s="5">
        <f t="shared" si="21"/>
        <v>158.58799999999999</v>
      </c>
      <c r="L143" s="5">
        <v>158.58799999999999</v>
      </c>
      <c r="M143" s="6">
        <f>M144</f>
        <v>0</v>
      </c>
      <c r="N143" s="6">
        <f>N144</f>
        <v>0</v>
      </c>
      <c r="O143" s="5">
        <f t="shared" si="22"/>
        <v>158.58799999999999</v>
      </c>
      <c r="P143" s="5">
        <f t="shared" si="23"/>
        <v>158.58799999999999</v>
      </c>
      <c r="Q143" s="6">
        <f>Q144</f>
        <v>0</v>
      </c>
      <c r="R143" s="6">
        <f>R144</f>
        <v>0</v>
      </c>
      <c r="S143" s="5">
        <f t="shared" si="24"/>
        <v>158.58799999999999</v>
      </c>
      <c r="T143" s="5">
        <f>T144</f>
        <v>0</v>
      </c>
      <c r="U143" s="5">
        <f t="shared" si="14"/>
        <v>158.58799999999999</v>
      </c>
      <c r="V143" s="5">
        <f>V144</f>
        <v>0</v>
      </c>
      <c r="W143" s="5">
        <f t="shared" si="28"/>
        <v>158.58799999999999</v>
      </c>
      <c r="X143" s="5">
        <f t="shared" si="25"/>
        <v>158.58799999999999</v>
      </c>
      <c r="Y143" s="6">
        <f>Y144</f>
        <v>0</v>
      </c>
      <c r="Z143" s="5">
        <f t="shared" si="26"/>
        <v>158.58799999999999</v>
      </c>
      <c r="AA143" s="6">
        <f>AA144</f>
        <v>0</v>
      </c>
      <c r="AB143" s="5">
        <f t="shared" si="27"/>
        <v>158.58799999999999</v>
      </c>
      <c r="AC143" s="5">
        <f>AC144</f>
        <v>0</v>
      </c>
      <c r="AD143" s="5">
        <f t="shared" si="16"/>
        <v>158.58799999999999</v>
      </c>
      <c r="AE143" s="5">
        <f>AE144</f>
        <v>0</v>
      </c>
      <c r="AF143" s="5">
        <f t="shared" si="29"/>
        <v>158.58799999999999</v>
      </c>
      <c r="AG143" s="5">
        <v>158.58799999999999</v>
      </c>
      <c r="AH143" s="5">
        <f>AH144</f>
        <v>0</v>
      </c>
      <c r="AI143" s="5">
        <f t="shared" si="18"/>
        <v>158.58799999999999</v>
      </c>
      <c r="AJ143" s="5">
        <f>AJ144</f>
        <v>0</v>
      </c>
      <c r="AK143" s="5">
        <f t="shared" si="30"/>
        <v>158.58799999999999</v>
      </c>
    </row>
    <row r="144" spans="1:37" ht="39" customHeight="1">
      <c r="A144" s="2" t="s">
        <v>168</v>
      </c>
      <c r="B144" s="3" t="s">
        <v>5</v>
      </c>
      <c r="C144" s="3">
        <v>10</v>
      </c>
      <c r="D144" s="3" t="s">
        <v>21</v>
      </c>
      <c r="E144" s="12" t="s">
        <v>202</v>
      </c>
      <c r="F144" s="3">
        <v>300</v>
      </c>
      <c r="G144" s="5">
        <v>158.58799999999999</v>
      </c>
      <c r="H144" s="6"/>
      <c r="I144" s="5">
        <f t="shared" si="20"/>
        <v>158.58799999999999</v>
      </c>
      <c r="J144" s="6"/>
      <c r="K144" s="5">
        <f t="shared" si="21"/>
        <v>158.58799999999999</v>
      </c>
      <c r="L144" s="5">
        <v>158.58799999999999</v>
      </c>
      <c r="M144" s="6"/>
      <c r="N144" s="6"/>
      <c r="O144" s="5">
        <f t="shared" si="22"/>
        <v>158.58799999999999</v>
      </c>
      <c r="P144" s="5">
        <f t="shared" si="23"/>
        <v>158.58799999999999</v>
      </c>
      <c r="Q144" s="6"/>
      <c r="R144" s="6"/>
      <c r="S144" s="5">
        <f t="shared" si="24"/>
        <v>158.58799999999999</v>
      </c>
      <c r="T144" s="5"/>
      <c r="U144" s="5">
        <f t="shared" ref="U144:U217" si="31">S144+T144</f>
        <v>158.58799999999999</v>
      </c>
      <c r="V144" s="5"/>
      <c r="W144" s="5">
        <f t="shared" si="28"/>
        <v>158.58799999999999</v>
      </c>
      <c r="X144" s="5">
        <f t="shared" si="25"/>
        <v>158.58799999999999</v>
      </c>
      <c r="Y144" s="6"/>
      <c r="Z144" s="5">
        <f t="shared" si="26"/>
        <v>158.58799999999999</v>
      </c>
      <c r="AA144" s="6"/>
      <c r="AB144" s="5">
        <f t="shared" si="27"/>
        <v>158.58799999999999</v>
      </c>
      <c r="AC144" s="5"/>
      <c r="AD144" s="5">
        <f t="shared" ref="AD144:AD217" si="32">AB144+AC144</f>
        <v>158.58799999999999</v>
      </c>
      <c r="AE144" s="5"/>
      <c r="AF144" s="5">
        <f t="shared" si="29"/>
        <v>158.58799999999999</v>
      </c>
      <c r="AG144" s="5">
        <v>158.58799999999999</v>
      </c>
      <c r="AH144" s="5"/>
      <c r="AI144" s="5">
        <f t="shared" ref="AI144:AI217" si="33">AG144+AH144</f>
        <v>158.58799999999999</v>
      </c>
      <c r="AJ144" s="5"/>
      <c r="AK144" s="5">
        <f t="shared" si="30"/>
        <v>158.58799999999999</v>
      </c>
    </row>
    <row r="145" spans="1:37" ht="61.5" customHeight="1">
      <c r="A145" s="2" t="s">
        <v>232</v>
      </c>
      <c r="B145" s="3" t="s">
        <v>5</v>
      </c>
      <c r="C145" s="3">
        <v>10</v>
      </c>
      <c r="D145" s="3" t="s">
        <v>21</v>
      </c>
      <c r="E145" s="1" t="s">
        <v>233</v>
      </c>
      <c r="F145" s="14"/>
      <c r="G145" s="5">
        <v>2.4729999999999999</v>
      </c>
      <c r="H145" s="6">
        <f>H146</f>
        <v>0</v>
      </c>
      <c r="I145" s="5">
        <f t="shared" si="20"/>
        <v>2.4729999999999999</v>
      </c>
      <c r="J145" s="6">
        <f>J146</f>
        <v>0</v>
      </c>
      <c r="K145" s="5">
        <f t="shared" si="21"/>
        <v>2.4729999999999999</v>
      </c>
      <c r="L145" s="5">
        <v>2.4729999999999999</v>
      </c>
      <c r="M145" s="6">
        <f>M146</f>
        <v>0</v>
      </c>
      <c r="N145" s="6">
        <f>N146</f>
        <v>0</v>
      </c>
      <c r="O145" s="5">
        <f t="shared" si="22"/>
        <v>2.4729999999999999</v>
      </c>
      <c r="P145" s="5">
        <f t="shared" si="23"/>
        <v>2.4729999999999999</v>
      </c>
      <c r="Q145" s="6">
        <f>Q146</f>
        <v>0</v>
      </c>
      <c r="R145" s="6">
        <f>R146</f>
        <v>0</v>
      </c>
      <c r="S145" s="5">
        <f t="shared" si="24"/>
        <v>2.4729999999999999</v>
      </c>
      <c r="T145" s="5">
        <f>T146</f>
        <v>0</v>
      </c>
      <c r="U145" s="5">
        <f t="shared" si="31"/>
        <v>2.4729999999999999</v>
      </c>
      <c r="V145" s="5">
        <f>V146</f>
        <v>0</v>
      </c>
      <c r="W145" s="5">
        <f t="shared" si="28"/>
        <v>2.4729999999999999</v>
      </c>
      <c r="X145" s="5">
        <f t="shared" si="25"/>
        <v>2.4729999999999999</v>
      </c>
      <c r="Y145" s="6">
        <f>Y146</f>
        <v>0</v>
      </c>
      <c r="Z145" s="5">
        <f t="shared" si="26"/>
        <v>2.4729999999999999</v>
      </c>
      <c r="AA145" s="6">
        <f>AA146</f>
        <v>0</v>
      </c>
      <c r="AB145" s="5">
        <f t="shared" si="27"/>
        <v>2.4729999999999999</v>
      </c>
      <c r="AC145" s="5">
        <f>AC146</f>
        <v>0</v>
      </c>
      <c r="AD145" s="5">
        <f t="shared" si="32"/>
        <v>2.4729999999999999</v>
      </c>
      <c r="AE145" s="5">
        <f>AE146</f>
        <v>0</v>
      </c>
      <c r="AF145" s="5">
        <f t="shared" si="29"/>
        <v>2.4729999999999999</v>
      </c>
      <c r="AG145" s="5">
        <v>2.4729999999999999</v>
      </c>
      <c r="AH145" s="5">
        <f>AH146</f>
        <v>0</v>
      </c>
      <c r="AI145" s="5">
        <f t="shared" si="33"/>
        <v>2.4729999999999999</v>
      </c>
      <c r="AJ145" s="5">
        <f>AJ146</f>
        <v>0</v>
      </c>
      <c r="AK145" s="5">
        <f t="shared" si="30"/>
        <v>2.4729999999999999</v>
      </c>
    </row>
    <row r="146" spans="1:37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233</v>
      </c>
      <c r="F146" s="3">
        <v>300</v>
      </c>
      <c r="G146" s="5">
        <v>2.4729999999999999</v>
      </c>
      <c r="H146" s="6"/>
      <c r="I146" s="5">
        <f t="shared" si="20"/>
        <v>2.4729999999999999</v>
      </c>
      <c r="J146" s="6"/>
      <c r="K146" s="5">
        <f t="shared" si="21"/>
        <v>2.4729999999999999</v>
      </c>
      <c r="L146" s="5">
        <v>2.4729999999999999</v>
      </c>
      <c r="M146" s="6"/>
      <c r="N146" s="6"/>
      <c r="O146" s="5">
        <f t="shared" si="22"/>
        <v>2.4729999999999999</v>
      </c>
      <c r="P146" s="5">
        <f t="shared" si="23"/>
        <v>2.4729999999999999</v>
      </c>
      <c r="Q146" s="6"/>
      <c r="R146" s="6"/>
      <c r="S146" s="5">
        <f t="shared" si="24"/>
        <v>2.4729999999999999</v>
      </c>
      <c r="T146" s="5"/>
      <c r="U146" s="5">
        <f t="shared" si="31"/>
        <v>2.4729999999999999</v>
      </c>
      <c r="V146" s="5"/>
      <c r="W146" s="5">
        <f t="shared" si="28"/>
        <v>2.4729999999999999</v>
      </c>
      <c r="X146" s="5">
        <f t="shared" si="25"/>
        <v>2.4729999999999999</v>
      </c>
      <c r="Y146" s="6"/>
      <c r="Z146" s="5">
        <f t="shared" si="26"/>
        <v>2.4729999999999999</v>
      </c>
      <c r="AA146" s="6"/>
      <c r="AB146" s="5">
        <f t="shared" si="27"/>
        <v>2.4729999999999999</v>
      </c>
      <c r="AC146" s="5"/>
      <c r="AD146" s="5">
        <f t="shared" si="32"/>
        <v>2.4729999999999999</v>
      </c>
      <c r="AE146" s="5"/>
      <c r="AF146" s="5">
        <f t="shared" si="29"/>
        <v>2.4729999999999999</v>
      </c>
      <c r="AG146" s="5">
        <v>2.4729999999999999</v>
      </c>
      <c r="AH146" s="5"/>
      <c r="AI146" s="5">
        <f t="shared" si="33"/>
        <v>2.4729999999999999</v>
      </c>
      <c r="AJ146" s="5"/>
      <c r="AK146" s="5">
        <f t="shared" si="30"/>
        <v>2.4729999999999999</v>
      </c>
    </row>
    <row r="147" spans="1:37" ht="49.5" customHeight="1">
      <c r="A147" s="2" t="s">
        <v>172</v>
      </c>
      <c r="B147" s="3" t="s">
        <v>5</v>
      </c>
      <c r="C147" s="3">
        <v>10</v>
      </c>
      <c r="D147" s="3" t="s">
        <v>21</v>
      </c>
      <c r="E147" s="1" t="s">
        <v>173</v>
      </c>
      <c r="F147" s="3"/>
      <c r="G147" s="5">
        <v>40.692</v>
      </c>
      <c r="H147" s="6">
        <f>H148</f>
        <v>0</v>
      </c>
      <c r="I147" s="5">
        <f t="shared" si="20"/>
        <v>40.692</v>
      </c>
      <c r="J147" s="6">
        <f>J148</f>
        <v>0</v>
      </c>
      <c r="K147" s="5">
        <f t="shared" si="21"/>
        <v>40.692</v>
      </c>
      <c r="L147" s="5">
        <v>40.692</v>
      </c>
      <c r="M147" s="6">
        <f>M148</f>
        <v>0</v>
      </c>
      <c r="N147" s="6">
        <f>N148</f>
        <v>0</v>
      </c>
      <c r="O147" s="5">
        <f t="shared" si="22"/>
        <v>40.692</v>
      </c>
      <c r="P147" s="5">
        <f t="shared" si="23"/>
        <v>40.692</v>
      </c>
      <c r="Q147" s="6">
        <f>Q148</f>
        <v>0</v>
      </c>
      <c r="R147" s="6">
        <f>R148</f>
        <v>0</v>
      </c>
      <c r="S147" s="5">
        <f t="shared" si="24"/>
        <v>40.692</v>
      </c>
      <c r="T147" s="5">
        <f>T148</f>
        <v>0</v>
      </c>
      <c r="U147" s="5">
        <f t="shared" si="31"/>
        <v>40.692</v>
      </c>
      <c r="V147" s="5">
        <f>V148</f>
        <v>0</v>
      </c>
      <c r="W147" s="5">
        <f t="shared" si="28"/>
        <v>40.692</v>
      </c>
      <c r="X147" s="5">
        <f t="shared" si="25"/>
        <v>40.692</v>
      </c>
      <c r="Y147" s="6">
        <f>Y148</f>
        <v>0</v>
      </c>
      <c r="Z147" s="5">
        <f t="shared" si="26"/>
        <v>40.692</v>
      </c>
      <c r="AA147" s="6">
        <f>AA148</f>
        <v>0</v>
      </c>
      <c r="AB147" s="5">
        <f t="shared" si="27"/>
        <v>40.692</v>
      </c>
      <c r="AC147" s="5">
        <f>AC148</f>
        <v>0</v>
      </c>
      <c r="AD147" s="5">
        <f t="shared" si="32"/>
        <v>40.692</v>
      </c>
      <c r="AE147" s="5">
        <f>AE148</f>
        <v>0</v>
      </c>
      <c r="AF147" s="5">
        <f t="shared" si="29"/>
        <v>40.692</v>
      </c>
      <c r="AG147" s="5">
        <v>40.692</v>
      </c>
      <c r="AH147" s="5">
        <f>AH148</f>
        <v>0</v>
      </c>
      <c r="AI147" s="5">
        <f t="shared" si="33"/>
        <v>40.692</v>
      </c>
      <c r="AJ147" s="5">
        <f>AJ148</f>
        <v>0</v>
      </c>
      <c r="AK147" s="5">
        <f t="shared" si="30"/>
        <v>40.692</v>
      </c>
    </row>
    <row r="148" spans="1:37" ht="51.75" customHeight="1">
      <c r="A148" s="2" t="s">
        <v>33</v>
      </c>
      <c r="B148" s="3" t="s">
        <v>5</v>
      </c>
      <c r="C148" s="3">
        <v>10</v>
      </c>
      <c r="D148" s="3" t="s">
        <v>21</v>
      </c>
      <c r="E148" s="1" t="s">
        <v>173</v>
      </c>
      <c r="F148" s="3">
        <v>200</v>
      </c>
      <c r="G148" s="5">
        <v>40.692</v>
      </c>
      <c r="H148" s="6"/>
      <c r="I148" s="5">
        <f t="shared" si="20"/>
        <v>40.692</v>
      </c>
      <c r="J148" s="6"/>
      <c r="K148" s="5">
        <f t="shared" si="21"/>
        <v>40.692</v>
      </c>
      <c r="L148" s="5">
        <v>40.692</v>
      </c>
      <c r="M148" s="6"/>
      <c r="N148" s="6"/>
      <c r="O148" s="5">
        <f t="shared" si="22"/>
        <v>40.692</v>
      </c>
      <c r="P148" s="5">
        <f t="shared" si="23"/>
        <v>40.692</v>
      </c>
      <c r="Q148" s="6"/>
      <c r="R148" s="6"/>
      <c r="S148" s="5">
        <f t="shared" si="24"/>
        <v>40.692</v>
      </c>
      <c r="T148" s="5"/>
      <c r="U148" s="5">
        <f t="shared" si="31"/>
        <v>40.692</v>
      </c>
      <c r="V148" s="5"/>
      <c r="W148" s="5">
        <f t="shared" si="28"/>
        <v>40.692</v>
      </c>
      <c r="X148" s="5">
        <f t="shared" si="25"/>
        <v>40.692</v>
      </c>
      <c r="Y148" s="6"/>
      <c r="Z148" s="5">
        <f t="shared" si="26"/>
        <v>40.692</v>
      </c>
      <c r="AA148" s="6"/>
      <c r="AB148" s="5">
        <f t="shared" si="27"/>
        <v>40.692</v>
      </c>
      <c r="AC148" s="5"/>
      <c r="AD148" s="5">
        <f t="shared" si="32"/>
        <v>40.692</v>
      </c>
      <c r="AE148" s="5"/>
      <c r="AF148" s="5">
        <f t="shared" si="29"/>
        <v>40.692</v>
      </c>
      <c r="AG148" s="5">
        <v>40.692</v>
      </c>
      <c r="AH148" s="5"/>
      <c r="AI148" s="5">
        <f t="shared" si="33"/>
        <v>40.692</v>
      </c>
      <c r="AJ148" s="5"/>
      <c r="AK148" s="5">
        <f t="shared" si="30"/>
        <v>40.692</v>
      </c>
    </row>
    <row r="149" spans="1:37" ht="53.25" customHeight="1">
      <c r="A149" s="2" t="s">
        <v>170</v>
      </c>
      <c r="B149" s="3" t="s">
        <v>5</v>
      </c>
      <c r="C149" s="3">
        <v>10</v>
      </c>
      <c r="D149" s="3" t="s">
        <v>21</v>
      </c>
      <c r="E149" s="1" t="s">
        <v>171</v>
      </c>
      <c r="F149" s="3"/>
      <c r="G149" s="5">
        <v>18</v>
      </c>
      <c r="H149" s="6">
        <f>H150</f>
        <v>0</v>
      </c>
      <c r="I149" s="5">
        <f t="shared" si="20"/>
        <v>18</v>
      </c>
      <c r="J149" s="6">
        <f>J150</f>
        <v>0</v>
      </c>
      <c r="K149" s="5">
        <f t="shared" si="21"/>
        <v>18</v>
      </c>
      <c r="L149" s="5">
        <v>18</v>
      </c>
      <c r="M149" s="6">
        <f>M150</f>
        <v>0</v>
      </c>
      <c r="N149" s="6">
        <f>N150</f>
        <v>0</v>
      </c>
      <c r="O149" s="5">
        <f t="shared" ref="O149:O227" si="34">K149+N149</f>
        <v>18</v>
      </c>
      <c r="P149" s="5">
        <f t="shared" si="23"/>
        <v>18</v>
      </c>
      <c r="Q149" s="6">
        <f>Q150</f>
        <v>0</v>
      </c>
      <c r="R149" s="6">
        <f>R150</f>
        <v>0</v>
      </c>
      <c r="S149" s="5">
        <f t="shared" ref="S149:S224" si="35">O149+R149</f>
        <v>18</v>
      </c>
      <c r="T149" s="5">
        <f>T150</f>
        <v>0</v>
      </c>
      <c r="U149" s="5">
        <f t="shared" si="31"/>
        <v>18</v>
      </c>
      <c r="V149" s="5">
        <f>V150</f>
        <v>0</v>
      </c>
      <c r="W149" s="5">
        <f t="shared" si="28"/>
        <v>18</v>
      </c>
      <c r="X149" s="5">
        <f t="shared" si="25"/>
        <v>18</v>
      </c>
      <c r="Y149" s="6">
        <f>Y150</f>
        <v>0</v>
      </c>
      <c r="Z149" s="5">
        <f t="shared" ref="Z149:Z227" si="36">X149+Y149</f>
        <v>18</v>
      </c>
      <c r="AA149" s="6">
        <f>AA150</f>
        <v>0</v>
      </c>
      <c r="AB149" s="5">
        <f t="shared" ref="AB149:AB224" si="37">Z149+AA149</f>
        <v>18</v>
      </c>
      <c r="AC149" s="5">
        <f>AC150</f>
        <v>0</v>
      </c>
      <c r="AD149" s="5">
        <f t="shared" si="32"/>
        <v>18</v>
      </c>
      <c r="AE149" s="5">
        <f>AE150</f>
        <v>0</v>
      </c>
      <c r="AF149" s="5">
        <f t="shared" si="29"/>
        <v>18</v>
      </c>
      <c r="AG149" s="5">
        <v>18</v>
      </c>
      <c r="AH149" s="5">
        <f>AH150</f>
        <v>0</v>
      </c>
      <c r="AI149" s="5">
        <f t="shared" si="33"/>
        <v>18</v>
      </c>
      <c r="AJ149" s="5">
        <f>AJ150</f>
        <v>0</v>
      </c>
      <c r="AK149" s="5">
        <f t="shared" si="30"/>
        <v>18</v>
      </c>
    </row>
    <row r="150" spans="1:37" ht="54.75" customHeight="1">
      <c r="A150" s="2" t="s">
        <v>33</v>
      </c>
      <c r="B150" s="3" t="s">
        <v>5</v>
      </c>
      <c r="C150" s="3">
        <v>10</v>
      </c>
      <c r="D150" s="3" t="s">
        <v>21</v>
      </c>
      <c r="E150" s="1" t="s">
        <v>171</v>
      </c>
      <c r="F150" s="3">
        <v>200</v>
      </c>
      <c r="G150" s="5">
        <v>18</v>
      </c>
      <c r="H150" s="6"/>
      <c r="I150" s="5">
        <f t="shared" si="20"/>
        <v>18</v>
      </c>
      <c r="J150" s="6"/>
      <c r="K150" s="5">
        <f t="shared" ref="K150:K228" si="38">I150+J150</f>
        <v>18</v>
      </c>
      <c r="L150" s="5">
        <v>18</v>
      </c>
      <c r="M150" s="6"/>
      <c r="N150" s="6"/>
      <c r="O150" s="5">
        <f t="shared" si="34"/>
        <v>18</v>
      </c>
      <c r="P150" s="5">
        <f t="shared" si="23"/>
        <v>18</v>
      </c>
      <c r="Q150" s="6"/>
      <c r="R150" s="6"/>
      <c r="S150" s="5">
        <f t="shared" si="35"/>
        <v>18</v>
      </c>
      <c r="T150" s="5"/>
      <c r="U150" s="5">
        <f t="shared" si="31"/>
        <v>18</v>
      </c>
      <c r="V150" s="5"/>
      <c r="W150" s="5">
        <f t="shared" si="28"/>
        <v>18</v>
      </c>
      <c r="X150" s="5">
        <f t="shared" ref="X150:X228" si="39">P150+Q150</f>
        <v>18</v>
      </c>
      <c r="Y150" s="6"/>
      <c r="Z150" s="5">
        <f t="shared" si="36"/>
        <v>18</v>
      </c>
      <c r="AA150" s="6"/>
      <c r="AB150" s="5">
        <f t="shared" si="37"/>
        <v>18</v>
      </c>
      <c r="AC150" s="5"/>
      <c r="AD150" s="5">
        <f t="shared" si="32"/>
        <v>18</v>
      </c>
      <c r="AE150" s="5"/>
      <c r="AF150" s="5">
        <f t="shared" si="29"/>
        <v>18</v>
      </c>
      <c r="AG150" s="5">
        <v>18</v>
      </c>
      <c r="AH150" s="5"/>
      <c r="AI150" s="5">
        <f t="shared" si="33"/>
        <v>18</v>
      </c>
      <c r="AJ150" s="5"/>
      <c r="AK150" s="5">
        <f t="shared" si="30"/>
        <v>18</v>
      </c>
    </row>
    <row r="151" spans="1:37" ht="48" customHeight="1">
      <c r="A151" s="10" t="s">
        <v>169</v>
      </c>
      <c r="B151" s="3" t="s">
        <v>5</v>
      </c>
      <c r="C151" s="3">
        <v>10</v>
      </c>
      <c r="D151" s="3" t="s">
        <v>21</v>
      </c>
      <c r="E151" s="1" t="s">
        <v>238</v>
      </c>
      <c r="F151" s="3"/>
      <c r="G151" s="5">
        <v>150.0488</v>
      </c>
      <c r="H151" s="6">
        <f>H152</f>
        <v>0</v>
      </c>
      <c r="I151" s="5">
        <f t="shared" si="20"/>
        <v>150.0488</v>
      </c>
      <c r="J151" s="6">
        <f>J152</f>
        <v>0</v>
      </c>
      <c r="K151" s="5">
        <f t="shared" si="38"/>
        <v>150.0488</v>
      </c>
      <c r="L151" s="5">
        <v>150.0488</v>
      </c>
      <c r="M151" s="6">
        <f>M152</f>
        <v>0</v>
      </c>
      <c r="N151" s="6">
        <f>N152</f>
        <v>0</v>
      </c>
      <c r="O151" s="5">
        <f t="shared" si="34"/>
        <v>150.0488</v>
      </c>
      <c r="P151" s="5">
        <f t="shared" si="23"/>
        <v>150.0488</v>
      </c>
      <c r="Q151" s="6">
        <f>Q152</f>
        <v>0</v>
      </c>
      <c r="R151" s="6">
        <f>R152</f>
        <v>0</v>
      </c>
      <c r="S151" s="5">
        <f t="shared" si="35"/>
        <v>150.0488</v>
      </c>
      <c r="T151" s="5">
        <f>T152</f>
        <v>-50.0976</v>
      </c>
      <c r="U151" s="5">
        <f t="shared" si="31"/>
        <v>99.9512</v>
      </c>
      <c r="V151" s="5">
        <f>V152</f>
        <v>0</v>
      </c>
      <c r="W151" s="5">
        <f t="shared" si="28"/>
        <v>99.9512</v>
      </c>
      <c r="X151" s="5">
        <f t="shared" si="39"/>
        <v>150.0488</v>
      </c>
      <c r="Y151" s="6">
        <f>Y152</f>
        <v>0</v>
      </c>
      <c r="Z151" s="5">
        <f t="shared" si="36"/>
        <v>150.0488</v>
      </c>
      <c r="AA151" s="6">
        <f>AA152</f>
        <v>0</v>
      </c>
      <c r="AB151" s="5">
        <f t="shared" si="37"/>
        <v>150.0488</v>
      </c>
      <c r="AC151" s="5">
        <f>AC152</f>
        <v>-50.0976</v>
      </c>
      <c r="AD151" s="5">
        <f t="shared" si="32"/>
        <v>99.9512</v>
      </c>
      <c r="AE151" s="5">
        <f>AE152</f>
        <v>0</v>
      </c>
      <c r="AF151" s="5">
        <f t="shared" si="29"/>
        <v>99.9512</v>
      </c>
      <c r="AG151" s="5">
        <v>150.0488</v>
      </c>
      <c r="AH151" s="5">
        <f>AH152</f>
        <v>-50.0976</v>
      </c>
      <c r="AI151" s="5">
        <f t="shared" si="33"/>
        <v>99.9512</v>
      </c>
      <c r="AJ151" s="5">
        <f>AJ152</f>
        <v>0</v>
      </c>
      <c r="AK151" s="5">
        <f t="shared" si="30"/>
        <v>99.9512</v>
      </c>
    </row>
    <row r="152" spans="1:37" ht="39.75" customHeight="1">
      <c r="A152" s="2" t="s">
        <v>168</v>
      </c>
      <c r="B152" s="3" t="s">
        <v>5</v>
      </c>
      <c r="C152" s="3">
        <v>10</v>
      </c>
      <c r="D152" s="3" t="s">
        <v>21</v>
      </c>
      <c r="E152" s="1" t="s">
        <v>238</v>
      </c>
      <c r="F152" s="3">
        <v>300</v>
      </c>
      <c r="G152" s="5">
        <v>150.0488</v>
      </c>
      <c r="H152" s="6"/>
      <c r="I152" s="5">
        <f t="shared" ref="I152:I230" si="40">G152+H152</f>
        <v>150.0488</v>
      </c>
      <c r="J152" s="6"/>
      <c r="K152" s="5">
        <f t="shared" si="38"/>
        <v>150.0488</v>
      </c>
      <c r="L152" s="5">
        <v>150.0488</v>
      </c>
      <c r="M152" s="6"/>
      <c r="N152" s="6"/>
      <c r="O152" s="5">
        <f t="shared" si="34"/>
        <v>150.0488</v>
      </c>
      <c r="P152" s="5">
        <f t="shared" ref="P152:P230" si="41">L152+M152</f>
        <v>150.0488</v>
      </c>
      <c r="Q152" s="6"/>
      <c r="R152" s="6"/>
      <c r="S152" s="5">
        <f t="shared" si="35"/>
        <v>150.0488</v>
      </c>
      <c r="T152" s="5">
        <v>-50.0976</v>
      </c>
      <c r="U152" s="5">
        <f t="shared" si="31"/>
        <v>99.9512</v>
      </c>
      <c r="V152" s="5"/>
      <c r="W152" s="5">
        <f t="shared" si="28"/>
        <v>99.9512</v>
      </c>
      <c r="X152" s="5">
        <f t="shared" si="39"/>
        <v>150.0488</v>
      </c>
      <c r="Y152" s="6"/>
      <c r="Z152" s="5">
        <f t="shared" si="36"/>
        <v>150.0488</v>
      </c>
      <c r="AA152" s="6"/>
      <c r="AB152" s="5">
        <f t="shared" si="37"/>
        <v>150.0488</v>
      </c>
      <c r="AC152" s="5">
        <v>-50.0976</v>
      </c>
      <c r="AD152" s="5">
        <f t="shared" si="32"/>
        <v>99.9512</v>
      </c>
      <c r="AE152" s="5"/>
      <c r="AF152" s="5">
        <f t="shared" si="29"/>
        <v>99.9512</v>
      </c>
      <c r="AG152" s="5">
        <v>150.0488</v>
      </c>
      <c r="AH152" s="5">
        <v>-50.0976</v>
      </c>
      <c r="AI152" s="5">
        <f t="shared" si="33"/>
        <v>99.9512</v>
      </c>
      <c r="AJ152" s="5"/>
      <c r="AK152" s="5">
        <f t="shared" si="30"/>
        <v>99.9512</v>
      </c>
    </row>
    <row r="153" spans="1:37" ht="83.25" customHeight="1">
      <c r="A153" s="2" t="s">
        <v>276</v>
      </c>
      <c r="B153" s="3" t="s">
        <v>5</v>
      </c>
      <c r="C153" s="3">
        <v>10</v>
      </c>
      <c r="D153" s="3" t="s">
        <v>21</v>
      </c>
      <c r="E153" s="12" t="s">
        <v>277</v>
      </c>
      <c r="F153" s="3"/>
      <c r="G153" s="5">
        <v>0</v>
      </c>
      <c r="H153" s="6">
        <f>H154</f>
        <v>0</v>
      </c>
      <c r="I153" s="5">
        <f t="shared" si="40"/>
        <v>0</v>
      </c>
      <c r="J153" s="6">
        <f>J154</f>
        <v>0</v>
      </c>
      <c r="K153" s="5">
        <f t="shared" si="38"/>
        <v>0</v>
      </c>
      <c r="L153" s="5">
        <v>0</v>
      </c>
      <c r="M153" s="6">
        <f>M154</f>
        <v>0</v>
      </c>
      <c r="N153" s="6">
        <f>N154</f>
        <v>0</v>
      </c>
      <c r="O153" s="5">
        <f t="shared" si="34"/>
        <v>0</v>
      </c>
      <c r="P153" s="5">
        <f t="shared" si="41"/>
        <v>0</v>
      </c>
      <c r="Q153" s="6">
        <f>Q154</f>
        <v>0</v>
      </c>
      <c r="R153" s="6">
        <f>R154</f>
        <v>0</v>
      </c>
      <c r="S153" s="5">
        <f t="shared" si="35"/>
        <v>0</v>
      </c>
      <c r="T153" s="5">
        <f>T154</f>
        <v>0</v>
      </c>
      <c r="U153" s="5">
        <f t="shared" si="31"/>
        <v>0</v>
      </c>
      <c r="V153" s="5">
        <f>V154</f>
        <v>0</v>
      </c>
      <c r="W153" s="5">
        <f t="shared" si="28"/>
        <v>0</v>
      </c>
      <c r="X153" s="5">
        <f t="shared" si="39"/>
        <v>0</v>
      </c>
      <c r="Y153" s="6">
        <f>Y154</f>
        <v>0</v>
      </c>
      <c r="Z153" s="5">
        <f t="shared" si="36"/>
        <v>0</v>
      </c>
      <c r="AA153" s="6">
        <f>AA154</f>
        <v>0</v>
      </c>
      <c r="AB153" s="5">
        <f t="shared" si="37"/>
        <v>0</v>
      </c>
      <c r="AC153" s="5">
        <f>AC154</f>
        <v>0</v>
      </c>
      <c r="AD153" s="5">
        <f t="shared" si="32"/>
        <v>0</v>
      </c>
      <c r="AE153" s="5">
        <f>AE154</f>
        <v>0</v>
      </c>
      <c r="AF153" s="5">
        <f t="shared" si="29"/>
        <v>0</v>
      </c>
      <c r="AG153" s="5">
        <v>0</v>
      </c>
      <c r="AH153" s="5">
        <f>AH154</f>
        <v>0</v>
      </c>
      <c r="AI153" s="5">
        <f t="shared" si="33"/>
        <v>0</v>
      </c>
      <c r="AJ153" s="5">
        <f>AJ154</f>
        <v>0</v>
      </c>
      <c r="AK153" s="5">
        <f t="shared" si="30"/>
        <v>0</v>
      </c>
    </row>
    <row r="154" spans="1:37" ht="42.75" customHeight="1">
      <c r="A154" s="2" t="s">
        <v>33</v>
      </c>
      <c r="B154" s="3" t="s">
        <v>5</v>
      </c>
      <c r="C154" s="3">
        <v>10</v>
      </c>
      <c r="D154" s="3" t="s">
        <v>21</v>
      </c>
      <c r="E154" s="12" t="s">
        <v>277</v>
      </c>
      <c r="F154" s="3">
        <v>200</v>
      </c>
      <c r="G154" s="5">
        <v>0</v>
      </c>
      <c r="H154" s="6"/>
      <c r="I154" s="5">
        <f t="shared" si="40"/>
        <v>0</v>
      </c>
      <c r="J154" s="6"/>
      <c r="K154" s="5">
        <f t="shared" si="38"/>
        <v>0</v>
      </c>
      <c r="L154" s="5">
        <v>0</v>
      </c>
      <c r="M154" s="6"/>
      <c r="N154" s="6"/>
      <c r="O154" s="5">
        <f t="shared" si="34"/>
        <v>0</v>
      </c>
      <c r="P154" s="5">
        <f t="shared" si="41"/>
        <v>0</v>
      </c>
      <c r="Q154" s="6"/>
      <c r="R154" s="6"/>
      <c r="S154" s="5">
        <f t="shared" si="35"/>
        <v>0</v>
      </c>
      <c r="T154" s="5"/>
      <c r="U154" s="5">
        <f t="shared" si="31"/>
        <v>0</v>
      </c>
      <c r="V154" s="5"/>
      <c r="W154" s="5">
        <f t="shared" si="28"/>
        <v>0</v>
      </c>
      <c r="X154" s="5">
        <f t="shared" si="39"/>
        <v>0</v>
      </c>
      <c r="Y154" s="6"/>
      <c r="Z154" s="5">
        <f t="shared" si="36"/>
        <v>0</v>
      </c>
      <c r="AA154" s="6"/>
      <c r="AB154" s="5">
        <f t="shared" si="37"/>
        <v>0</v>
      </c>
      <c r="AC154" s="5"/>
      <c r="AD154" s="5">
        <f t="shared" si="32"/>
        <v>0</v>
      </c>
      <c r="AE154" s="5"/>
      <c r="AF154" s="5">
        <f t="shared" si="29"/>
        <v>0</v>
      </c>
      <c r="AG154" s="5">
        <v>0</v>
      </c>
      <c r="AH154" s="5"/>
      <c r="AI154" s="5">
        <f t="shared" si="33"/>
        <v>0</v>
      </c>
      <c r="AJ154" s="5"/>
      <c r="AK154" s="5">
        <f t="shared" si="30"/>
        <v>0</v>
      </c>
    </row>
    <row r="155" spans="1:37" ht="173.25" customHeight="1">
      <c r="A155" s="2" t="s">
        <v>316</v>
      </c>
      <c r="B155" s="3" t="s">
        <v>5</v>
      </c>
      <c r="C155" s="3">
        <v>10</v>
      </c>
      <c r="D155" s="3" t="s">
        <v>21</v>
      </c>
      <c r="E155" s="12" t="s">
        <v>317</v>
      </c>
      <c r="F155" s="3"/>
      <c r="G155" s="5"/>
      <c r="H155" s="6"/>
      <c r="I155" s="5"/>
      <c r="J155" s="6"/>
      <c r="K155" s="5">
        <f t="shared" si="38"/>
        <v>0</v>
      </c>
      <c r="L155" s="5"/>
      <c r="M155" s="6"/>
      <c r="N155" s="6">
        <f>N156</f>
        <v>0</v>
      </c>
      <c r="O155" s="5">
        <f t="shared" si="34"/>
        <v>0</v>
      </c>
      <c r="P155" s="5"/>
      <c r="Q155" s="6"/>
      <c r="R155" s="6">
        <f>R156</f>
        <v>0</v>
      </c>
      <c r="S155" s="5">
        <f t="shared" si="35"/>
        <v>0</v>
      </c>
      <c r="T155" s="5">
        <f>T156</f>
        <v>0</v>
      </c>
      <c r="U155" s="5">
        <f t="shared" si="31"/>
        <v>0</v>
      </c>
      <c r="V155" s="5">
        <f>V156</f>
        <v>0</v>
      </c>
      <c r="W155" s="5">
        <f t="shared" si="28"/>
        <v>0</v>
      </c>
      <c r="X155" s="5">
        <f t="shared" si="39"/>
        <v>0</v>
      </c>
      <c r="Y155" s="6">
        <f>Y156</f>
        <v>0</v>
      </c>
      <c r="Z155" s="5">
        <f t="shared" si="36"/>
        <v>0</v>
      </c>
      <c r="AA155" s="6">
        <f>AA156</f>
        <v>0</v>
      </c>
      <c r="AB155" s="5">
        <f t="shared" si="37"/>
        <v>0</v>
      </c>
      <c r="AC155" s="5">
        <f>AC156</f>
        <v>0</v>
      </c>
      <c r="AD155" s="5">
        <f t="shared" si="32"/>
        <v>0</v>
      </c>
      <c r="AE155" s="5">
        <f>AE156</f>
        <v>0</v>
      </c>
      <c r="AF155" s="5">
        <f t="shared" si="29"/>
        <v>0</v>
      </c>
      <c r="AG155" s="5">
        <v>0</v>
      </c>
      <c r="AH155" s="5">
        <f>AH156</f>
        <v>0</v>
      </c>
      <c r="AI155" s="5">
        <f t="shared" si="33"/>
        <v>0</v>
      </c>
      <c r="AJ155" s="5">
        <f>AJ156</f>
        <v>0</v>
      </c>
      <c r="AK155" s="5">
        <f t="shared" si="30"/>
        <v>0</v>
      </c>
    </row>
    <row r="156" spans="1:37" ht="42.75" customHeight="1">
      <c r="A156" s="2" t="s">
        <v>33</v>
      </c>
      <c r="B156" s="3" t="s">
        <v>5</v>
      </c>
      <c r="C156" s="3">
        <v>10</v>
      </c>
      <c r="D156" s="3" t="s">
        <v>21</v>
      </c>
      <c r="E156" s="12" t="s">
        <v>317</v>
      </c>
      <c r="F156" s="3">
        <v>200</v>
      </c>
      <c r="G156" s="5"/>
      <c r="H156" s="6"/>
      <c r="I156" s="5"/>
      <c r="J156" s="6"/>
      <c r="K156" s="5">
        <f t="shared" si="38"/>
        <v>0</v>
      </c>
      <c r="L156" s="5"/>
      <c r="M156" s="6"/>
      <c r="N156" s="6"/>
      <c r="O156" s="5">
        <f t="shared" si="34"/>
        <v>0</v>
      </c>
      <c r="P156" s="5"/>
      <c r="Q156" s="6"/>
      <c r="R156" s="6"/>
      <c r="S156" s="5">
        <f t="shared" si="35"/>
        <v>0</v>
      </c>
      <c r="T156" s="5"/>
      <c r="U156" s="5">
        <f t="shared" si="31"/>
        <v>0</v>
      </c>
      <c r="V156" s="5"/>
      <c r="W156" s="5">
        <f t="shared" si="28"/>
        <v>0</v>
      </c>
      <c r="X156" s="5">
        <f t="shared" si="39"/>
        <v>0</v>
      </c>
      <c r="Y156" s="6"/>
      <c r="Z156" s="5">
        <f t="shared" si="36"/>
        <v>0</v>
      </c>
      <c r="AA156" s="6"/>
      <c r="AB156" s="5">
        <f t="shared" si="37"/>
        <v>0</v>
      </c>
      <c r="AC156" s="5"/>
      <c r="AD156" s="5">
        <f t="shared" si="32"/>
        <v>0</v>
      </c>
      <c r="AE156" s="5"/>
      <c r="AF156" s="5">
        <f t="shared" si="29"/>
        <v>0</v>
      </c>
      <c r="AG156" s="5">
        <v>0</v>
      </c>
      <c r="AH156" s="5"/>
      <c r="AI156" s="5">
        <f t="shared" si="33"/>
        <v>0</v>
      </c>
      <c r="AJ156" s="5"/>
      <c r="AK156" s="5">
        <f t="shared" si="30"/>
        <v>0</v>
      </c>
    </row>
    <row r="157" spans="1:37" ht="60.75" customHeight="1">
      <c r="A157" s="10" t="s">
        <v>167</v>
      </c>
      <c r="B157" s="3" t="s">
        <v>5</v>
      </c>
      <c r="C157" s="3">
        <v>10</v>
      </c>
      <c r="D157" s="3" t="s">
        <v>21</v>
      </c>
      <c r="E157" s="1" t="s">
        <v>203</v>
      </c>
      <c r="F157" s="3"/>
      <c r="G157" s="5">
        <v>168.45840000000001</v>
      </c>
      <c r="H157" s="6">
        <f>H158</f>
        <v>0</v>
      </c>
      <c r="I157" s="5">
        <f t="shared" si="40"/>
        <v>168.45840000000001</v>
      </c>
      <c r="J157" s="6">
        <f>J158</f>
        <v>0</v>
      </c>
      <c r="K157" s="5">
        <f t="shared" si="38"/>
        <v>168.45840000000001</v>
      </c>
      <c r="L157" s="5">
        <v>168.45840000000001</v>
      </c>
      <c r="M157" s="6">
        <f>M158</f>
        <v>0</v>
      </c>
      <c r="N157" s="6">
        <f>N158</f>
        <v>0</v>
      </c>
      <c r="O157" s="5">
        <f t="shared" si="34"/>
        <v>168.45840000000001</v>
      </c>
      <c r="P157" s="5">
        <f t="shared" si="41"/>
        <v>168.45840000000001</v>
      </c>
      <c r="Q157" s="6">
        <f>Q158</f>
        <v>0</v>
      </c>
      <c r="R157" s="6">
        <f>R158</f>
        <v>0</v>
      </c>
      <c r="S157" s="5">
        <f t="shared" si="35"/>
        <v>168.45840000000001</v>
      </c>
      <c r="T157" s="5">
        <f>T158</f>
        <v>0</v>
      </c>
      <c r="U157" s="5">
        <f t="shared" si="31"/>
        <v>168.45840000000001</v>
      </c>
      <c r="V157" s="5">
        <f>V158</f>
        <v>0</v>
      </c>
      <c r="W157" s="5">
        <f t="shared" si="28"/>
        <v>168.45840000000001</v>
      </c>
      <c r="X157" s="5">
        <f t="shared" si="39"/>
        <v>168.45840000000001</v>
      </c>
      <c r="Y157" s="6">
        <f>Y158</f>
        <v>0</v>
      </c>
      <c r="Z157" s="5">
        <f t="shared" si="36"/>
        <v>168.45840000000001</v>
      </c>
      <c r="AA157" s="6">
        <f>AA158</f>
        <v>0</v>
      </c>
      <c r="AB157" s="5">
        <f t="shared" si="37"/>
        <v>168.45840000000001</v>
      </c>
      <c r="AC157" s="5">
        <f>AC158</f>
        <v>0</v>
      </c>
      <c r="AD157" s="5">
        <f t="shared" si="32"/>
        <v>168.45840000000001</v>
      </c>
      <c r="AE157" s="5">
        <f>AE158</f>
        <v>0</v>
      </c>
      <c r="AF157" s="5">
        <f t="shared" si="29"/>
        <v>168.45840000000001</v>
      </c>
      <c r="AG157" s="5">
        <v>168.45840000000001</v>
      </c>
      <c r="AH157" s="5">
        <f>AH158</f>
        <v>0</v>
      </c>
      <c r="AI157" s="5">
        <f t="shared" si="33"/>
        <v>168.45840000000001</v>
      </c>
      <c r="AJ157" s="5">
        <f>AJ158</f>
        <v>0</v>
      </c>
      <c r="AK157" s="5">
        <f t="shared" si="30"/>
        <v>168.45840000000001</v>
      </c>
    </row>
    <row r="158" spans="1:37" ht="38.25" customHeight="1">
      <c r="A158" s="2" t="s">
        <v>168</v>
      </c>
      <c r="B158" s="3" t="s">
        <v>5</v>
      </c>
      <c r="C158" s="3">
        <v>10</v>
      </c>
      <c r="D158" s="3" t="s">
        <v>21</v>
      </c>
      <c r="E158" s="1" t="s">
        <v>203</v>
      </c>
      <c r="F158" s="3">
        <v>300</v>
      </c>
      <c r="G158" s="5">
        <v>168.45840000000001</v>
      </c>
      <c r="H158" s="6"/>
      <c r="I158" s="5">
        <f t="shared" si="40"/>
        <v>168.45840000000001</v>
      </c>
      <c r="J158" s="6"/>
      <c r="K158" s="5">
        <f t="shared" si="38"/>
        <v>168.45840000000001</v>
      </c>
      <c r="L158" s="5">
        <v>168.45840000000001</v>
      </c>
      <c r="M158" s="6"/>
      <c r="N158" s="6"/>
      <c r="O158" s="5">
        <f t="shared" si="34"/>
        <v>168.45840000000001</v>
      </c>
      <c r="P158" s="5">
        <f t="shared" si="41"/>
        <v>168.45840000000001</v>
      </c>
      <c r="Q158" s="6"/>
      <c r="R158" s="6"/>
      <c r="S158" s="5">
        <f t="shared" si="35"/>
        <v>168.45840000000001</v>
      </c>
      <c r="T158" s="5"/>
      <c r="U158" s="5">
        <f t="shared" si="31"/>
        <v>168.45840000000001</v>
      </c>
      <c r="V158" s="5"/>
      <c r="W158" s="5">
        <f t="shared" si="28"/>
        <v>168.45840000000001</v>
      </c>
      <c r="X158" s="5">
        <f t="shared" si="39"/>
        <v>168.45840000000001</v>
      </c>
      <c r="Y158" s="6"/>
      <c r="Z158" s="5">
        <f t="shared" si="36"/>
        <v>168.45840000000001</v>
      </c>
      <c r="AA158" s="6"/>
      <c r="AB158" s="5">
        <f t="shared" si="37"/>
        <v>168.45840000000001</v>
      </c>
      <c r="AC158" s="5"/>
      <c r="AD158" s="5">
        <f t="shared" si="32"/>
        <v>168.45840000000001</v>
      </c>
      <c r="AE158" s="5"/>
      <c r="AF158" s="5">
        <f t="shared" si="29"/>
        <v>168.45840000000001</v>
      </c>
      <c r="AG158" s="5">
        <v>168.45840000000001</v>
      </c>
      <c r="AH158" s="5"/>
      <c r="AI158" s="5">
        <f t="shared" si="33"/>
        <v>168.45840000000001</v>
      </c>
      <c r="AJ158" s="5"/>
      <c r="AK158" s="5">
        <f t="shared" si="30"/>
        <v>168.45840000000001</v>
      </c>
    </row>
    <row r="159" spans="1:37" ht="71.25" customHeight="1">
      <c r="A159" s="10" t="s">
        <v>165</v>
      </c>
      <c r="B159" s="3" t="s">
        <v>5</v>
      </c>
      <c r="C159" s="3">
        <v>10</v>
      </c>
      <c r="D159" s="3" t="s">
        <v>22</v>
      </c>
      <c r="E159" s="12" t="s">
        <v>166</v>
      </c>
      <c r="F159" s="3"/>
      <c r="G159" s="5">
        <v>2146.9139999999998</v>
      </c>
      <c r="H159" s="6">
        <f>H160</f>
        <v>0</v>
      </c>
      <c r="I159" s="5">
        <f t="shared" si="40"/>
        <v>2146.9139999999998</v>
      </c>
      <c r="J159" s="6">
        <f>J160</f>
        <v>0</v>
      </c>
      <c r="K159" s="5">
        <f t="shared" si="38"/>
        <v>2146.9139999999998</v>
      </c>
      <c r="L159" s="5">
        <v>2146.9139999999998</v>
      </c>
      <c r="M159" s="6">
        <f>M160</f>
        <v>0</v>
      </c>
      <c r="N159" s="6">
        <f>N160</f>
        <v>0</v>
      </c>
      <c r="O159" s="5">
        <f t="shared" si="34"/>
        <v>2146.9139999999998</v>
      </c>
      <c r="P159" s="5">
        <f t="shared" si="41"/>
        <v>2146.9139999999998</v>
      </c>
      <c r="Q159" s="6">
        <f>Q160</f>
        <v>0</v>
      </c>
      <c r="R159" s="6">
        <f>R160</f>
        <v>0</v>
      </c>
      <c r="S159" s="5">
        <f t="shared" si="35"/>
        <v>2146.9139999999998</v>
      </c>
      <c r="T159" s="5">
        <f>T160</f>
        <v>3373.4843999999998</v>
      </c>
      <c r="U159" s="5">
        <f t="shared" si="31"/>
        <v>5520.3984</v>
      </c>
      <c r="V159" s="5">
        <f>V160</f>
        <v>0</v>
      </c>
      <c r="W159" s="5">
        <f t="shared" si="28"/>
        <v>5520.3984</v>
      </c>
      <c r="X159" s="5">
        <f t="shared" si="39"/>
        <v>2146.9139999999998</v>
      </c>
      <c r="Y159" s="6">
        <f>Y160</f>
        <v>0</v>
      </c>
      <c r="Z159" s="5">
        <f t="shared" si="36"/>
        <v>2146.9139999999998</v>
      </c>
      <c r="AA159" s="6">
        <f>AA160</f>
        <v>0</v>
      </c>
      <c r="AB159" s="5">
        <f t="shared" si="37"/>
        <v>2146.9139999999998</v>
      </c>
      <c r="AC159" s="5">
        <f>AC160</f>
        <v>3373.4843999999998</v>
      </c>
      <c r="AD159" s="5">
        <f t="shared" si="32"/>
        <v>5520.3984</v>
      </c>
      <c r="AE159" s="5">
        <f>AE160</f>
        <v>0</v>
      </c>
      <c r="AF159" s="5">
        <f t="shared" si="29"/>
        <v>5520.3984</v>
      </c>
      <c r="AG159" s="5">
        <v>2146.9139999999998</v>
      </c>
      <c r="AH159" s="5">
        <f>AH160</f>
        <v>-766.81439999999998</v>
      </c>
      <c r="AI159" s="5">
        <f t="shared" si="33"/>
        <v>1380.0995999999998</v>
      </c>
      <c r="AJ159" s="5">
        <f>AJ160</f>
        <v>0</v>
      </c>
      <c r="AK159" s="5">
        <f t="shared" si="30"/>
        <v>1380.0995999999998</v>
      </c>
    </row>
    <row r="160" spans="1:37" ht="50.25" customHeight="1">
      <c r="A160" s="2" t="s">
        <v>192</v>
      </c>
      <c r="B160" s="3" t="s">
        <v>5</v>
      </c>
      <c r="C160" s="3">
        <v>10</v>
      </c>
      <c r="D160" s="3" t="s">
        <v>22</v>
      </c>
      <c r="E160" s="12" t="s">
        <v>166</v>
      </c>
      <c r="F160" s="3">
        <v>400</v>
      </c>
      <c r="G160" s="5">
        <v>2146.9139999999998</v>
      </c>
      <c r="H160" s="6"/>
      <c r="I160" s="5">
        <f t="shared" si="40"/>
        <v>2146.9139999999998</v>
      </c>
      <c r="J160" s="6"/>
      <c r="K160" s="5">
        <f t="shared" si="38"/>
        <v>2146.9139999999998</v>
      </c>
      <c r="L160" s="5">
        <v>2146.9139999999998</v>
      </c>
      <c r="M160" s="6"/>
      <c r="N160" s="6"/>
      <c r="O160" s="5">
        <f t="shared" si="34"/>
        <v>2146.9139999999998</v>
      </c>
      <c r="P160" s="5">
        <f t="shared" si="41"/>
        <v>2146.9139999999998</v>
      </c>
      <c r="Q160" s="6"/>
      <c r="R160" s="6"/>
      <c r="S160" s="5">
        <f t="shared" si="35"/>
        <v>2146.9139999999998</v>
      </c>
      <c r="T160" s="5">
        <v>3373.4843999999998</v>
      </c>
      <c r="U160" s="5">
        <f t="shared" si="31"/>
        <v>5520.3984</v>
      </c>
      <c r="V160" s="5"/>
      <c r="W160" s="5">
        <f t="shared" si="28"/>
        <v>5520.3984</v>
      </c>
      <c r="X160" s="5">
        <f t="shared" si="39"/>
        <v>2146.9139999999998</v>
      </c>
      <c r="Y160" s="6"/>
      <c r="Z160" s="5">
        <f t="shared" si="36"/>
        <v>2146.9139999999998</v>
      </c>
      <c r="AA160" s="6"/>
      <c r="AB160" s="5">
        <f t="shared" si="37"/>
        <v>2146.9139999999998</v>
      </c>
      <c r="AC160" s="5">
        <v>3373.4843999999998</v>
      </c>
      <c r="AD160" s="5">
        <f t="shared" si="32"/>
        <v>5520.3984</v>
      </c>
      <c r="AE160" s="5"/>
      <c r="AF160" s="5">
        <f t="shared" si="29"/>
        <v>5520.3984</v>
      </c>
      <c r="AG160" s="5">
        <v>2146.9139999999998</v>
      </c>
      <c r="AH160" s="5">
        <v>-766.81439999999998</v>
      </c>
      <c r="AI160" s="5">
        <f t="shared" si="33"/>
        <v>1380.0995999999998</v>
      </c>
      <c r="AJ160" s="5"/>
      <c r="AK160" s="5">
        <f t="shared" si="30"/>
        <v>1380.0995999999998</v>
      </c>
    </row>
    <row r="161" spans="1:37" ht="45.75" customHeight="1">
      <c r="A161" s="10" t="s">
        <v>163</v>
      </c>
      <c r="B161" s="3" t="s">
        <v>5</v>
      </c>
      <c r="C161" s="3">
        <v>10</v>
      </c>
      <c r="D161" s="3" t="s">
        <v>29</v>
      </c>
      <c r="E161" s="12" t="s">
        <v>164</v>
      </c>
      <c r="F161" s="3"/>
      <c r="G161" s="5">
        <v>384.17060000000004</v>
      </c>
      <c r="H161" s="6">
        <f>H162</f>
        <v>0</v>
      </c>
      <c r="I161" s="5">
        <f t="shared" si="40"/>
        <v>384.17060000000004</v>
      </c>
      <c r="J161" s="6">
        <f>J162</f>
        <v>0</v>
      </c>
      <c r="K161" s="5">
        <f t="shared" si="38"/>
        <v>384.17060000000004</v>
      </c>
      <c r="L161" s="5">
        <v>384.17060000000004</v>
      </c>
      <c r="M161" s="6">
        <f>M162</f>
        <v>0</v>
      </c>
      <c r="N161" s="6">
        <f>N162</f>
        <v>0</v>
      </c>
      <c r="O161" s="5">
        <f t="shared" si="34"/>
        <v>384.17060000000004</v>
      </c>
      <c r="P161" s="5">
        <f t="shared" si="41"/>
        <v>384.17060000000004</v>
      </c>
      <c r="Q161" s="6">
        <f>Q162</f>
        <v>0</v>
      </c>
      <c r="R161" s="6">
        <f>R162</f>
        <v>0</v>
      </c>
      <c r="S161" s="5">
        <f t="shared" si="35"/>
        <v>384.17060000000004</v>
      </c>
      <c r="T161" s="5">
        <f>T162</f>
        <v>0</v>
      </c>
      <c r="U161" s="5">
        <f t="shared" si="31"/>
        <v>384.17060000000004</v>
      </c>
      <c r="V161" s="5">
        <f>V162</f>
        <v>0</v>
      </c>
      <c r="W161" s="5">
        <f t="shared" si="28"/>
        <v>384.17060000000004</v>
      </c>
      <c r="X161" s="5">
        <f t="shared" si="39"/>
        <v>384.17060000000004</v>
      </c>
      <c r="Y161" s="6">
        <f>Y162</f>
        <v>0</v>
      </c>
      <c r="Z161" s="5">
        <f t="shared" si="36"/>
        <v>384.17060000000004</v>
      </c>
      <c r="AA161" s="6">
        <f>AA162</f>
        <v>0</v>
      </c>
      <c r="AB161" s="5">
        <f t="shared" si="37"/>
        <v>384.17060000000004</v>
      </c>
      <c r="AC161" s="5">
        <f>AC162</f>
        <v>0</v>
      </c>
      <c r="AD161" s="5">
        <f t="shared" si="32"/>
        <v>384.17060000000004</v>
      </c>
      <c r="AE161" s="5">
        <f>AE162</f>
        <v>0</v>
      </c>
      <c r="AF161" s="5">
        <f t="shared" si="29"/>
        <v>384.17060000000004</v>
      </c>
      <c r="AG161" s="5">
        <v>384.17060000000004</v>
      </c>
      <c r="AH161" s="5">
        <f>AH162</f>
        <v>0</v>
      </c>
      <c r="AI161" s="5">
        <f t="shared" si="33"/>
        <v>384.17060000000004</v>
      </c>
      <c r="AJ161" s="5">
        <f>AJ162</f>
        <v>0</v>
      </c>
      <c r="AK161" s="5">
        <f t="shared" si="30"/>
        <v>384.17060000000004</v>
      </c>
    </row>
    <row r="162" spans="1:37" ht="56.25" customHeight="1">
      <c r="A162" s="2" t="s">
        <v>72</v>
      </c>
      <c r="B162" s="3" t="s">
        <v>5</v>
      </c>
      <c r="C162" s="3">
        <v>10</v>
      </c>
      <c r="D162" s="3" t="s">
        <v>29</v>
      </c>
      <c r="E162" s="12" t="s">
        <v>164</v>
      </c>
      <c r="F162" s="3">
        <v>600</v>
      </c>
      <c r="G162" s="5">
        <v>384.17060000000004</v>
      </c>
      <c r="H162" s="6"/>
      <c r="I162" s="5">
        <f t="shared" si="40"/>
        <v>384.17060000000004</v>
      </c>
      <c r="J162" s="6"/>
      <c r="K162" s="5">
        <f t="shared" si="38"/>
        <v>384.17060000000004</v>
      </c>
      <c r="L162" s="5">
        <v>384.17060000000004</v>
      </c>
      <c r="M162" s="6"/>
      <c r="N162" s="6"/>
      <c r="O162" s="5">
        <f t="shared" si="34"/>
        <v>384.17060000000004</v>
      </c>
      <c r="P162" s="5">
        <f t="shared" si="41"/>
        <v>384.17060000000004</v>
      </c>
      <c r="Q162" s="6"/>
      <c r="R162" s="6"/>
      <c r="S162" s="5">
        <f t="shared" si="35"/>
        <v>384.17060000000004</v>
      </c>
      <c r="T162" s="5"/>
      <c r="U162" s="5">
        <f t="shared" si="31"/>
        <v>384.17060000000004</v>
      </c>
      <c r="V162" s="5"/>
      <c r="W162" s="5">
        <f t="shared" si="28"/>
        <v>384.17060000000004</v>
      </c>
      <c r="X162" s="5">
        <f t="shared" si="39"/>
        <v>384.17060000000004</v>
      </c>
      <c r="Y162" s="6"/>
      <c r="Z162" s="5">
        <f t="shared" si="36"/>
        <v>384.17060000000004</v>
      </c>
      <c r="AA162" s="6"/>
      <c r="AB162" s="5">
        <f t="shared" si="37"/>
        <v>384.17060000000004</v>
      </c>
      <c r="AC162" s="5"/>
      <c r="AD162" s="5">
        <f t="shared" si="32"/>
        <v>384.17060000000004</v>
      </c>
      <c r="AE162" s="5"/>
      <c r="AF162" s="5">
        <f t="shared" si="29"/>
        <v>384.17060000000004</v>
      </c>
      <c r="AG162" s="5">
        <v>384.17060000000004</v>
      </c>
      <c r="AH162" s="5"/>
      <c r="AI162" s="5">
        <f t="shared" si="33"/>
        <v>384.17060000000004</v>
      </c>
      <c r="AJ162" s="5"/>
      <c r="AK162" s="5">
        <f t="shared" si="30"/>
        <v>384.17060000000004</v>
      </c>
    </row>
    <row r="163" spans="1:37" ht="42" customHeight="1">
      <c r="A163" s="8" t="s">
        <v>6</v>
      </c>
      <c r="B163" s="9" t="s">
        <v>3</v>
      </c>
      <c r="C163" s="9"/>
      <c r="D163" s="9"/>
      <c r="E163" s="9"/>
      <c r="F163" s="9"/>
      <c r="G163" s="5">
        <v>4996.2610000000013</v>
      </c>
      <c r="H163" s="6">
        <f>H164</f>
        <v>0</v>
      </c>
      <c r="I163" s="5">
        <f t="shared" si="40"/>
        <v>4996.2610000000013</v>
      </c>
      <c r="J163" s="6">
        <f>J164</f>
        <v>0</v>
      </c>
      <c r="K163" s="5">
        <f t="shared" si="38"/>
        <v>4996.2610000000013</v>
      </c>
      <c r="L163" s="5">
        <v>4996.2610000000013</v>
      </c>
      <c r="M163" s="6">
        <f>M164</f>
        <v>0</v>
      </c>
      <c r="N163" s="6">
        <f>N164</f>
        <v>0</v>
      </c>
      <c r="O163" s="5">
        <f t="shared" si="34"/>
        <v>4996.2610000000013</v>
      </c>
      <c r="P163" s="5">
        <f t="shared" si="41"/>
        <v>4996.2610000000013</v>
      </c>
      <c r="Q163" s="6">
        <f>Q164</f>
        <v>0</v>
      </c>
      <c r="R163" s="6">
        <f>R164</f>
        <v>0</v>
      </c>
      <c r="S163" s="5">
        <f t="shared" si="35"/>
        <v>4996.2610000000013</v>
      </c>
      <c r="T163" s="5">
        <f>T164</f>
        <v>218.58779999999999</v>
      </c>
      <c r="U163" s="5">
        <f t="shared" si="31"/>
        <v>5214.8488000000016</v>
      </c>
      <c r="V163" s="5">
        <f>V164</f>
        <v>7.9</v>
      </c>
      <c r="W163" s="5">
        <f t="shared" si="28"/>
        <v>5222.7488000000012</v>
      </c>
      <c r="X163" s="5">
        <f t="shared" si="39"/>
        <v>4996.2610000000013</v>
      </c>
      <c r="Y163" s="6">
        <f>Y164</f>
        <v>0</v>
      </c>
      <c r="Z163" s="5">
        <f t="shared" si="36"/>
        <v>4996.2610000000013</v>
      </c>
      <c r="AA163" s="6">
        <f>AA164</f>
        <v>0</v>
      </c>
      <c r="AB163" s="5">
        <f t="shared" si="37"/>
        <v>4996.2610000000013</v>
      </c>
      <c r="AC163" s="5">
        <f>AC164</f>
        <v>189.26779999999999</v>
      </c>
      <c r="AD163" s="5">
        <f t="shared" si="32"/>
        <v>5185.528800000001</v>
      </c>
      <c r="AE163" s="5">
        <f>AE164</f>
        <v>0</v>
      </c>
      <c r="AF163" s="5">
        <f t="shared" si="29"/>
        <v>5185.528800000001</v>
      </c>
      <c r="AG163" s="5">
        <v>4996.2610000000013</v>
      </c>
      <c r="AH163" s="5">
        <f>AH164</f>
        <v>189.26779999999999</v>
      </c>
      <c r="AI163" s="5">
        <f t="shared" si="33"/>
        <v>5185.528800000001</v>
      </c>
      <c r="AJ163" s="5">
        <f>AJ164</f>
        <v>0</v>
      </c>
      <c r="AK163" s="5">
        <f t="shared" si="30"/>
        <v>5185.528800000001</v>
      </c>
    </row>
    <row r="164" spans="1:37" ht="35.25" customHeight="1">
      <c r="A164" s="2" t="s">
        <v>12</v>
      </c>
      <c r="B164" s="3" t="s">
        <v>3</v>
      </c>
      <c r="C164" s="3"/>
      <c r="D164" s="3"/>
      <c r="E164" s="3"/>
      <c r="F164" s="3"/>
      <c r="G164" s="5">
        <v>4996.2610000000013</v>
      </c>
      <c r="H164" s="6">
        <f>H165+H169+H175+H173</f>
        <v>0</v>
      </c>
      <c r="I164" s="5">
        <f t="shared" si="40"/>
        <v>4996.2610000000013</v>
      </c>
      <c r="J164" s="6">
        <f>J165+J169+J175+J173</f>
        <v>0</v>
      </c>
      <c r="K164" s="5">
        <f t="shared" si="38"/>
        <v>4996.2610000000013</v>
      </c>
      <c r="L164" s="5">
        <v>4996.2610000000013</v>
      </c>
      <c r="M164" s="6">
        <f>M165+M169+M175+M173</f>
        <v>0</v>
      </c>
      <c r="N164" s="6">
        <f>N165+N169+N175+N173</f>
        <v>0</v>
      </c>
      <c r="O164" s="5">
        <f t="shared" si="34"/>
        <v>4996.2610000000013</v>
      </c>
      <c r="P164" s="5">
        <f t="shared" si="41"/>
        <v>4996.2610000000013</v>
      </c>
      <c r="Q164" s="6">
        <f>Q165+Q169+Q175+Q173</f>
        <v>0</v>
      </c>
      <c r="R164" s="6">
        <f>R165+R169+R175+R173</f>
        <v>0</v>
      </c>
      <c r="S164" s="5">
        <f t="shared" si="35"/>
        <v>4996.2610000000013</v>
      </c>
      <c r="T164" s="5">
        <f>T165+T169+T175+T173</f>
        <v>218.58779999999999</v>
      </c>
      <c r="U164" s="5">
        <f t="shared" si="31"/>
        <v>5214.8488000000016</v>
      </c>
      <c r="V164" s="5">
        <f>V165+V169+V175+V173+V171+V177</f>
        <v>7.9</v>
      </c>
      <c r="W164" s="5">
        <f t="shared" si="28"/>
        <v>5222.7488000000012</v>
      </c>
      <c r="X164" s="5">
        <f t="shared" si="39"/>
        <v>4996.2610000000013</v>
      </c>
      <c r="Y164" s="6">
        <f>Y165+Y169+Y175+Y173</f>
        <v>0</v>
      </c>
      <c r="Z164" s="5">
        <f t="shared" si="36"/>
        <v>4996.2610000000013</v>
      </c>
      <c r="AA164" s="6">
        <f>AA165+AA169+AA175+AA173</f>
        <v>0</v>
      </c>
      <c r="AB164" s="5">
        <f t="shared" si="37"/>
        <v>4996.2610000000013</v>
      </c>
      <c r="AC164" s="5">
        <f>AC165+AC169+AC175+AC173</f>
        <v>189.26779999999999</v>
      </c>
      <c r="AD164" s="5">
        <f t="shared" si="32"/>
        <v>5185.528800000001</v>
      </c>
      <c r="AE164" s="5">
        <f>AE165+AE169+AE175+AE173+AE171+AE177</f>
        <v>0</v>
      </c>
      <c r="AF164" s="5">
        <f t="shared" si="29"/>
        <v>5185.528800000001</v>
      </c>
      <c r="AG164" s="5">
        <v>4996.2610000000013</v>
      </c>
      <c r="AH164" s="5">
        <f>AH165+AH169+AH175+AH173</f>
        <v>189.26779999999999</v>
      </c>
      <c r="AI164" s="5">
        <f t="shared" si="33"/>
        <v>5185.528800000001</v>
      </c>
      <c r="AJ164" s="5">
        <f>AJ165+AJ169+AJ175+AJ173+AJ171+AJ177</f>
        <v>0</v>
      </c>
      <c r="AK164" s="5">
        <f t="shared" si="30"/>
        <v>5185.528800000001</v>
      </c>
    </row>
    <row r="165" spans="1:37" ht="50.25" customHeight="1">
      <c r="A165" s="2" t="s">
        <v>32</v>
      </c>
      <c r="B165" s="3" t="s">
        <v>3</v>
      </c>
      <c r="C165" s="3" t="s">
        <v>20</v>
      </c>
      <c r="D165" s="3" t="s">
        <v>29</v>
      </c>
      <c r="E165" s="1" t="s">
        <v>35</v>
      </c>
      <c r="F165" s="3"/>
      <c r="G165" s="5">
        <v>4377.7740000000003</v>
      </c>
      <c r="H165" s="6">
        <f>H166+H167+H168</f>
        <v>0</v>
      </c>
      <c r="I165" s="5">
        <f t="shared" si="40"/>
        <v>4377.7740000000003</v>
      </c>
      <c r="J165" s="6">
        <f>J166+J167+J168</f>
        <v>0</v>
      </c>
      <c r="K165" s="5">
        <f t="shared" si="38"/>
        <v>4377.7740000000003</v>
      </c>
      <c r="L165" s="5">
        <v>4377.7740000000003</v>
      </c>
      <c r="M165" s="6">
        <f>M166+M167+M168</f>
        <v>0</v>
      </c>
      <c r="N165" s="6">
        <f>N166+N167+N168</f>
        <v>0</v>
      </c>
      <c r="O165" s="5">
        <f t="shared" si="34"/>
        <v>4377.7740000000003</v>
      </c>
      <c r="P165" s="5">
        <f t="shared" si="41"/>
        <v>4377.7740000000003</v>
      </c>
      <c r="Q165" s="6">
        <f>Q166+Q167+Q168</f>
        <v>0</v>
      </c>
      <c r="R165" s="6">
        <f>R166+R167+R168</f>
        <v>0</v>
      </c>
      <c r="S165" s="5">
        <f t="shared" si="35"/>
        <v>4377.7740000000003</v>
      </c>
      <c r="T165" s="5">
        <f>T166+T167+T168</f>
        <v>189.26779999999999</v>
      </c>
      <c r="U165" s="5">
        <f t="shared" si="31"/>
        <v>4567.0418</v>
      </c>
      <c r="V165" s="5">
        <f>V166+V167+V168</f>
        <v>0</v>
      </c>
      <c r="W165" s="5">
        <f t="shared" si="28"/>
        <v>4567.0418</v>
      </c>
      <c r="X165" s="5">
        <f t="shared" si="39"/>
        <v>4377.7740000000003</v>
      </c>
      <c r="Y165" s="6">
        <f>Y166+Y167+Y168</f>
        <v>0</v>
      </c>
      <c r="Z165" s="5">
        <f t="shared" si="36"/>
        <v>4377.7740000000003</v>
      </c>
      <c r="AA165" s="6">
        <f>AA166+AA167+AA168</f>
        <v>0</v>
      </c>
      <c r="AB165" s="5">
        <f t="shared" si="37"/>
        <v>4377.7740000000003</v>
      </c>
      <c r="AC165" s="5">
        <f>AC166+AC167+AC168</f>
        <v>189.26779999999999</v>
      </c>
      <c r="AD165" s="5">
        <f t="shared" si="32"/>
        <v>4567.0418</v>
      </c>
      <c r="AE165" s="5">
        <f>AE166+AE167+AE168</f>
        <v>0</v>
      </c>
      <c r="AF165" s="5">
        <f t="shared" si="29"/>
        <v>4567.0418</v>
      </c>
      <c r="AG165" s="5">
        <v>4377.7740000000003</v>
      </c>
      <c r="AH165" s="5">
        <f>AH166+AH167+AH168</f>
        <v>189.26779999999999</v>
      </c>
      <c r="AI165" s="5">
        <f t="shared" si="33"/>
        <v>4567.0418</v>
      </c>
      <c r="AJ165" s="5">
        <f>AJ166+AJ167+AJ168</f>
        <v>0</v>
      </c>
      <c r="AK165" s="5">
        <f t="shared" si="30"/>
        <v>4567.0418</v>
      </c>
    </row>
    <row r="166" spans="1:37" ht="89.25" customHeight="1">
      <c r="A166" s="2" t="s">
        <v>102</v>
      </c>
      <c r="B166" s="3" t="s">
        <v>3</v>
      </c>
      <c r="C166" s="3" t="s">
        <v>20</v>
      </c>
      <c r="D166" s="3" t="s">
        <v>29</v>
      </c>
      <c r="E166" s="1" t="s">
        <v>35</v>
      </c>
      <c r="F166" s="3">
        <v>100</v>
      </c>
      <c r="G166" s="5">
        <v>4377.7739999999994</v>
      </c>
      <c r="H166" s="6"/>
      <c r="I166" s="5">
        <f t="shared" si="40"/>
        <v>4377.7739999999994</v>
      </c>
      <c r="J166" s="6"/>
      <c r="K166" s="5">
        <f t="shared" si="38"/>
        <v>4377.7739999999994</v>
      </c>
      <c r="L166" s="5">
        <v>4377.7739999999994</v>
      </c>
      <c r="M166" s="6"/>
      <c r="N166" s="6"/>
      <c r="O166" s="5">
        <f t="shared" si="34"/>
        <v>4377.7739999999994</v>
      </c>
      <c r="P166" s="5">
        <f t="shared" si="41"/>
        <v>4377.7739999999994</v>
      </c>
      <c r="Q166" s="6"/>
      <c r="R166" s="6"/>
      <c r="S166" s="5">
        <f t="shared" si="35"/>
        <v>4377.7739999999994</v>
      </c>
      <c r="T166" s="5">
        <f>184.456+4.207+163.626-163.0212</f>
        <v>189.26779999999999</v>
      </c>
      <c r="U166" s="5">
        <f t="shared" si="31"/>
        <v>4567.0417999999991</v>
      </c>
      <c r="V166" s="5"/>
      <c r="W166" s="5">
        <f t="shared" si="28"/>
        <v>4567.0417999999991</v>
      </c>
      <c r="X166" s="5">
        <f t="shared" si="39"/>
        <v>4377.7739999999994</v>
      </c>
      <c r="Y166" s="6"/>
      <c r="Z166" s="5">
        <f t="shared" si="36"/>
        <v>4377.7739999999994</v>
      </c>
      <c r="AA166" s="6"/>
      <c r="AB166" s="5">
        <f t="shared" si="37"/>
        <v>4377.7739999999994</v>
      </c>
      <c r="AC166" s="5">
        <f>352.289-163.0212</f>
        <v>189.26779999999999</v>
      </c>
      <c r="AD166" s="5">
        <f t="shared" si="32"/>
        <v>4567.0417999999991</v>
      </c>
      <c r="AE166" s="5"/>
      <c r="AF166" s="5">
        <f t="shared" si="29"/>
        <v>4567.0417999999991</v>
      </c>
      <c r="AG166" s="5">
        <v>4377.7739999999994</v>
      </c>
      <c r="AH166" s="5">
        <f>352.289-163.0212</f>
        <v>189.26779999999999</v>
      </c>
      <c r="AI166" s="5">
        <f t="shared" si="33"/>
        <v>4567.0417999999991</v>
      </c>
      <c r="AJ166" s="5"/>
      <c r="AK166" s="5">
        <f t="shared" si="30"/>
        <v>4567.0417999999991</v>
      </c>
    </row>
    <row r="167" spans="1:37" ht="52.5" customHeight="1">
      <c r="A167" s="2" t="s">
        <v>33</v>
      </c>
      <c r="B167" s="3" t="s">
        <v>3</v>
      </c>
      <c r="C167" s="3" t="s">
        <v>20</v>
      </c>
      <c r="D167" s="3" t="s">
        <v>29</v>
      </c>
      <c r="E167" s="1" t="s">
        <v>35</v>
      </c>
      <c r="F167" s="3">
        <v>200</v>
      </c>
      <c r="G167" s="5">
        <v>0</v>
      </c>
      <c r="H167" s="6"/>
      <c r="I167" s="5">
        <f t="shared" si="40"/>
        <v>0</v>
      </c>
      <c r="J167" s="6"/>
      <c r="K167" s="5">
        <f t="shared" si="38"/>
        <v>0</v>
      </c>
      <c r="L167" s="5">
        <v>0</v>
      </c>
      <c r="M167" s="6"/>
      <c r="N167" s="6"/>
      <c r="O167" s="5">
        <f t="shared" si="34"/>
        <v>0</v>
      </c>
      <c r="P167" s="5">
        <f t="shared" si="41"/>
        <v>0</v>
      </c>
      <c r="Q167" s="6"/>
      <c r="R167" s="6"/>
      <c r="S167" s="5">
        <f t="shared" si="35"/>
        <v>0</v>
      </c>
      <c r="T167" s="5"/>
      <c r="U167" s="5">
        <f t="shared" si="31"/>
        <v>0</v>
      </c>
      <c r="V167" s="5"/>
      <c r="W167" s="5">
        <f t="shared" si="28"/>
        <v>0</v>
      </c>
      <c r="X167" s="5">
        <f t="shared" si="39"/>
        <v>0</v>
      </c>
      <c r="Y167" s="6"/>
      <c r="Z167" s="5">
        <f t="shared" si="36"/>
        <v>0</v>
      </c>
      <c r="AA167" s="6"/>
      <c r="AB167" s="5">
        <f t="shared" si="37"/>
        <v>0</v>
      </c>
      <c r="AC167" s="5"/>
      <c r="AD167" s="5">
        <f t="shared" si="32"/>
        <v>0</v>
      </c>
      <c r="AE167" s="5"/>
      <c r="AF167" s="5">
        <f t="shared" si="29"/>
        <v>0</v>
      </c>
      <c r="AG167" s="5">
        <v>0</v>
      </c>
      <c r="AH167" s="5"/>
      <c r="AI167" s="5">
        <f t="shared" si="33"/>
        <v>0</v>
      </c>
      <c r="AJ167" s="5"/>
      <c r="AK167" s="5">
        <f t="shared" si="30"/>
        <v>0</v>
      </c>
    </row>
    <row r="168" spans="1:37" ht="47.25" customHeight="1">
      <c r="A168" s="2" t="s">
        <v>34</v>
      </c>
      <c r="B168" s="3" t="s">
        <v>3</v>
      </c>
      <c r="C168" s="3" t="s">
        <v>20</v>
      </c>
      <c r="D168" s="3" t="s">
        <v>29</v>
      </c>
      <c r="E168" s="1" t="s">
        <v>35</v>
      </c>
      <c r="F168" s="3">
        <v>800</v>
      </c>
      <c r="G168" s="5">
        <v>0</v>
      </c>
      <c r="H168" s="6"/>
      <c r="I168" s="5">
        <f t="shared" si="40"/>
        <v>0</v>
      </c>
      <c r="J168" s="6"/>
      <c r="K168" s="5">
        <f t="shared" si="38"/>
        <v>0</v>
      </c>
      <c r="L168" s="5">
        <v>0</v>
      </c>
      <c r="M168" s="6"/>
      <c r="N168" s="6"/>
      <c r="O168" s="5">
        <f t="shared" si="34"/>
        <v>0</v>
      </c>
      <c r="P168" s="5">
        <f t="shared" si="41"/>
        <v>0</v>
      </c>
      <c r="Q168" s="6"/>
      <c r="R168" s="6"/>
      <c r="S168" s="5">
        <f t="shared" si="35"/>
        <v>0</v>
      </c>
      <c r="T168" s="5"/>
      <c r="U168" s="5">
        <f t="shared" si="31"/>
        <v>0</v>
      </c>
      <c r="V168" s="5"/>
      <c r="W168" s="5">
        <f t="shared" si="28"/>
        <v>0</v>
      </c>
      <c r="X168" s="5">
        <f t="shared" si="39"/>
        <v>0</v>
      </c>
      <c r="Y168" s="6"/>
      <c r="Z168" s="5">
        <f t="shared" si="36"/>
        <v>0</v>
      </c>
      <c r="AA168" s="6"/>
      <c r="AB168" s="5">
        <f t="shared" si="37"/>
        <v>0</v>
      </c>
      <c r="AC168" s="5"/>
      <c r="AD168" s="5">
        <f t="shared" si="32"/>
        <v>0</v>
      </c>
      <c r="AE168" s="5"/>
      <c r="AF168" s="5">
        <f t="shared" si="29"/>
        <v>0</v>
      </c>
      <c r="AG168" s="5">
        <v>0</v>
      </c>
      <c r="AH168" s="5"/>
      <c r="AI168" s="5">
        <f t="shared" si="33"/>
        <v>0</v>
      </c>
      <c r="AJ168" s="5"/>
      <c r="AK168" s="5">
        <f t="shared" si="30"/>
        <v>0</v>
      </c>
    </row>
    <row r="169" spans="1:37" ht="42" customHeight="1">
      <c r="A169" s="10" t="s">
        <v>60</v>
      </c>
      <c r="B169" s="3" t="s">
        <v>3</v>
      </c>
      <c r="C169" s="3" t="s">
        <v>20</v>
      </c>
      <c r="D169" s="3">
        <v>11</v>
      </c>
      <c r="E169" s="1" t="s">
        <v>61</v>
      </c>
      <c r="F169" s="3"/>
      <c r="G169" s="5">
        <v>500</v>
      </c>
      <c r="H169" s="6">
        <f>H170</f>
        <v>0</v>
      </c>
      <c r="I169" s="5">
        <f t="shared" si="40"/>
        <v>500</v>
      </c>
      <c r="J169" s="6">
        <f>J170</f>
        <v>0</v>
      </c>
      <c r="K169" s="5">
        <f t="shared" si="38"/>
        <v>500</v>
      </c>
      <c r="L169" s="5">
        <v>500</v>
      </c>
      <c r="M169" s="6">
        <f>M170</f>
        <v>0</v>
      </c>
      <c r="N169" s="6">
        <f>N170</f>
        <v>0</v>
      </c>
      <c r="O169" s="5">
        <f t="shared" si="34"/>
        <v>500</v>
      </c>
      <c r="P169" s="5">
        <f t="shared" si="41"/>
        <v>500</v>
      </c>
      <c r="Q169" s="6">
        <f>Q170</f>
        <v>0</v>
      </c>
      <c r="R169" s="6">
        <f>R170</f>
        <v>0</v>
      </c>
      <c r="S169" s="5">
        <f t="shared" si="35"/>
        <v>500</v>
      </c>
      <c r="T169" s="5">
        <f>T170</f>
        <v>0</v>
      </c>
      <c r="U169" s="5">
        <f t="shared" si="31"/>
        <v>500</v>
      </c>
      <c r="V169" s="5">
        <f>V170</f>
        <v>0</v>
      </c>
      <c r="W169" s="5">
        <f t="shared" si="28"/>
        <v>500</v>
      </c>
      <c r="X169" s="5">
        <f t="shared" si="39"/>
        <v>500</v>
      </c>
      <c r="Y169" s="6">
        <f>Y170</f>
        <v>0</v>
      </c>
      <c r="Z169" s="5">
        <f t="shared" si="36"/>
        <v>500</v>
      </c>
      <c r="AA169" s="6">
        <f>AA170</f>
        <v>0</v>
      </c>
      <c r="AB169" s="5">
        <f t="shared" si="37"/>
        <v>500</v>
      </c>
      <c r="AC169" s="5">
        <f>AC170</f>
        <v>0</v>
      </c>
      <c r="AD169" s="5">
        <f t="shared" si="32"/>
        <v>500</v>
      </c>
      <c r="AE169" s="5">
        <f>AE170</f>
        <v>0</v>
      </c>
      <c r="AF169" s="5">
        <f t="shared" si="29"/>
        <v>500</v>
      </c>
      <c r="AG169" s="5">
        <v>500</v>
      </c>
      <c r="AH169" s="5">
        <f>AH170</f>
        <v>0</v>
      </c>
      <c r="AI169" s="5">
        <f t="shared" si="33"/>
        <v>500</v>
      </c>
      <c r="AJ169" s="5">
        <f>AJ170</f>
        <v>0</v>
      </c>
      <c r="AK169" s="5">
        <f t="shared" si="30"/>
        <v>500</v>
      </c>
    </row>
    <row r="170" spans="1:37" ht="36" customHeight="1">
      <c r="A170" s="2" t="s">
        <v>34</v>
      </c>
      <c r="B170" s="3" t="s">
        <v>3</v>
      </c>
      <c r="C170" s="3" t="s">
        <v>20</v>
      </c>
      <c r="D170" s="3">
        <v>11</v>
      </c>
      <c r="E170" s="1" t="s">
        <v>61</v>
      </c>
      <c r="F170" s="3">
        <v>800</v>
      </c>
      <c r="G170" s="5">
        <v>500</v>
      </c>
      <c r="H170" s="6"/>
      <c r="I170" s="5">
        <f t="shared" si="40"/>
        <v>500</v>
      </c>
      <c r="J170" s="6"/>
      <c r="K170" s="5">
        <f t="shared" si="38"/>
        <v>500</v>
      </c>
      <c r="L170" s="5">
        <v>500</v>
      </c>
      <c r="M170" s="6"/>
      <c r="N170" s="6"/>
      <c r="O170" s="5">
        <f t="shared" si="34"/>
        <v>500</v>
      </c>
      <c r="P170" s="5">
        <f t="shared" si="41"/>
        <v>500</v>
      </c>
      <c r="Q170" s="6"/>
      <c r="R170" s="6"/>
      <c r="S170" s="5">
        <f t="shared" si="35"/>
        <v>500</v>
      </c>
      <c r="T170" s="5"/>
      <c r="U170" s="5">
        <f t="shared" si="31"/>
        <v>500</v>
      </c>
      <c r="V170" s="5"/>
      <c r="W170" s="5">
        <f t="shared" si="28"/>
        <v>500</v>
      </c>
      <c r="X170" s="5">
        <f t="shared" si="39"/>
        <v>500</v>
      </c>
      <c r="Y170" s="6"/>
      <c r="Z170" s="5">
        <f t="shared" si="36"/>
        <v>500</v>
      </c>
      <c r="AA170" s="6"/>
      <c r="AB170" s="5">
        <f t="shared" si="37"/>
        <v>500</v>
      </c>
      <c r="AC170" s="5"/>
      <c r="AD170" s="5">
        <f t="shared" si="32"/>
        <v>500</v>
      </c>
      <c r="AE170" s="5"/>
      <c r="AF170" s="5">
        <f t="shared" si="29"/>
        <v>500</v>
      </c>
      <c r="AG170" s="5">
        <v>500</v>
      </c>
      <c r="AH170" s="5"/>
      <c r="AI170" s="5">
        <f t="shared" si="33"/>
        <v>500</v>
      </c>
      <c r="AJ170" s="5"/>
      <c r="AK170" s="5">
        <f t="shared" si="30"/>
        <v>500</v>
      </c>
    </row>
    <row r="171" spans="1:37" ht="48.75" customHeight="1">
      <c r="A171" s="2" t="s">
        <v>337</v>
      </c>
      <c r="B171" s="3" t="s">
        <v>3</v>
      </c>
      <c r="C171" s="3" t="s">
        <v>20</v>
      </c>
      <c r="D171" s="3">
        <v>13</v>
      </c>
      <c r="E171" s="1" t="s">
        <v>338</v>
      </c>
      <c r="F171" s="3"/>
      <c r="G171" s="5"/>
      <c r="H171" s="6"/>
      <c r="I171" s="5"/>
      <c r="J171" s="6"/>
      <c r="K171" s="5"/>
      <c r="L171" s="5"/>
      <c r="M171" s="6"/>
      <c r="N171" s="6"/>
      <c r="O171" s="5"/>
      <c r="P171" s="5"/>
      <c r="Q171" s="6"/>
      <c r="R171" s="6"/>
      <c r="S171" s="5"/>
      <c r="T171" s="5"/>
      <c r="U171" s="5">
        <f t="shared" si="31"/>
        <v>0</v>
      </c>
      <c r="V171" s="5">
        <f>V172</f>
        <v>2</v>
      </c>
      <c r="W171" s="5">
        <f t="shared" si="28"/>
        <v>2</v>
      </c>
      <c r="X171" s="5"/>
      <c r="Y171" s="6"/>
      <c r="Z171" s="5"/>
      <c r="AA171" s="6"/>
      <c r="AB171" s="5"/>
      <c r="AC171" s="5"/>
      <c r="AD171" s="5">
        <f t="shared" si="32"/>
        <v>0</v>
      </c>
      <c r="AE171" s="5">
        <f>AE172</f>
        <v>0</v>
      </c>
      <c r="AF171" s="5">
        <f t="shared" si="29"/>
        <v>0</v>
      </c>
      <c r="AG171" s="5"/>
      <c r="AH171" s="5"/>
      <c r="AI171" s="5">
        <f t="shared" si="33"/>
        <v>0</v>
      </c>
      <c r="AJ171" s="5">
        <f>AJ172</f>
        <v>0</v>
      </c>
      <c r="AK171" s="5">
        <f t="shared" si="30"/>
        <v>0</v>
      </c>
    </row>
    <row r="172" spans="1:37" ht="44.25" customHeight="1">
      <c r="A172" s="2" t="s">
        <v>33</v>
      </c>
      <c r="B172" s="3" t="s">
        <v>3</v>
      </c>
      <c r="C172" s="3" t="s">
        <v>20</v>
      </c>
      <c r="D172" s="3">
        <v>13</v>
      </c>
      <c r="E172" s="1" t="s">
        <v>338</v>
      </c>
      <c r="F172" s="3">
        <v>200</v>
      </c>
      <c r="G172" s="5"/>
      <c r="H172" s="6"/>
      <c r="I172" s="5"/>
      <c r="J172" s="6"/>
      <c r="K172" s="5"/>
      <c r="L172" s="5"/>
      <c r="M172" s="6"/>
      <c r="N172" s="6"/>
      <c r="O172" s="5"/>
      <c r="P172" s="5"/>
      <c r="Q172" s="6"/>
      <c r="R172" s="6"/>
      <c r="S172" s="5"/>
      <c r="T172" s="5"/>
      <c r="U172" s="5">
        <f t="shared" si="31"/>
        <v>0</v>
      </c>
      <c r="V172" s="5">
        <v>2</v>
      </c>
      <c r="W172" s="5">
        <f t="shared" si="28"/>
        <v>2</v>
      </c>
      <c r="X172" s="5"/>
      <c r="Y172" s="6"/>
      <c r="Z172" s="5"/>
      <c r="AA172" s="6"/>
      <c r="AB172" s="5"/>
      <c r="AC172" s="5"/>
      <c r="AD172" s="5">
        <f t="shared" si="32"/>
        <v>0</v>
      </c>
      <c r="AE172" s="5"/>
      <c r="AF172" s="5">
        <f t="shared" si="29"/>
        <v>0</v>
      </c>
      <c r="AG172" s="5"/>
      <c r="AH172" s="5"/>
      <c r="AI172" s="5">
        <f t="shared" si="33"/>
        <v>0</v>
      </c>
      <c r="AJ172" s="5"/>
      <c r="AK172" s="5">
        <f t="shared" si="30"/>
        <v>0</v>
      </c>
    </row>
    <row r="173" spans="1:37" ht="138" customHeight="1">
      <c r="A173" s="4" t="s">
        <v>289</v>
      </c>
      <c r="B173" s="3" t="s">
        <v>3</v>
      </c>
      <c r="C173" s="3" t="s">
        <v>20</v>
      </c>
      <c r="D173" s="3">
        <v>13</v>
      </c>
      <c r="E173" s="1" t="s">
        <v>288</v>
      </c>
      <c r="F173" s="3"/>
      <c r="G173" s="5">
        <v>0</v>
      </c>
      <c r="H173" s="6">
        <f>H174</f>
        <v>0</v>
      </c>
      <c r="I173" s="5">
        <f t="shared" si="40"/>
        <v>0</v>
      </c>
      <c r="J173" s="6">
        <f>J174</f>
        <v>0</v>
      </c>
      <c r="K173" s="5">
        <f t="shared" si="38"/>
        <v>0</v>
      </c>
      <c r="L173" s="5">
        <v>0</v>
      </c>
      <c r="M173" s="6">
        <f>M174</f>
        <v>0</v>
      </c>
      <c r="N173" s="6">
        <f>N174</f>
        <v>0</v>
      </c>
      <c r="O173" s="5">
        <f t="shared" si="34"/>
        <v>0</v>
      </c>
      <c r="P173" s="5">
        <f t="shared" si="41"/>
        <v>0</v>
      </c>
      <c r="Q173" s="6">
        <f>Q174</f>
        <v>0</v>
      </c>
      <c r="R173" s="6">
        <f>R174</f>
        <v>0</v>
      </c>
      <c r="S173" s="5">
        <f t="shared" si="35"/>
        <v>0</v>
      </c>
      <c r="T173" s="5">
        <f>T174</f>
        <v>0</v>
      </c>
      <c r="U173" s="5">
        <f t="shared" si="31"/>
        <v>0</v>
      </c>
      <c r="V173" s="5">
        <f>V174</f>
        <v>0</v>
      </c>
      <c r="W173" s="5">
        <f t="shared" si="28"/>
        <v>0</v>
      </c>
      <c r="X173" s="5">
        <f t="shared" si="39"/>
        <v>0</v>
      </c>
      <c r="Y173" s="6">
        <f>Y174</f>
        <v>0</v>
      </c>
      <c r="Z173" s="5">
        <f t="shared" si="36"/>
        <v>0</v>
      </c>
      <c r="AA173" s="6">
        <f>AA174</f>
        <v>0</v>
      </c>
      <c r="AB173" s="5">
        <f t="shared" si="37"/>
        <v>0</v>
      </c>
      <c r="AC173" s="5">
        <f>AC174</f>
        <v>0</v>
      </c>
      <c r="AD173" s="5">
        <f t="shared" si="32"/>
        <v>0</v>
      </c>
      <c r="AE173" s="5">
        <f>AE174</f>
        <v>0</v>
      </c>
      <c r="AF173" s="5">
        <f t="shared" si="29"/>
        <v>0</v>
      </c>
      <c r="AG173" s="5">
        <v>0</v>
      </c>
      <c r="AH173" s="5">
        <f>AH174</f>
        <v>0</v>
      </c>
      <c r="AI173" s="5">
        <f t="shared" si="33"/>
        <v>0</v>
      </c>
      <c r="AJ173" s="5">
        <f>AJ174</f>
        <v>0</v>
      </c>
      <c r="AK173" s="5">
        <f t="shared" si="30"/>
        <v>0</v>
      </c>
    </row>
    <row r="174" spans="1:37" ht="36" customHeight="1">
      <c r="A174" s="4" t="s">
        <v>59</v>
      </c>
      <c r="B174" s="3" t="s">
        <v>3</v>
      </c>
      <c r="C174" s="3" t="s">
        <v>20</v>
      </c>
      <c r="D174" s="3">
        <v>13</v>
      </c>
      <c r="E174" s="1" t="s">
        <v>288</v>
      </c>
      <c r="F174" s="3">
        <v>800</v>
      </c>
      <c r="G174" s="5">
        <v>0</v>
      </c>
      <c r="H174" s="6"/>
      <c r="I174" s="5">
        <f t="shared" si="40"/>
        <v>0</v>
      </c>
      <c r="J174" s="6"/>
      <c r="K174" s="5">
        <f t="shared" si="38"/>
        <v>0</v>
      </c>
      <c r="L174" s="5">
        <v>0</v>
      </c>
      <c r="M174" s="6"/>
      <c r="N174" s="6"/>
      <c r="O174" s="5">
        <f t="shared" si="34"/>
        <v>0</v>
      </c>
      <c r="P174" s="5">
        <f t="shared" si="41"/>
        <v>0</v>
      </c>
      <c r="Q174" s="6"/>
      <c r="R174" s="6"/>
      <c r="S174" s="5">
        <f t="shared" si="35"/>
        <v>0</v>
      </c>
      <c r="T174" s="5"/>
      <c r="U174" s="5">
        <f t="shared" si="31"/>
        <v>0</v>
      </c>
      <c r="V174" s="5"/>
      <c r="W174" s="5">
        <f t="shared" si="28"/>
        <v>0</v>
      </c>
      <c r="X174" s="5">
        <f t="shared" si="39"/>
        <v>0</v>
      </c>
      <c r="Y174" s="6"/>
      <c r="Z174" s="5">
        <f t="shared" si="36"/>
        <v>0</v>
      </c>
      <c r="AA174" s="6"/>
      <c r="AB174" s="5">
        <f t="shared" si="37"/>
        <v>0</v>
      </c>
      <c r="AC174" s="5"/>
      <c r="AD174" s="5">
        <f t="shared" si="32"/>
        <v>0</v>
      </c>
      <c r="AE174" s="5"/>
      <c r="AF174" s="5">
        <f t="shared" si="29"/>
        <v>0</v>
      </c>
      <c r="AG174" s="5">
        <v>0</v>
      </c>
      <c r="AH174" s="5"/>
      <c r="AI174" s="5">
        <f t="shared" si="33"/>
        <v>0</v>
      </c>
      <c r="AJ174" s="5"/>
      <c r="AK174" s="5">
        <f t="shared" si="30"/>
        <v>0</v>
      </c>
    </row>
    <row r="175" spans="1:37" ht="23.25" customHeight="1">
      <c r="A175" s="10" t="s">
        <v>55</v>
      </c>
      <c r="B175" s="3" t="s">
        <v>3</v>
      </c>
      <c r="C175" s="3" t="s">
        <v>22</v>
      </c>
      <c r="D175" s="3">
        <v>10</v>
      </c>
      <c r="E175" s="1" t="s">
        <v>56</v>
      </c>
      <c r="F175" s="3"/>
      <c r="G175" s="5">
        <v>118.48700000000001</v>
      </c>
      <c r="H175" s="6">
        <f>H176</f>
        <v>0</v>
      </c>
      <c r="I175" s="5">
        <f t="shared" si="40"/>
        <v>118.48700000000001</v>
      </c>
      <c r="J175" s="6">
        <f>J176</f>
        <v>0</v>
      </c>
      <c r="K175" s="5">
        <f t="shared" si="38"/>
        <v>118.48700000000001</v>
      </c>
      <c r="L175" s="5">
        <v>118.48700000000001</v>
      </c>
      <c r="M175" s="6">
        <f>M176</f>
        <v>0</v>
      </c>
      <c r="N175" s="6">
        <f>N176</f>
        <v>0</v>
      </c>
      <c r="O175" s="5">
        <f t="shared" si="34"/>
        <v>118.48700000000001</v>
      </c>
      <c r="P175" s="5">
        <f t="shared" si="41"/>
        <v>118.48700000000001</v>
      </c>
      <c r="Q175" s="6">
        <f>Q176</f>
        <v>0</v>
      </c>
      <c r="R175" s="6">
        <f>R176</f>
        <v>0</v>
      </c>
      <c r="S175" s="5">
        <f t="shared" si="35"/>
        <v>118.48700000000001</v>
      </c>
      <c r="T175" s="5">
        <f>T176</f>
        <v>29.32</v>
      </c>
      <c r="U175" s="5">
        <f t="shared" si="31"/>
        <v>147.80700000000002</v>
      </c>
      <c r="V175" s="5">
        <f>V176</f>
        <v>0</v>
      </c>
      <c r="W175" s="5">
        <f t="shared" si="28"/>
        <v>147.80700000000002</v>
      </c>
      <c r="X175" s="5">
        <f t="shared" si="39"/>
        <v>118.48700000000001</v>
      </c>
      <c r="Y175" s="6">
        <f>Y176</f>
        <v>0</v>
      </c>
      <c r="Z175" s="5">
        <f t="shared" si="36"/>
        <v>118.48700000000001</v>
      </c>
      <c r="AA175" s="6">
        <f>AA176</f>
        <v>0</v>
      </c>
      <c r="AB175" s="5">
        <f t="shared" si="37"/>
        <v>118.48700000000001</v>
      </c>
      <c r="AC175" s="5">
        <f>AC176</f>
        <v>0</v>
      </c>
      <c r="AD175" s="5">
        <f t="shared" si="32"/>
        <v>118.48700000000001</v>
      </c>
      <c r="AE175" s="5">
        <f>AE176</f>
        <v>0</v>
      </c>
      <c r="AF175" s="5">
        <f t="shared" si="29"/>
        <v>118.48700000000001</v>
      </c>
      <c r="AG175" s="5">
        <v>118.48700000000001</v>
      </c>
      <c r="AH175" s="5">
        <f>AH176</f>
        <v>0</v>
      </c>
      <c r="AI175" s="5">
        <f t="shared" si="33"/>
        <v>118.48700000000001</v>
      </c>
      <c r="AJ175" s="5">
        <f>AJ176</f>
        <v>0</v>
      </c>
      <c r="AK175" s="5">
        <f t="shared" si="30"/>
        <v>118.48700000000001</v>
      </c>
    </row>
    <row r="176" spans="1:37" ht="48" customHeight="1">
      <c r="A176" s="2" t="s">
        <v>33</v>
      </c>
      <c r="B176" s="3" t="s">
        <v>3</v>
      </c>
      <c r="C176" s="3" t="s">
        <v>22</v>
      </c>
      <c r="D176" s="3">
        <v>10</v>
      </c>
      <c r="E176" s="1" t="s">
        <v>56</v>
      </c>
      <c r="F176" s="3">
        <v>200</v>
      </c>
      <c r="G176" s="5">
        <v>118.48700000000001</v>
      </c>
      <c r="H176" s="6"/>
      <c r="I176" s="5">
        <f t="shared" si="40"/>
        <v>118.48700000000001</v>
      </c>
      <c r="J176" s="6"/>
      <c r="K176" s="5">
        <f t="shared" si="38"/>
        <v>118.48700000000001</v>
      </c>
      <c r="L176" s="5">
        <v>118.48700000000001</v>
      </c>
      <c r="M176" s="6"/>
      <c r="N176" s="6"/>
      <c r="O176" s="5">
        <f t="shared" si="34"/>
        <v>118.48700000000001</v>
      </c>
      <c r="P176" s="5">
        <f t="shared" si="41"/>
        <v>118.48700000000001</v>
      </c>
      <c r="Q176" s="6"/>
      <c r="R176" s="6"/>
      <c r="S176" s="5">
        <f t="shared" si="35"/>
        <v>118.48700000000001</v>
      </c>
      <c r="T176" s="5">
        <v>29.32</v>
      </c>
      <c r="U176" s="5">
        <f t="shared" si="31"/>
        <v>147.80700000000002</v>
      </c>
      <c r="V176" s="5"/>
      <c r="W176" s="5">
        <f t="shared" si="28"/>
        <v>147.80700000000002</v>
      </c>
      <c r="X176" s="5">
        <f t="shared" si="39"/>
        <v>118.48700000000001</v>
      </c>
      <c r="Y176" s="6"/>
      <c r="Z176" s="5">
        <f t="shared" si="36"/>
        <v>118.48700000000001</v>
      </c>
      <c r="AA176" s="6"/>
      <c r="AB176" s="5">
        <f t="shared" si="37"/>
        <v>118.48700000000001</v>
      </c>
      <c r="AC176" s="5"/>
      <c r="AD176" s="5">
        <f t="shared" si="32"/>
        <v>118.48700000000001</v>
      </c>
      <c r="AE176" s="5"/>
      <c r="AF176" s="5">
        <f t="shared" si="29"/>
        <v>118.48700000000001</v>
      </c>
      <c r="AG176" s="5">
        <v>118.48700000000001</v>
      </c>
      <c r="AH176" s="5"/>
      <c r="AI176" s="5">
        <f t="shared" si="33"/>
        <v>118.48700000000001</v>
      </c>
      <c r="AJ176" s="5"/>
      <c r="AK176" s="5">
        <f t="shared" si="30"/>
        <v>118.48700000000001</v>
      </c>
    </row>
    <row r="177" spans="1:37" ht="87.75" customHeight="1">
      <c r="A177" s="2" t="s">
        <v>180</v>
      </c>
      <c r="B177" s="3" t="s">
        <v>3</v>
      </c>
      <c r="C177" s="3" t="s">
        <v>24</v>
      </c>
      <c r="D177" s="3" t="s">
        <v>23</v>
      </c>
      <c r="E177" s="1" t="s">
        <v>182</v>
      </c>
      <c r="F177" s="3"/>
      <c r="G177" s="5"/>
      <c r="H177" s="6"/>
      <c r="I177" s="5"/>
      <c r="J177" s="6"/>
      <c r="K177" s="5"/>
      <c r="L177" s="5"/>
      <c r="M177" s="6"/>
      <c r="N177" s="6"/>
      <c r="O177" s="5"/>
      <c r="P177" s="5"/>
      <c r="Q177" s="6"/>
      <c r="R177" s="6"/>
      <c r="S177" s="5"/>
      <c r="T177" s="5"/>
      <c r="U177" s="5">
        <f t="shared" si="31"/>
        <v>0</v>
      </c>
      <c r="V177" s="5">
        <f>V178</f>
        <v>5.9</v>
      </c>
      <c r="W177" s="5">
        <f t="shared" si="28"/>
        <v>5.9</v>
      </c>
      <c r="X177" s="5"/>
      <c r="Y177" s="6"/>
      <c r="Z177" s="5"/>
      <c r="AA177" s="6"/>
      <c r="AB177" s="5"/>
      <c r="AC177" s="5"/>
      <c r="AD177" s="5">
        <f t="shared" si="32"/>
        <v>0</v>
      </c>
      <c r="AE177" s="5">
        <f>AE178</f>
        <v>0</v>
      </c>
      <c r="AF177" s="5">
        <f t="shared" si="29"/>
        <v>0</v>
      </c>
      <c r="AG177" s="5"/>
      <c r="AH177" s="5"/>
      <c r="AI177" s="5">
        <f t="shared" si="33"/>
        <v>0</v>
      </c>
      <c r="AJ177" s="5">
        <f>AJ178</f>
        <v>0</v>
      </c>
      <c r="AK177" s="5">
        <f t="shared" si="30"/>
        <v>0</v>
      </c>
    </row>
    <row r="178" spans="1:37" ht="48" customHeight="1">
      <c r="A178" s="2" t="s">
        <v>33</v>
      </c>
      <c r="B178" s="3" t="s">
        <v>3</v>
      </c>
      <c r="C178" s="3" t="s">
        <v>24</v>
      </c>
      <c r="D178" s="3" t="s">
        <v>23</v>
      </c>
      <c r="E178" s="1" t="s">
        <v>182</v>
      </c>
      <c r="F178" s="3">
        <v>200</v>
      </c>
      <c r="G178" s="5"/>
      <c r="H178" s="6"/>
      <c r="I178" s="5"/>
      <c r="J178" s="6"/>
      <c r="K178" s="5"/>
      <c r="L178" s="5"/>
      <c r="M178" s="6"/>
      <c r="N178" s="6"/>
      <c r="O178" s="5"/>
      <c r="P178" s="5"/>
      <c r="Q178" s="6"/>
      <c r="R178" s="6"/>
      <c r="S178" s="5"/>
      <c r="T178" s="5"/>
      <c r="U178" s="5">
        <f t="shared" si="31"/>
        <v>0</v>
      </c>
      <c r="V178" s="5">
        <v>5.9</v>
      </c>
      <c r="W178" s="5">
        <f t="shared" si="28"/>
        <v>5.9</v>
      </c>
      <c r="X178" s="5"/>
      <c r="Y178" s="6"/>
      <c r="Z178" s="5"/>
      <c r="AA178" s="6"/>
      <c r="AB178" s="5"/>
      <c r="AC178" s="5"/>
      <c r="AD178" s="5">
        <f t="shared" si="32"/>
        <v>0</v>
      </c>
      <c r="AE178" s="5"/>
      <c r="AF178" s="5">
        <f t="shared" si="29"/>
        <v>0</v>
      </c>
      <c r="AG178" s="5"/>
      <c r="AH178" s="5"/>
      <c r="AI178" s="5">
        <f t="shared" si="33"/>
        <v>0</v>
      </c>
      <c r="AJ178" s="5"/>
      <c r="AK178" s="5">
        <f t="shared" si="30"/>
        <v>0</v>
      </c>
    </row>
    <row r="179" spans="1:37" ht="63.75" customHeight="1">
      <c r="A179" s="8" t="s">
        <v>16</v>
      </c>
      <c r="B179" s="9" t="s">
        <v>11</v>
      </c>
      <c r="C179" s="3"/>
      <c r="D179" s="3"/>
      <c r="E179" s="3"/>
      <c r="F179" s="3"/>
      <c r="G179" s="5">
        <v>7727.68905</v>
      </c>
      <c r="H179" s="6">
        <f>H180</f>
        <v>0</v>
      </c>
      <c r="I179" s="5">
        <f t="shared" si="40"/>
        <v>7727.68905</v>
      </c>
      <c r="J179" s="6">
        <f>J180</f>
        <v>0</v>
      </c>
      <c r="K179" s="5">
        <f t="shared" si="38"/>
        <v>7727.68905</v>
      </c>
      <c r="L179" s="5">
        <v>5298.99784</v>
      </c>
      <c r="M179" s="6">
        <f>M180</f>
        <v>-227.62433999999999</v>
      </c>
      <c r="N179" s="6">
        <f>N180</f>
        <v>-396.1</v>
      </c>
      <c r="O179" s="5">
        <f t="shared" si="34"/>
        <v>7331.5890499999996</v>
      </c>
      <c r="P179" s="5">
        <f t="shared" si="41"/>
        <v>5071.3734999999997</v>
      </c>
      <c r="Q179" s="6">
        <f>Q180</f>
        <v>0</v>
      </c>
      <c r="R179" s="6">
        <f>R180</f>
        <v>0</v>
      </c>
      <c r="S179" s="5">
        <f t="shared" si="35"/>
        <v>7331.5890499999996</v>
      </c>
      <c r="T179" s="5">
        <f>T180</f>
        <v>435.08600000000001</v>
      </c>
      <c r="U179" s="5">
        <f t="shared" si="31"/>
        <v>7766.6750499999998</v>
      </c>
      <c r="V179" s="5">
        <f>V180</f>
        <v>1163.0502999999999</v>
      </c>
      <c r="W179" s="5">
        <f t="shared" si="28"/>
        <v>8929.7253500000006</v>
      </c>
      <c r="X179" s="5">
        <f t="shared" si="39"/>
        <v>5071.3734999999997</v>
      </c>
      <c r="Y179" s="6">
        <f>Y180</f>
        <v>-396.1</v>
      </c>
      <c r="Z179" s="5">
        <f t="shared" si="36"/>
        <v>4675.2734999999993</v>
      </c>
      <c r="AA179" s="6">
        <f>AA180</f>
        <v>0</v>
      </c>
      <c r="AB179" s="5">
        <f t="shared" si="37"/>
        <v>4675.2734999999993</v>
      </c>
      <c r="AC179" s="5">
        <f>AC180</f>
        <v>575.46963000000005</v>
      </c>
      <c r="AD179" s="5">
        <f t="shared" si="32"/>
        <v>5250.7431299999989</v>
      </c>
      <c r="AE179" s="5">
        <f>AE180</f>
        <v>0</v>
      </c>
      <c r="AF179" s="5">
        <f t="shared" si="29"/>
        <v>5250.7431299999989</v>
      </c>
      <c r="AG179" s="5">
        <v>4675.2734999999993</v>
      </c>
      <c r="AH179" s="5">
        <f>AH180</f>
        <v>435.08600000000001</v>
      </c>
      <c r="AI179" s="5">
        <f t="shared" si="33"/>
        <v>5110.3594999999996</v>
      </c>
      <c r="AJ179" s="5">
        <f>AJ180</f>
        <v>0</v>
      </c>
      <c r="AK179" s="5">
        <f t="shared" si="30"/>
        <v>5110.3594999999996</v>
      </c>
    </row>
    <row r="180" spans="1:37" ht="35.25" customHeight="1">
      <c r="A180" s="2" t="s">
        <v>12</v>
      </c>
      <c r="B180" s="3" t="s">
        <v>11</v>
      </c>
      <c r="C180" s="3"/>
      <c r="D180" s="3"/>
      <c r="E180" s="3"/>
      <c r="F180" s="3"/>
      <c r="G180" s="5">
        <v>7727.68905</v>
      </c>
      <c r="H180" s="6">
        <f>H181+H186+H188+H192+H197+H199+H201+H203</f>
        <v>0</v>
      </c>
      <c r="I180" s="5">
        <f t="shared" si="40"/>
        <v>7727.68905</v>
      </c>
      <c r="J180" s="6">
        <f>J181+J186+J188+J192+J197+J199+J201+J203</f>
        <v>0</v>
      </c>
      <c r="K180" s="5">
        <f t="shared" si="38"/>
        <v>7727.68905</v>
      </c>
      <c r="L180" s="5">
        <v>5298.99784</v>
      </c>
      <c r="M180" s="6">
        <f>M181+M186+M188+M192+M197+M199+M201+M203</f>
        <v>-227.62433999999999</v>
      </c>
      <c r="N180" s="6">
        <f>N181+N186+N188+N192+N197+N199+N201+N203</f>
        <v>-396.1</v>
      </c>
      <c r="O180" s="5">
        <f t="shared" si="34"/>
        <v>7331.5890499999996</v>
      </c>
      <c r="P180" s="5">
        <f t="shared" si="41"/>
        <v>5071.3734999999997</v>
      </c>
      <c r="Q180" s="6">
        <f>Q181+Q186+Q188+Q192+Q197+Q199+Q201+Q203</f>
        <v>0</v>
      </c>
      <c r="R180" s="6">
        <f>R181+R186+R188+R192+R197+R199+R201+R203+R195</f>
        <v>0</v>
      </c>
      <c r="S180" s="5">
        <f t="shared" si="35"/>
        <v>7331.5890499999996</v>
      </c>
      <c r="T180" s="5">
        <f>T181+T186+T188+T192+T197+T199+T201+T203+T195</f>
        <v>435.08600000000001</v>
      </c>
      <c r="U180" s="5">
        <f t="shared" si="31"/>
        <v>7766.6750499999998</v>
      </c>
      <c r="V180" s="5">
        <f>V181+V186+V188+V192+V197+V199+V201+V203+V195+V190</f>
        <v>1163.0502999999999</v>
      </c>
      <c r="W180" s="5">
        <f t="shared" si="28"/>
        <v>8929.7253500000006</v>
      </c>
      <c r="X180" s="5">
        <f t="shared" si="39"/>
        <v>5071.3734999999997</v>
      </c>
      <c r="Y180" s="6">
        <f>Y181+Y186+Y188+Y192+Y197+Y199+Y201+Y203</f>
        <v>-396.1</v>
      </c>
      <c r="Z180" s="5">
        <f t="shared" si="36"/>
        <v>4675.2734999999993</v>
      </c>
      <c r="AA180" s="6">
        <f>AA181+AA186+AA188+AA192+AA197+AA199+AA201+AA203+AA195</f>
        <v>0</v>
      </c>
      <c r="AB180" s="5">
        <f t="shared" si="37"/>
        <v>4675.2734999999993</v>
      </c>
      <c r="AC180" s="5">
        <f>AC181+AC186+AC188+AC192+AC197+AC199+AC201+AC203+AC195</f>
        <v>575.46963000000005</v>
      </c>
      <c r="AD180" s="5">
        <f t="shared" si="32"/>
        <v>5250.7431299999989</v>
      </c>
      <c r="AE180" s="5">
        <f>AE181+AE186+AE188+AE192+AE197+AE199+AE201+AE203+AE195+AE190</f>
        <v>0</v>
      </c>
      <c r="AF180" s="5">
        <f t="shared" si="29"/>
        <v>5250.7431299999989</v>
      </c>
      <c r="AG180" s="5">
        <v>4675.2734999999993</v>
      </c>
      <c r="AH180" s="5">
        <f>AH181+AH186+AH188+AH192+AH197+AH199+AH201+AH203+AH195</f>
        <v>435.08600000000001</v>
      </c>
      <c r="AI180" s="5">
        <f t="shared" si="33"/>
        <v>5110.3594999999996</v>
      </c>
      <c r="AJ180" s="5">
        <f>AJ181+AJ186+AJ188+AJ192+AJ197+AJ199+AJ201+AJ203+AJ195+AJ190</f>
        <v>0</v>
      </c>
      <c r="AK180" s="5">
        <f t="shared" si="30"/>
        <v>5110.3594999999996</v>
      </c>
    </row>
    <row r="181" spans="1:37" ht="48" customHeight="1">
      <c r="A181" s="2" t="s">
        <v>32</v>
      </c>
      <c r="B181" s="3" t="s">
        <v>11</v>
      </c>
      <c r="C181" s="3" t="s">
        <v>20</v>
      </c>
      <c r="D181" s="3">
        <v>13</v>
      </c>
      <c r="E181" s="1" t="s">
        <v>35</v>
      </c>
      <c r="F181" s="3"/>
      <c r="G181" s="5">
        <v>3084.54</v>
      </c>
      <c r="H181" s="6">
        <f>H182+H183+H185</f>
        <v>0</v>
      </c>
      <c r="I181" s="5">
        <f t="shared" si="40"/>
        <v>3084.54</v>
      </c>
      <c r="J181" s="6">
        <f>J182+J183+J185</f>
        <v>0</v>
      </c>
      <c r="K181" s="5">
        <f t="shared" si="38"/>
        <v>3084.54</v>
      </c>
      <c r="L181" s="5">
        <v>3084.54</v>
      </c>
      <c r="M181" s="6">
        <f>M182+M183+M185</f>
        <v>0</v>
      </c>
      <c r="N181" s="6">
        <f>N182+N183+N185+N184</f>
        <v>0</v>
      </c>
      <c r="O181" s="5">
        <f t="shared" si="34"/>
        <v>3084.54</v>
      </c>
      <c r="P181" s="5">
        <f t="shared" si="41"/>
        <v>3084.54</v>
      </c>
      <c r="Q181" s="6">
        <f>Q182+Q183+Q185</f>
        <v>0</v>
      </c>
      <c r="R181" s="6">
        <f>R182+R183+R185+R184</f>
        <v>0</v>
      </c>
      <c r="S181" s="5">
        <f t="shared" si="35"/>
        <v>3084.54</v>
      </c>
      <c r="T181" s="5">
        <f>T182+T183+T185+T184</f>
        <v>435.08600000000001</v>
      </c>
      <c r="U181" s="5">
        <f t="shared" si="31"/>
        <v>3519.6260000000002</v>
      </c>
      <c r="V181" s="5">
        <f>V182+V183+V185+V184</f>
        <v>0</v>
      </c>
      <c r="W181" s="5">
        <f t="shared" si="28"/>
        <v>3519.6260000000002</v>
      </c>
      <c r="X181" s="5">
        <f t="shared" si="39"/>
        <v>3084.54</v>
      </c>
      <c r="Y181" s="6">
        <f>Y182+Y183+Y185+Y184</f>
        <v>0</v>
      </c>
      <c r="Z181" s="5">
        <f t="shared" si="36"/>
        <v>3084.54</v>
      </c>
      <c r="AA181" s="6">
        <f>AA182+AA183+AA185+AA184</f>
        <v>0</v>
      </c>
      <c r="AB181" s="5">
        <f t="shared" si="37"/>
        <v>3084.54</v>
      </c>
      <c r="AC181" s="5">
        <f>AC182+AC183+AC185+AC184</f>
        <v>435.08600000000001</v>
      </c>
      <c r="AD181" s="5">
        <f t="shared" si="32"/>
        <v>3519.6260000000002</v>
      </c>
      <c r="AE181" s="5">
        <f>AE182+AE183+AE185+AE184</f>
        <v>0</v>
      </c>
      <c r="AF181" s="5">
        <f t="shared" si="29"/>
        <v>3519.6260000000002</v>
      </c>
      <c r="AG181" s="5">
        <v>3084.54</v>
      </c>
      <c r="AH181" s="5">
        <f>AH182+AH183+AH185+AH184</f>
        <v>435.08600000000001</v>
      </c>
      <c r="AI181" s="5">
        <f t="shared" si="33"/>
        <v>3519.6260000000002</v>
      </c>
      <c r="AJ181" s="5">
        <f>AJ182+AJ183+AJ185+AJ184</f>
        <v>0</v>
      </c>
      <c r="AK181" s="5">
        <f t="shared" si="30"/>
        <v>3519.6260000000002</v>
      </c>
    </row>
    <row r="182" spans="1:37" ht="88.5" customHeight="1">
      <c r="A182" s="2" t="s">
        <v>102</v>
      </c>
      <c r="B182" s="3" t="s">
        <v>11</v>
      </c>
      <c r="C182" s="3" t="s">
        <v>20</v>
      </c>
      <c r="D182" s="3">
        <v>13</v>
      </c>
      <c r="E182" s="1" t="s">
        <v>35</v>
      </c>
      <c r="F182" s="3">
        <v>100</v>
      </c>
      <c r="G182" s="5">
        <v>3084.54</v>
      </c>
      <c r="H182" s="6"/>
      <c r="I182" s="5">
        <f t="shared" si="40"/>
        <v>3084.54</v>
      </c>
      <c r="J182" s="6"/>
      <c r="K182" s="5">
        <f t="shared" si="38"/>
        <v>3084.54</v>
      </c>
      <c r="L182" s="5">
        <v>3084.54</v>
      </c>
      <c r="M182" s="6"/>
      <c r="N182" s="6"/>
      <c r="O182" s="5">
        <f t="shared" si="34"/>
        <v>3084.54</v>
      </c>
      <c r="P182" s="5">
        <f t="shared" si="41"/>
        <v>3084.54</v>
      </c>
      <c r="Q182" s="6"/>
      <c r="R182" s="6"/>
      <c r="S182" s="5">
        <f t="shared" si="35"/>
        <v>3084.54</v>
      </c>
      <c r="T182" s="5">
        <f>142.04+2.965+15.277+100.04+174.764</f>
        <v>435.08600000000001</v>
      </c>
      <c r="U182" s="5">
        <f t="shared" si="31"/>
        <v>3519.6260000000002</v>
      </c>
      <c r="V182" s="5"/>
      <c r="W182" s="5">
        <f t="shared" si="28"/>
        <v>3519.6260000000002</v>
      </c>
      <c r="X182" s="5">
        <f t="shared" si="39"/>
        <v>3084.54</v>
      </c>
      <c r="Y182" s="6"/>
      <c r="Z182" s="5">
        <f t="shared" si="36"/>
        <v>3084.54</v>
      </c>
      <c r="AA182" s="6"/>
      <c r="AB182" s="5">
        <f t="shared" si="37"/>
        <v>3084.54</v>
      </c>
      <c r="AC182" s="5">
        <f>260.322+174.764</f>
        <v>435.08600000000001</v>
      </c>
      <c r="AD182" s="5">
        <f t="shared" si="32"/>
        <v>3519.6260000000002</v>
      </c>
      <c r="AE182" s="5"/>
      <c r="AF182" s="5">
        <f t="shared" si="29"/>
        <v>3519.6260000000002</v>
      </c>
      <c r="AG182" s="5">
        <v>3084.54</v>
      </c>
      <c r="AH182" s="5">
        <f>260.322+174.764</f>
        <v>435.08600000000001</v>
      </c>
      <c r="AI182" s="5">
        <f t="shared" si="33"/>
        <v>3519.6260000000002</v>
      </c>
      <c r="AJ182" s="5"/>
      <c r="AK182" s="5">
        <f t="shared" si="30"/>
        <v>3519.6260000000002</v>
      </c>
    </row>
    <row r="183" spans="1:37" ht="49.5" customHeight="1">
      <c r="A183" s="2" t="s">
        <v>33</v>
      </c>
      <c r="B183" s="3" t="s">
        <v>11</v>
      </c>
      <c r="C183" s="3" t="s">
        <v>20</v>
      </c>
      <c r="D183" s="3">
        <v>13</v>
      </c>
      <c r="E183" s="1" t="s">
        <v>35</v>
      </c>
      <c r="F183" s="3">
        <v>200</v>
      </c>
      <c r="G183" s="5">
        <v>0</v>
      </c>
      <c r="H183" s="6"/>
      <c r="I183" s="5">
        <f t="shared" si="40"/>
        <v>0</v>
      </c>
      <c r="J183" s="6"/>
      <c r="K183" s="5">
        <f t="shared" si="38"/>
        <v>0</v>
      </c>
      <c r="L183" s="5">
        <v>0</v>
      </c>
      <c r="M183" s="6"/>
      <c r="N183" s="6"/>
      <c r="O183" s="5">
        <f t="shared" si="34"/>
        <v>0</v>
      </c>
      <c r="P183" s="5">
        <f t="shared" si="41"/>
        <v>0</v>
      </c>
      <c r="Q183" s="6"/>
      <c r="R183" s="6"/>
      <c r="S183" s="5">
        <f t="shared" si="35"/>
        <v>0</v>
      </c>
      <c r="T183" s="5"/>
      <c r="U183" s="5">
        <f t="shared" si="31"/>
        <v>0</v>
      </c>
      <c r="V183" s="5"/>
      <c r="W183" s="5">
        <f t="shared" si="28"/>
        <v>0</v>
      </c>
      <c r="X183" s="5">
        <f t="shared" si="39"/>
        <v>0</v>
      </c>
      <c r="Y183" s="6"/>
      <c r="Z183" s="5">
        <f t="shared" si="36"/>
        <v>0</v>
      </c>
      <c r="AA183" s="6"/>
      <c r="AB183" s="5">
        <f t="shared" si="37"/>
        <v>0</v>
      </c>
      <c r="AC183" s="5"/>
      <c r="AD183" s="5">
        <f t="shared" si="32"/>
        <v>0</v>
      </c>
      <c r="AE183" s="5"/>
      <c r="AF183" s="5">
        <f t="shared" si="29"/>
        <v>0</v>
      </c>
      <c r="AG183" s="5">
        <v>0</v>
      </c>
      <c r="AH183" s="5"/>
      <c r="AI183" s="5">
        <f t="shared" si="33"/>
        <v>0</v>
      </c>
      <c r="AJ183" s="5"/>
      <c r="AK183" s="5">
        <f t="shared" si="30"/>
        <v>0</v>
      </c>
    </row>
    <row r="184" spans="1:37" ht="32.25" customHeight="1">
      <c r="A184" s="2" t="s">
        <v>168</v>
      </c>
      <c r="B184" s="3" t="s">
        <v>11</v>
      </c>
      <c r="C184" s="3" t="s">
        <v>20</v>
      </c>
      <c r="D184" s="3">
        <v>13</v>
      </c>
      <c r="E184" s="1" t="s">
        <v>35</v>
      </c>
      <c r="F184" s="3">
        <v>300</v>
      </c>
      <c r="G184" s="5"/>
      <c r="H184" s="6"/>
      <c r="I184" s="5"/>
      <c r="J184" s="6"/>
      <c r="K184" s="5">
        <f t="shared" si="38"/>
        <v>0</v>
      </c>
      <c r="L184" s="5"/>
      <c r="M184" s="6"/>
      <c r="N184" s="6"/>
      <c r="O184" s="5">
        <f t="shared" si="34"/>
        <v>0</v>
      </c>
      <c r="P184" s="5"/>
      <c r="Q184" s="6"/>
      <c r="R184" s="6"/>
      <c r="S184" s="5">
        <f t="shared" si="35"/>
        <v>0</v>
      </c>
      <c r="T184" s="5"/>
      <c r="U184" s="5">
        <f t="shared" si="31"/>
        <v>0</v>
      </c>
      <c r="V184" s="5"/>
      <c r="W184" s="5">
        <f t="shared" si="28"/>
        <v>0</v>
      </c>
      <c r="X184" s="5">
        <f t="shared" si="39"/>
        <v>0</v>
      </c>
      <c r="Y184" s="6"/>
      <c r="Z184" s="5">
        <f t="shared" si="36"/>
        <v>0</v>
      </c>
      <c r="AA184" s="6"/>
      <c r="AB184" s="5">
        <f t="shared" si="37"/>
        <v>0</v>
      </c>
      <c r="AC184" s="5"/>
      <c r="AD184" s="5">
        <f t="shared" si="32"/>
        <v>0</v>
      </c>
      <c r="AE184" s="5"/>
      <c r="AF184" s="5">
        <f t="shared" si="29"/>
        <v>0</v>
      </c>
      <c r="AG184" s="5">
        <v>0</v>
      </c>
      <c r="AH184" s="5"/>
      <c r="AI184" s="5">
        <f t="shared" si="33"/>
        <v>0</v>
      </c>
      <c r="AJ184" s="5"/>
      <c r="AK184" s="5">
        <f t="shared" si="30"/>
        <v>0</v>
      </c>
    </row>
    <row r="185" spans="1:37" ht="36.75" customHeight="1">
      <c r="A185" s="2" t="s">
        <v>34</v>
      </c>
      <c r="B185" s="3" t="s">
        <v>11</v>
      </c>
      <c r="C185" s="3" t="s">
        <v>20</v>
      </c>
      <c r="D185" s="3">
        <v>13</v>
      </c>
      <c r="E185" s="1" t="s">
        <v>35</v>
      </c>
      <c r="F185" s="3">
        <v>800</v>
      </c>
      <c r="G185" s="5">
        <v>0</v>
      </c>
      <c r="H185" s="6"/>
      <c r="I185" s="5">
        <f t="shared" si="40"/>
        <v>0</v>
      </c>
      <c r="J185" s="6"/>
      <c r="K185" s="5">
        <f t="shared" si="38"/>
        <v>0</v>
      </c>
      <c r="L185" s="5">
        <v>0</v>
      </c>
      <c r="M185" s="6"/>
      <c r="N185" s="6"/>
      <c r="O185" s="5">
        <f t="shared" si="34"/>
        <v>0</v>
      </c>
      <c r="P185" s="5">
        <f t="shared" si="41"/>
        <v>0</v>
      </c>
      <c r="Q185" s="6"/>
      <c r="R185" s="6"/>
      <c r="S185" s="5">
        <f t="shared" si="35"/>
        <v>0</v>
      </c>
      <c r="T185" s="5"/>
      <c r="U185" s="5">
        <f t="shared" si="31"/>
        <v>0</v>
      </c>
      <c r="V185" s="5"/>
      <c r="W185" s="5">
        <f t="shared" si="28"/>
        <v>0</v>
      </c>
      <c r="X185" s="5">
        <f t="shared" si="39"/>
        <v>0</v>
      </c>
      <c r="Y185" s="6"/>
      <c r="Z185" s="5">
        <f t="shared" si="36"/>
        <v>0</v>
      </c>
      <c r="AA185" s="6"/>
      <c r="AB185" s="5">
        <f t="shared" si="37"/>
        <v>0</v>
      </c>
      <c r="AC185" s="5"/>
      <c r="AD185" s="5">
        <f t="shared" si="32"/>
        <v>0</v>
      </c>
      <c r="AE185" s="5"/>
      <c r="AF185" s="5">
        <f t="shared" si="29"/>
        <v>0</v>
      </c>
      <c r="AG185" s="5">
        <v>0</v>
      </c>
      <c r="AH185" s="5"/>
      <c r="AI185" s="5">
        <f t="shared" si="33"/>
        <v>0</v>
      </c>
      <c r="AJ185" s="5"/>
      <c r="AK185" s="5">
        <f t="shared" si="30"/>
        <v>0</v>
      </c>
    </row>
    <row r="186" spans="1:37" ht="36.75" customHeight="1">
      <c r="A186" s="10" t="s">
        <v>188</v>
      </c>
      <c r="B186" s="3" t="s">
        <v>11</v>
      </c>
      <c r="C186" s="3" t="s">
        <v>20</v>
      </c>
      <c r="D186" s="3">
        <v>13</v>
      </c>
      <c r="E186" s="1" t="s">
        <v>189</v>
      </c>
      <c r="F186" s="3"/>
      <c r="G186" s="5">
        <v>0</v>
      </c>
      <c r="H186" s="6">
        <f>H187</f>
        <v>0</v>
      </c>
      <c r="I186" s="5">
        <f t="shared" si="40"/>
        <v>0</v>
      </c>
      <c r="J186" s="6">
        <f>J187</f>
        <v>0</v>
      </c>
      <c r="K186" s="5">
        <f t="shared" si="38"/>
        <v>0</v>
      </c>
      <c r="L186" s="5">
        <v>0</v>
      </c>
      <c r="M186" s="6">
        <f>M187</f>
        <v>0</v>
      </c>
      <c r="N186" s="6">
        <f>N187</f>
        <v>0</v>
      </c>
      <c r="O186" s="5">
        <f t="shared" si="34"/>
        <v>0</v>
      </c>
      <c r="P186" s="5">
        <f t="shared" si="41"/>
        <v>0</v>
      </c>
      <c r="Q186" s="6">
        <f>Q187</f>
        <v>0</v>
      </c>
      <c r="R186" s="6">
        <f>R187</f>
        <v>0</v>
      </c>
      <c r="S186" s="5">
        <f t="shared" si="35"/>
        <v>0</v>
      </c>
      <c r="T186" s="5">
        <f>T187</f>
        <v>0</v>
      </c>
      <c r="U186" s="5">
        <f t="shared" si="31"/>
        <v>0</v>
      </c>
      <c r="V186" s="5">
        <f>V187</f>
        <v>0</v>
      </c>
      <c r="W186" s="5">
        <f t="shared" si="28"/>
        <v>0</v>
      </c>
      <c r="X186" s="5">
        <f t="shared" si="39"/>
        <v>0</v>
      </c>
      <c r="Y186" s="6">
        <f>Y187</f>
        <v>0</v>
      </c>
      <c r="Z186" s="5">
        <f t="shared" si="36"/>
        <v>0</v>
      </c>
      <c r="AA186" s="6">
        <f>AA187</f>
        <v>0</v>
      </c>
      <c r="AB186" s="5">
        <f t="shared" si="37"/>
        <v>0</v>
      </c>
      <c r="AC186" s="5">
        <f>AC187</f>
        <v>0</v>
      </c>
      <c r="AD186" s="5">
        <f t="shared" si="32"/>
        <v>0</v>
      </c>
      <c r="AE186" s="5">
        <f>AE187</f>
        <v>0</v>
      </c>
      <c r="AF186" s="5">
        <f t="shared" si="29"/>
        <v>0</v>
      </c>
      <c r="AG186" s="5">
        <v>0</v>
      </c>
      <c r="AH186" s="5">
        <f>AH187</f>
        <v>0</v>
      </c>
      <c r="AI186" s="5">
        <f t="shared" si="33"/>
        <v>0</v>
      </c>
      <c r="AJ186" s="5">
        <f>AJ187</f>
        <v>0</v>
      </c>
      <c r="AK186" s="5">
        <f t="shared" si="30"/>
        <v>0</v>
      </c>
    </row>
    <row r="187" spans="1:37" ht="51" customHeight="1">
      <c r="A187" s="2" t="s">
        <v>192</v>
      </c>
      <c r="B187" s="3" t="s">
        <v>11</v>
      </c>
      <c r="C187" s="3" t="s">
        <v>20</v>
      </c>
      <c r="D187" s="3">
        <v>13</v>
      </c>
      <c r="E187" s="1" t="s">
        <v>189</v>
      </c>
      <c r="F187" s="3">
        <v>400</v>
      </c>
      <c r="G187" s="5">
        <v>0</v>
      </c>
      <c r="H187" s="6"/>
      <c r="I187" s="5">
        <f t="shared" si="40"/>
        <v>0</v>
      </c>
      <c r="J187" s="6"/>
      <c r="K187" s="5">
        <f t="shared" si="38"/>
        <v>0</v>
      </c>
      <c r="L187" s="5">
        <v>0</v>
      </c>
      <c r="M187" s="6"/>
      <c r="N187" s="6"/>
      <c r="O187" s="5">
        <f t="shared" si="34"/>
        <v>0</v>
      </c>
      <c r="P187" s="5">
        <f t="shared" si="41"/>
        <v>0</v>
      </c>
      <c r="Q187" s="6"/>
      <c r="R187" s="6"/>
      <c r="S187" s="5">
        <f t="shared" si="35"/>
        <v>0</v>
      </c>
      <c r="T187" s="5"/>
      <c r="U187" s="5">
        <f t="shared" si="31"/>
        <v>0</v>
      </c>
      <c r="V187" s="5"/>
      <c r="W187" s="5">
        <f t="shared" si="28"/>
        <v>0</v>
      </c>
      <c r="X187" s="5">
        <f t="shared" si="39"/>
        <v>0</v>
      </c>
      <c r="Y187" s="6"/>
      <c r="Z187" s="5">
        <f t="shared" si="36"/>
        <v>0</v>
      </c>
      <c r="AA187" s="6"/>
      <c r="AB187" s="5">
        <f t="shared" si="37"/>
        <v>0</v>
      </c>
      <c r="AC187" s="5"/>
      <c r="AD187" s="5">
        <f t="shared" si="32"/>
        <v>0</v>
      </c>
      <c r="AE187" s="5"/>
      <c r="AF187" s="5">
        <f t="shared" si="29"/>
        <v>0</v>
      </c>
      <c r="AG187" s="5">
        <v>0</v>
      </c>
      <c r="AH187" s="5"/>
      <c r="AI187" s="5">
        <f t="shared" si="33"/>
        <v>0</v>
      </c>
      <c r="AJ187" s="5"/>
      <c r="AK187" s="5">
        <f t="shared" si="30"/>
        <v>0</v>
      </c>
    </row>
    <row r="188" spans="1:37" ht="36.75" customHeight="1">
      <c r="A188" s="2" t="s">
        <v>235</v>
      </c>
      <c r="B188" s="3" t="s">
        <v>11</v>
      </c>
      <c r="C188" s="3" t="s">
        <v>20</v>
      </c>
      <c r="D188" s="3">
        <v>13</v>
      </c>
      <c r="E188" s="1" t="s">
        <v>236</v>
      </c>
      <c r="F188" s="3"/>
      <c r="G188" s="5">
        <v>396.1</v>
      </c>
      <c r="H188" s="6">
        <f>H189</f>
        <v>0</v>
      </c>
      <c r="I188" s="5">
        <f t="shared" si="40"/>
        <v>396.1</v>
      </c>
      <c r="J188" s="6">
        <f>J189</f>
        <v>0</v>
      </c>
      <c r="K188" s="5">
        <f t="shared" si="38"/>
        <v>396.1</v>
      </c>
      <c r="L188" s="5">
        <v>396.1</v>
      </c>
      <c r="M188" s="6">
        <f>M189</f>
        <v>0</v>
      </c>
      <c r="N188" s="6">
        <f>N189</f>
        <v>-396.1</v>
      </c>
      <c r="O188" s="5">
        <f t="shared" si="34"/>
        <v>0</v>
      </c>
      <c r="P188" s="5">
        <f t="shared" si="41"/>
        <v>396.1</v>
      </c>
      <c r="Q188" s="6">
        <f>Q189</f>
        <v>0</v>
      </c>
      <c r="R188" s="6">
        <f>R189</f>
        <v>0</v>
      </c>
      <c r="S188" s="5">
        <f t="shared" si="35"/>
        <v>0</v>
      </c>
      <c r="T188" s="5">
        <f>T189</f>
        <v>0</v>
      </c>
      <c r="U188" s="5">
        <f t="shared" si="31"/>
        <v>0</v>
      </c>
      <c r="V188" s="5">
        <f>V189</f>
        <v>0</v>
      </c>
      <c r="W188" s="5">
        <f t="shared" si="28"/>
        <v>0</v>
      </c>
      <c r="X188" s="5">
        <f t="shared" si="39"/>
        <v>396.1</v>
      </c>
      <c r="Y188" s="6">
        <f>Y189</f>
        <v>-396.1</v>
      </c>
      <c r="Z188" s="5">
        <f t="shared" si="36"/>
        <v>0</v>
      </c>
      <c r="AA188" s="6">
        <f>AA189</f>
        <v>0</v>
      </c>
      <c r="AB188" s="5">
        <f t="shared" si="37"/>
        <v>0</v>
      </c>
      <c r="AC188" s="5">
        <f>AC189</f>
        <v>0</v>
      </c>
      <c r="AD188" s="5">
        <f t="shared" si="32"/>
        <v>0</v>
      </c>
      <c r="AE188" s="5">
        <f>AE189</f>
        <v>0</v>
      </c>
      <c r="AF188" s="5">
        <f t="shared" si="29"/>
        <v>0</v>
      </c>
      <c r="AG188" s="5">
        <v>0</v>
      </c>
      <c r="AH188" s="5">
        <f>AH189</f>
        <v>0</v>
      </c>
      <c r="AI188" s="5">
        <f t="shared" si="33"/>
        <v>0</v>
      </c>
      <c r="AJ188" s="5">
        <f>AJ189</f>
        <v>0</v>
      </c>
      <c r="AK188" s="5">
        <f t="shared" si="30"/>
        <v>0</v>
      </c>
    </row>
    <row r="189" spans="1:37" ht="45.75" customHeight="1">
      <c r="A189" s="2" t="s">
        <v>33</v>
      </c>
      <c r="B189" s="3" t="s">
        <v>11</v>
      </c>
      <c r="C189" s="3" t="s">
        <v>20</v>
      </c>
      <c r="D189" s="3">
        <v>13</v>
      </c>
      <c r="E189" s="12" t="s">
        <v>236</v>
      </c>
      <c r="F189" s="3">
        <v>200</v>
      </c>
      <c r="G189" s="5">
        <v>396.1</v>
      </c>
      <c r="H189" s="6"/>
      <c r="I189" s="5">
        <f t="shared" si="40"/>
        <v>396.1</v>
      </c>
      <c r="J189" s="6"/>
      <c r="K189" s="5">
        <f t="shared" si="38"/>
        <v>396.1</v>
      </c>
      <c r="L189" s="5">
        <v>396.1</v>
      </c>
      <c r="M189" s="6"/>
      <c r="N189" s="6">
        <v>-396.1</v>
      </c>
      <c r="O189" s="5">
        <f t="shared" si="34"/>
        <v>0</v>
      </c>
      <c r="P189" s="5">
        <f t="shared" si="41"/>
        <v>396.1</v>
      </c>
      <c r="Q189" s="6"/>
      <c r="R189" s="6"/>
      <c r="S189" s="5">
        <f t="shared" si="35"/>
        <v>0</v>
      </c>
      <c r="T189" s="5"/>
      <c r="U189" s="5">
        <f t="shared" si="31"/>
        <v>0</v>
      </c>
      <c r="V189" s="5"/>
      <c r="W189" s="5">
        <f t="shared" si="28"/>
        <v>0</v>
      </c>
      <c r="X189" s="5">
        <f t="shared" si="39"/>
        <v>396.1</v>
      </c>
      <c r="Y189" s="6">
        <v>-396.1</v>
      </c>
      <c r="Z189" s="5">
        <f t="shared" si="36"/>
        <v>0</v>
      </c>
      <c r="AA189" s="6"/>
      <c r="AB189" s="5">
        <f t="shared" si="37"/>
        <v>0</v>
      </c>
      <c r="AC189" s="5"/>
      <c r="AD189" s="5">
        <f t="shared" si="32"/>
        <v>0</v>
      </c>
      <c r="AE189" s="5"/>
      <c r="AF189" s="5">
        <f t="shared" si="29"/>
        <v>0</v>
      </c>
      <c r="AG189" s="5">
        <v>0</v>
      </c>
      <c r="AH189" s="5"/>
      <c r="AI189" s="5">
        <f t="shared" si="33"/>
        <v>0</v>
      </c>
      <c r="AJ189" s="5"/>
      <c r="AK189" s="5">
        <f t="shared" si="30"/>
        <v>0</v>
      </c>
    </row>
    <row r="190" spans="1:37" ht="45.75" customHeight="1">
      <c r="A190" s="2" t="s">
        <v>337</v>
      </c>
      <c r="B190" s="3" t="s">
        <v>11</v>
      </c>
      <c r="C190" s="3" t="s">
        <v>20</v>
      </c>
      <c r="D190" s="3">
        <v>13</v>
      </c>
      <c r="E190" s="1" t="s">
        <v>338</v>
      </c>
      <c r="F190" s="3"/>
      <c r="G190" s="5"/>
      <c r="H190" s="6"/>
      <c r="I190" s="5"/>
      <c r="J190" s="6"/>
      <c r="K190" s="5"/>
      <c r="L190" s="5"/>
      <c r="M190" s="6"/>
      <c r="N190" s="6"/>
      <c r="O190" s="5"/>
      <c r="P190" s="5"/>
      <c r="Q190" s="6"/>
      <c r="R190" s="6"/>
      <c r="S190" s="5"/>
      <c r="T190" s="5"/>
      <c r="U190" s="5">
        <f t="shared" si="31"/>
        <v>0</v>
      </c>
      <c r="V190" s="5">
        <f>V191</f>
        <v>0</v>
      </c>
      <c r="W190" s="5">
        <f t="shared" si="28"/>
        <v>0</v>
      </c>
      <c r="X190" s="5"/>
      <c r="Y190" s="6"/>
      <c r="Z190" s="5"/>
      <c r="AA190" s="6"/>
      <c r="AB190" s="5"/>
      <c r="AC190" s="5"/>
      <c r="AD190" s="5">
        <f t="shared" si="32"/>
        <v>0</v>
      </c>
      <c r="AE190" s="5">
        <f>AE191</f>
        <v>0</v>
      </c>
      <c r="AF190" s="5">
        <f t="shared" si="29"/>
        <v>0</v>
      </c>
      <c r="AG190" s="5"/>
      <c r="AH190" s="5"/>
      <c r="AI190" s="5">
        <f t="shared" si="33"/>
        <v>0</v>
      </c>
      <c r="AJ190" s="5">
        <f>AJ191</f>
        <v>0</v>
      </c>
      <c r="AK190" s="5">
        <f t="shared" si="30"/>
        <v>0</v>
      </c>
    </row>
    <row r="191" spans="1:37" ht="45.75" customHeight="1">
      <c r="A191" s="2" t="s">
        <v>33</v>
      </c>
      <c r="B191" s="3" t="s">
        <v>11</v>
      </c>
      <c r="C191" s="3" t="s">
        <v>20</v>
      </c>
      <c r="D191" s="3">
        <v>13</v>
      </c>
      <c r="E191" s="1" t="s">
        <v>338</v>
      </c>
      <c r="F191" s="3">
        <v>200</v>
      </c>
      <c r="G191" s="5"/>
      <c r="H191" s="6"/>
      <c r="I191" s="5"/>
      <c r="J191" s="6"/>
      <c r="K191" s="5"/>
      <c r="L191" s="5"/>
      <c r="M191" s="6"/>
      <c r="N191" s="6"/>
      <c r="O191" s="5"/>
      <c r="P191" s="5"/>
      <c r="Q191" s="6"/>
      <c r="R191" s="6"/>
      <c r="S191" s="5"/>
      <c r="T191" s="5"/>
      <c r="U191" s="5">
        <f t="shared" si="31"/>
        <v>0</v>
      </c>
      <c r="V191" s="5"/>
      <c r="W191" s="5">
        <f t="shared" si="28"/>
        <v>0</v>
      </c>
      <c r="X191" s="5"/>
      <c r="Y191" s="6"/>
      <c r="Z191" s="5"/>
      <c r="AA191" s="6"/>
      <c r="AB191" s="5"/>
      <c r="AC191" s="5"/>
      <c r="AD191" s="5">
        <f t="shared" si="32"/>
        <v>0</v>
      </c>
      <c r="AE191" s="5"/>
      <c r="AF191" s="5">
        <f t="shared" si="29"/>
        <v>0</v>
      </c>
      <c r="AG191" s="5"/>
      <c r="AH191" s="5"/>
      <c r="AI191" s="5">
        <f t="shared" si="33"/>
        <v>0</v>
      </c>
      <c r="AJ191" s="5"/>
      <c r="AK191" s="5">
        <f t="shared" si="30"/>
        <v>0</v>
      </c>
    </row>
    <row r="192" spans="1:37" ht="50.25" customHeight="1">
      <c r="A192" s="2" t="s">
        <v>47</v>
      </c>
      <c r="B192" s="3" t="s">
        <v>11</v>
      </c>
      <c r="C192" s="3" t="s">
        <v>20</v>
      </c>
      <c r="D192" s="3">
        <v>13</v>
      </c>
      <c r="E192" s="12" t="s">
        <v>48</v>
      </c>
      <c r="F192" s="3"/>
      <c r="G192" s="5">
        <v>608.57005000000004</v>
      </c>
      <c r="H192" s="6">
        <f>H193+H194</f>
        <v>0</v>
      </c>
      <c r="I192" s="5">
        <f t="shared" si="40"/>
        <v>608.57005000000004</v>
      </c>
      <c r="J192" s="6">
        <f>J193+J194</f>
        <v>0</v>
      </c>
      <c r="K192" s="5">
        <f t="shared" si="38"/>
        <v>608.57005000000004</v>
      </c>
      <c r="L192" s="5">
        <v>608.57005000000004</v>
      </c>
      <c r="M192" s="6">
        <f>M193+M194</f>
        <v>0</v>
      </c>
      <c r="N192" s="6">
        <f>N193+N194</f>
        <v>0</v>
      </c>
      <c r="O192" s="5">
        <f t="shared" si="34"/>
        <v>608.57005000000004</v>
      </c>
      <c r="P192" s="5">
        <f t="shared" si="41"/>
        <v>608.57005000000004</v>
      </c>
      <c r="Q192" s="6">
        <f>Q193+Q194</f>
        <v>0</v>
      </c>
      <c r="R192" s="6">
        <f>R193+R194</f>
        <v>0</v>
      </c>
      <c r="S192" s="5">
        <f t="shared" si="35"/>
        <v>608.57005000000004</v>
      </c>
      <c r="T192" s="5">
        <f>T193+T194</f>
        <v>0</v>
      </c>
      <c r="U192" s="5">
        <f t="shared" si="31"/>
        <v>608.57005000000004</v>
      </c>
      <c r="V192" s="5">
        <f>V193+V194</f>
        <v>783.05029999999999</v>
      </c>
      <c r="W192" s="5">
        <f t="shared" si="28"/>
        <v>1391.6203500000001</v>
      </c>
      <c r="X192" s="5">
        <f t="shared" si="39"/>
        <v>608.57005000000004</v>
      </c>
      <c r="Y192" s="6">
        <f>Y193+Y194</f>
        <v>0</v>
      </c>
      <c r="Z192" s="5">
        <f t="shared" si="36"/>
        <v>608.57005000000004</v>
      </c>
      <c r="AA192" s="6">
        <f>AA193+AA194</f>
        <v>0</v>
      </c>
      <c r="AB192" s="5">
        <f t="shared" si="37"/>
        <v>608.57005000000004</v>
      </c>
      <c r="AC192" s="5">
        <f>AC193+AC194</f>
        <v>0</v>
      </c>
      <c r="AD192" s="5">
        <f t="shared" si="32"/>
        <v>608.57005000000004</v>
      </c>
      <c r="AE192" s="5">
        <f>AE193+AE194</f>
        <v>0</v>
      </c>
      <c r="AF192" s="5">
        <f t="shared" si="29"/>
        <v>608.57005000000004</v>
      </c>
      <c r="AG192" s="5">
        <v>608.57005000000004</v>
      </c>
      <c r="AH192" s="5">
        <f>AH193+AH194</f>
        <v>0</v>
      </c>
      <c r="AI192" s="5">
        <f t="shared" si="33"/>
        <v>608.57005000000004</v>
      </c>
      <c r="AJ192" s="5">
        <f>AJ193+AJ194</f>
        <v>0</v>
      </c>
      <c r="AK192" s="5">
        <f t="shared" si="30"/>
        <v>608.57005000000004</v>
      </c>
    </row>
    <row r="193" spans="1:37" ht="48" customHeight="1">
      <c r="A193" s="2" t="s">
        <v>33</v>
      </c>
      <c r="B193" s="3" t="s">
        <v>11</v>
      </c>
      <c r="C193" s="3" t="s">
        <v>20</v>
      </c>
      <c r="D193" s="3">
        <v>13</v>
      </c>
      <c r="E193" s="12" t="s">
        <v>48</v>
      </c>
      <c r="F193" s="3">
        <v>200</v>
      </c>
      <c r="G193" s="5">
        <v>608.57005000000004</v>
      </c>
      <c r="H193" s="6"/>
      <c r="I193" s="5">
        <f t="shared" si="40"/>
        <v>608.57005000000004</v>
      </c>
      <c r="J193" s="6"/>
      <c r="K193" s="5">
        <f t="shared" si="38"/>
        <v>608.57005000000004</v>
      </c>
      <c r="L193" s="5">
        <v>608.57005000000004</v>
      </c>
      <c r="M193" s="6"/>
      <c r="N193" s="6"/>
      <c r="O193" s="5">
        <f t="shared" si="34"/>
        <v>608.57005000000004</v>
      </c>
      <c r="P193" s="5">
        <f t="shared" si="41"/>
        <v>608.57005000000004</v>
      </c>
      <c r="Q193" s="6"/>
      <c r="R193" s="6"/>
      <c r="S193" s="5">
        <f t="shared" si="35"/>
        <v>608.57005000000004</v>
      </c>
      <c r="T193" s="5"/>
      <c r="U193" s="5">
        <f t="shared" si="31"/>
        <v>608.57005000000004</v>
      </c>
      <c r="V193" s="5">
        <f>433.0503+350</f>
        <v>783.05029999999999</v>
      </c>
      <c r="W193" s="5">
        <f t="shared" si="28"/>
        <v>1391.6203500000001</v>
      </c>
      <c r="X193" s="5">
        <f t="shared" si="39"/>
        <v>608.57005000000004</v>
      </c>
      <c r="Y193" s="6"/>
      <c r="Z193" s="5">
        <f t="shared" si="36"/>
        <v>608.57005000000004</v>
      </c>
      <c r="AA193" s="6"/>
      <c r="AB193" s="5">
        <f t="shared" si="37"/>
        <v>608.57005000000004</v>
      </c>
      <c r="AC193" s="5"/>
      <c r="AD193" s="5">
        <f t="shared" si="32"/>
        <v>608.57005000000004</v>
      </c>
      <c r="AE193" s="5"/>
      <c r="AF193" s="5">
        <f t="shared" si="29"/>
        <v>608.57005000000004</v>
      </c>
      <c r="AG193" s="5">
        <v>608.57005000000004</v>
      </c>
      <c r="AH193" s="5"/>
      <c r="AI193" s="5">
        <f t="shared" si="33"/>
        <v>608.57005000000004</v>
      </c>
      <c r="AJ193" s="5"/>
      <c r="AK193" s="5">
        <f t="shared" si="30"/>
        <v>608.57005000000004</v>
      </c>
    </row>
    <row r="194" spans="1:37" ht="39.75" customHeight="1">
      <c r="A194" s="4" t="s">
        <v>34</v>
      </c>
      <c r="B194" s="3" t="s">
        <v>11</v>
      </c>
      <c r="C194" s="3" t="s">
        <v>20</v>
      </c>
      <c r="D194" s="3">
        <v>13</v>
      </c>
      <c r="E194" s="12" t="s">
        <v>48</v>
      </c>
      <c r="F194" s="3">
        <v>800</v>
      </c>
      <c r="G194" s="5">
        <v>0</v>
      </c>
      <c r="H194" s="6"/>
      <c r="I194" s="5">
        <f t="shared" si="40"/>
        <v>0</v>
      </c>
      <c r="J194" s="6"/>
      <c r="K194" s="5">
        <f t="shared" si="38"/>
        <v>0</v>
      </c>
      <c r="L194" s="5">
        <v>0</v>
      </c>
      <c r="M194" s="6"/>
      <c r="N194" s="6"/>
      <c r="O194" s="5">
        <f t="shared" si="34"/>
        <v>0</v>
      </c>
      <c r="P194" s="5">
        <f t="shared" si="41"/>
        <v>0</v>
      </c>
      <c r="Q194" s="6"/>
      <c r="R194" s="6"/>
      <c r="S194" s="5">
        <f t="shared" si="35"/>
        <v>0</v>
      </c>
      <c r="T194" s="5"/>
      <c r="U194" s="5">
        <f t="shared" si="31"/>
        <v>0</v>
      </c>
      <c r="V194" s="5"/>
      <c r="W194" s="5">
        <f t="shared" si="28"/>
        <v>0</v>
      </c>
      <c r="X194" s="5">
        <f t="shared" si="39"/>
        <v>0</v>
      </c>
      <c r="Y194" s="6"/>
      <c r="Z194" s="5">
        <f t="shared" si="36"/>
        <v>0</v>
      </c>
      <c r="AA194" s="6"/>
      <c r="AB194" s="5">
        <f t="shared" si="37"/>
        <v>0</v>
      </c>
      <c r="AC194" s="5"/>
      <c r="AD194" s="5">
        <f t="shared" si="32"/>
        <v>0</v>
      </c>
      <c r="AE194" s="5"/>
      <c r="AF194" s="5">
        <f t="shared" si="29"/>
        <v>0</v>
      </c>
      <c r="AG194" s="5">
        <v>0</v>
      </c>
      <c r="AH194" s="5"/>
      <c r="AI194" s="5">
        <f t="shared" si="33"/>
        <v>0</v>
      </c>
      <c r="AJ194" s="5"/>
      <c r="AK194" s="5">
        <f t="shared" si="30"/>
        <v>0</v>
      </c>
    </row>
    <row r="195" spans="1:37" ht="67.5" customHeight="1">
      <c r="A195" s="4" t="s">
        <v>259</v>
      </c>
      <c r="B195" s="3" t="s">
        <v>11</v>
      </c>
      <c r="C195" s="3" t="s">
        <v>20</v>
      </c>
      <c r="D195" s="3">
        <v>13</v>
      </c>
      <c r="E195" s="12" t="s">
        <v>260</v>
      </c>
      <c r="F195" s="3"/>
      <c r="G195" s="5"/>
      <c r="H195" s="6"/>
      <c r="I195" s="5"/>
      <c r="J195" s="6"/>
      <c r="K195" s="5"/>
      <c r="L195" s="5"/>
      <c r="M195" s="6"/>
      <c r="N195" s="6"/>
      <c r="O195" s="5">
        <f t="shared" si="34"/>
        <v>0</v>
      </c>
      <c r="P195" s="5"/>
      <c r="Q195" s="6"/>
      <c r="R195" s="6">
        <f>R196</f>
        <v>0</v>
      </c>
      <c r="S195" s="5">
        <f t="shared" si="35"/>
        <v>0</v>
      </c>
      <c r="T195" s="5">
        <f>T196</f>
        <v>0</v>
      </c>
      <c r="U195" s="5">
        <f t="shared" si="31"/>
        <v>0</v>
      </c>
      <c r="V195" s="5">
        <f>V196</f>
        <v>0</v>
      </c>
      <c r="W195" s="5">
        <f t="shared" si="28"/>
        <v>0</v>
      </c>
      <c r="X195" s="5"/>
      <c r="Y195" s="6"/>
      <c r="Z195" s="5">
        <f t="shared" si="36"/>
        <v>0</v>
      </c>
      <c r="AA195" s="6">
        <f>AA196</f>
        <v>0</v>
      </c>
      <c r="AB195" s="5">
        <f t="shared" si="37"/>
        <v>0</v>
      </c>
      <c r="AC195" s="5">
        <f>AC196</f>
        <v>0</v>
      </c>
      <c r="AD195" s="5">
        <f t="shared" si="32"/>
        <v>0</v>
      </c>
      <c r="AE195" s="5">
        <f>AE196</f>
        <v>0</v>
      </c>
      <c r="AF195" s="5">
        <f t="shared" si="29"/>
        <v>0</v>
      </c>
      <c r="AG195" s="5">
        <v>0</v>
      </c>
      <c r="AH195" s="5">
        <f>AH196</f>
        <v>0</v>
      </c>
      <c r="AI195" s="5">
        <f t="shared" si="33"/>
        <v>0</v>
      </c>
      <c r="AJ195" s="5">
        <f>AJ196</f>
        <v>0</v>
      </c>
      <c r="AK195" s="5">
        <f t="shared" si="30"/>
        <v>0</v>
      </c>
    </row>
    <row r="196" spans="1:37" ht="39.75" customHeight="1">
      <c r="A196" s="4" t="s">
        <v>34</v>
      </c>
      <c r="B196" s="3" t="s">
        <v>11</v>
      </c>
      <c r="C196" s="3" t="s">
        <v>20</v>
      </c>
      <c r="D196" s="3">
        <v>13</v>
      </c>
      <c r="E196" s="12" t="s">
        <v>260</v>
      </c>
      <c r="F196" s="3">
        <v>800</v>
      </c>
      <c r="G196" s="5"/>
      <c r="H196" s="6"/>
      <c r="I196" s="5"/>
      <c r="J196" s="6"/>
      <c r="K196" s="5"/>
      <c r="L196" s="5"/>
      <c r="M196" s="6"/>
      <c r="N196" s="6"/>
      <c r="O196" s="5">
        <f t="shared" si="34"/>
        <v>0</v>
      </c>
      <c r="P196" s="5"/>
      <c r="Q196" s="6"/>
      <c r="R196" s="6"/>
      <c r="S196" s="5">
        <f t="shared" si="35"/>
        <v>0</v>
      </c>
      <c r="T196" s="5"/>
      <c r="U196" s="5">
        <f t="shared" si="31"/>
        <v>0</v>
      </c>
      <c r="V196" s="5"/>
      <c r="W196" s="5">
        <f t="shared" si="28"/>
        <v>0</v>
      </c>
      <c r="X196" s="5"/>
      <c r="Y196" s="6"/>
      <c r="Z196" s="5">
        <f t="shared" si="36"/>
        <v>0</v>
      </c>
      <c r="AA196" s="6"/>
      <c r="AB196" s="5">
        <f t="shared" si="37"/>
        <v>0</v>
      </c>
      <c r="AC196" s="5"/>
      <c r="AD196" s="5">
        <f t="shared" si="32"/>
        <v>0</v>
      </c>
      <c r="AE196" s="5"/>
      <c r="AF196" s="5">
        <f t="shared" si="29"/>
        <v>0</v>
      </c>
      <c r="AG196" s="5">
        <v>0</v>
      </c>
      <c r="AH196" s="5"/>
      <c r="AI196" s="5">
        <f t="shared" si="33"/>
        <v>0</v>
      </c>
      <c r="AJ196" s="5"/>
      <c r="AK196" s="5">
        <f t="shared" si="30"/>
        <v>0</v>
      </c>
    </row>
    <row r="197" spans="1:37" ht="40.5" customHeight="1">
      <c r="A197" s="10" t="s">
        <v>55</v>
      </c>
      <c r="B197" s="3" t="s">
        <v>11</v>
      </c>
      <c r="C197" s="3" t="s">
        <v>22</v>
      </c>
      <c r="D197" s="3">
        <v>10</v>
      </c>
      <c r="E197" s="1" t="s">
        <v>56</v>
      </c>
      <c r="F197" s="3"/>
      <c r="G197" s="5">
        <v>152</v>
      </c>
      <c r="H197" s="6">
        <f>H198</f>
        <v>0</v>
      </c>
      <c r="I197" s="5">
        <f t="shared" si="40"/>
        <v>152</v>
      </c>
      <c r="J197" s="6">
        <f>J198</f>
        <v>0</v>
      </c>
      <c r="K197" s="5">
        <f t="shared" si="38"/>
        <v>152</v>
      </c>
      <c r="L197" s="5">
        <v>152</v>
      </c>
      <c r="M197" s="6">
        <f>M198</f>
        <v>0</v>
      </c>
      <c r="N197" s="6">
        <f>N198</f>
        <v>0</v>
      </c>
      <c r="O197" s="5">
        <f t="shared" si="34"/>
        <v>152</v>
      </c>
      <c r="P197" s="5">
        <f t="shared" si="41"/>
        <v>152</v>
      </c>
      <c r="Q197" s="6">
        <f>Q198</f>
        <v>0</v>
      </c>
      <c r="R197" s="6">
        <f>R198</f>
        <v>0</v>
      </c>
      <c r="S197" s="5">
        <f t="shared" si="35"/>
        <v>152</v>
      </c>
      <c r="T197" s="5">
        <f>T198</f>
        <v>0</v>
      </c>
      <c r="U197" s="5">
        <f t="shared" si="31"/>
        <v>152</v>
      </c>
      <c r="V197" s="5">
        <f>V198</f>
        <v>0</v>
      </c>
      <c r="W197" s="5">
        <f t="shared" si="28"/>
        <v>152</v>
      </c>
      <c r="X197" s="5">
        <f t="shared" si="39"/>
        <v>152</v>
      </c>
      <c r="Y197" s="6">
        <f>Y198</f>
        <v>0</v>
      </c>
      <c r="Z197" s="5">
        <f t="shared" si="36"/>
        <v>152</v>
      </c>
      <c r="AA197" s="6">
        <f>AA198</f>
        <v>0</v>
      </c>
      <c r="AB197" s="5">
        <f t="shared" si="37"/>
        <v>152</v>
      </c>
      <c r="AC197" s="5">
        <f>AC198</f>
        <v>0</v>
      </c>
      <c r="AD197" s="5">
        <f t="shared" si="32"/>
        <v>152</v>
      </c>
      <c r="AE197" s="5">
        <f>AE198</f>
        <v>0</v>
      </c>
      <c r="AF197" s="5">
        <f t="shared" si="29"/>
        <v>152</v>
      </c>
      <c r="AG197" s="5">
        <v>152</v>
      </c>
      <c r="AH197" s="5">
        <f>AH198</f>
        <v>0</v>
      </c>
      <c r="AI197" s="5">
        <f t="shared" si="33"/>
        <v>152</v>
      </c>
      <c r="AJ197" s="5">
        <f>AJ198</f>
        <v>0</v>
      </c>
      <c r="AK197" s="5">
        <f t="shared" si="30"/>
        <v>152</v>
      </c>
    </row>
    <row r="198" spans="1:37" ht="48" customHeight="1">
      <c r="A198" s="2" t="s">
        <v>33</v>
      </c>
      <c r="B198" s="3" t="s">
        <v>11</v>
      </c>
      <c r="C198" s="3" t="s">
        <v>22</v>
      </c>
      <c r="D198" s="3">
        <v>10</v>
      </c>
      <c r="E198" s="1" t="s">
        <v>56</v>
      </c>
      <c r="F198" s="3">
        <v>200</v>
      </c>
      <c r="G198" s="5">
        <v>152</v>
      </c>
      <c r="H198" s="6"/>
      <c r="I198" s="5">
        <f t="shared" si="40"/>
        <v>152</v>
      </c>
      <c r="J198" s="6"/>
      <c r="K198" s="5">
        <f t="shared" si="38"/>
        <v>152</v>
      </c>
      <c r="L198" s="5">
        <v>152</v>
      </c>
      <c r="M198" s="6"/>
      <c r="N198" s="6"/>
      <c r="O198" s="5">
        <f t="shared" si="34"/>
        <v>152</v>
      </c>
      <c r="P198" s="5">
        <f t="shared" si="41"/>
        <v>152</v>
      </c>
      <c r="Q198" s="6"/>
      <c r="R198" s="6"/>
      <c r="S198" s="5">
        <f t="shared" si="35"/>
        <v>152</v>
      </c>
      <c r="T198" s="5"/>
      <c r="U198" s="5">
        <f t="shared" si="31"/>
        <v>152</v>
      </c>
      <c r="V198" s="5"/>
      <c r="W198" s="5">
        <f t="shared" si="28"/>
        <v>152</v>
      </c>
      <c r="X198" s="5">
        <f t="shared" si="39"/>
        <v>152</v>
      </c>
      <c r="Y198" s="6"/>
      <c r="Z198" s="5">
        <f t="shared" si="36"/>
        <v>152</v>
      </c>
      <c r="AA198" s="6"/>
      <c r="AB198" s="5">
        <f t="shared" si="37"/>
        <v>152</v>
      </c>
      <c r="AC198" s="5"/>
      <c r="AD198" s="5">
        <f t="shared" si="32"/>
        <v>152</v>
      </c>
      <c r="AE198" s="5"/>
      <c r="AF198" s="5">
        <f t="shared" si="29"/>
        <v>152</v>
      </c>
      <c r="AG198" s="5">
        <v>152</v>
      </c>
      <c r="AH198" s="5"/>
      <c r="AI198" s="5">
        <f t="shared" si="33"/>
        <v>152</v>
      </c>
      <c r="AJ198" s="5"/>
      <c r="AK198" s="5">
        <f t="shared" si="30"/>
        <v>152</v>
      </c>
    </row>
    <row r="199" spans="1:37" ht="48" customHeight="1">
      <c r="A199" s="2" t="s">
        <v>228</v>
      </c>
      <c r="B199" s="3" t="s">
        <v>11</v>
      </c>
      <c r="C199" s="3" t="s">
        <v>22</v>
      </c>
      <c r="D199" s="3">
        <v>12</v>
      </c>
      <c r="E199" s="1" t="s">
        <v>239</v>
      </c>
      <c r="F199" s="3"/>
      <c r="G199" s="5">
        <v>0</v>
      </c>
      <c r="H199" s="6">
        <f>H200</f>
        <v>0</v>
      </c>
      <c r="I199" s="5">
        <f t="shared" si="40"/>
        <v>0</v>
      </c>
      <c r="J199" s="6">
        <f>J200</f>
        <v>0</v>
      </c>
      <c r="K199" s="5">
        <f t="shared" si="38"/>
        <v>0</v>
      </c>
      <c r="L199" s="5">
        <v>0</v>
      </c>
      <c r="M199" s="6">
        <f>M200</f>
        <v>0</v>
      </c>
      <c r="N199" s="6">
        <f>N200</f>
        <v>0</v>
      </c>
      <c r="O199" s="5">
        <f t="shared" si="34"/>
        <v>0</v>
      </c>
      <c r="P199" s="5">
        <f t="shared" si="41"/>
        <v>0</v>
      </c>
      <c r="Q199" s="6">
        <f>Q200</f>
        <v>0</v>
      </c>
      <c r="R199" s="6">
        <f>R200</f>
        <v>0</v>
      </c>
      <c r="S199" s="5">
        <f t="shared" si="35"/>
        <v>0</v>
      </c>
      <c r="T199" s="5">
        <f>T200</f>
        <v>0</v>
      </c>
      <c r="U199" s="5">
        <f t="shared" si="31"/>
        <v>0</v>
      </c>
      <c r="V199" s="5">
        <f>V200</f>
        <v>0</v>
      </c>
      <c r="W199" s="5">
        <f t="shared" si="28"/>
        <v>0</v>
      </c>
      <c r="X199" s="5">
        <f t="shared" si="39"/>
        <v>0</v>
      </c>
      <c r="Y199" s="6">
        <f>Y200</f>
        <v>0</v>
      </c>
      <c r="Z199" s="5">
        <f t="shared" si="36"/>
        <v>0</v>
      </c>
      <c r="AA199" s="6">
        <f>AA200</f>
        <v>0</v>
      </c>
      <c r="AB199" s="5">
        <f t="shared" si="37"/>
        <v>0</v>
      </c>
      <c r="AC199" s="5">
        <f>AC200</f>
        <v>0</v>
      </c>
      <c r="AD199" s="5">
        <f t="shared" si="32"/>
        <v>0</v>
      </c>
      <c r="AE199" s="5">
        <f>AE200</f>
        <v>0</v>
      </c>
      <c r="AF199" s="5">
        <f t="shared" si="29"/>
        <v>0</v>
      </c>
      <c r="AG199" s="5">
        <v>0</v>
      </c>
      <c r="AH199" s="5">
        <f>AH200</f>
        <v>0</v>
      </c>
      <c r="AI199" s="5">
        <f t="shared" si="33"/>
        <v>0</v>
      </c>
      <c r="AJ199" s="5">
        <f>AJ200</f>
        <v>0</v>
      </c>
      <c r="AK199" s="5">
        <f t="shared" si="30"/>
        <v>0</v>
      </c>
    </row>
    <row r="200" spans="1:37" ht="48" customHeight="1">
      <c r="A200" s="2" t="s">
        <v>33</v>
      </c>
      <c r="B200" s="3" t="s">
        <v>11</v>
      </c>
      <c r="C200" s="3" t="s">
        <v>22</v>
      </c>
      <c r="D200" s="3">
        <v>12</v>
      </c>
      <c r="E200" s="1" t="s">
        <v>239</v>
      </c>
      <c r="F200" s="3">
        <v>200</v>
      </c>
      <c r="G200" s="5">
        <v>0</v>
      </c>
      <c r="H200" s="6"/>
      <c r="I200" s="5">
        <f t="shared" si="40"/>
        <v>0</v>
      </c>
      <c r="J200" s="6"/>
      <c r="K200" s="5">
        <f t="shared" si="38"/>
        <v>0</v>
      </c>
      <c r="L200" s="5">
        <v>0</v>
      </c>
      <c r="M200" s="6"/>
      <c r="N200" s="6"/>
      <c r="O200" s="5">
        <f t="shared" si="34"/>
        <v>0</v>
      </c>
      <c r="P200" s="5">
        <f t="shared" si="41"/>
        <v>0</v>
      </c>
      <c r="Q200" s="6"/>
      <c r="R200" s="6"/>
      <c r="S200" s="5">
        <f t="shared" si="35"/>
        <v>0</v>
      </c>
      <c r="T200" s="5"/>
      <c r="U200" s="5">
        <f t="shared" si="31"/>
        <v>0</v>
      </c>
      <c r="V200" s="5"/>
      <c r="W200" s="5">
        <f t="shared" si="28"/>
        <v>0</v>
      </c>
      <c r="X200" s="5">
        <f t="shared" si="39"/>
        <v>0</v>
      </c>
      <c r="Y200" s="6"/>
      <c r="Z200" s="5">
        <f t="shared" si="36"/>
        <v>0</v>
      </c>
      <c r="AA200" s="6"/>
      <c r="AB200" s="5">
        <f t="shared" si="37"/>
        <v>0</v>
      </c>
      <c r="AC200" s="5"/>
      <c r="AD200" s="5">
        <f t="shared" si="32"/>
        <v>0</v>
      </c>
      <c r="AE200" s="5"/>
      <c r="AF200" s="5">
        <f t="shared" si="29"/>
        <v>0</v>
      </c>
      <c r="AG200" s="5">
        <v>0</v>
      </c>
      <c r="AH200" s="5"/>
      <c r="AI200" s="5">
        <f t="shared" si="33"/>
        <v>0</v>
      </c>
      <c r="AJ200" s="5"/>
      <c r="AK200" s="5">
        <f t="shared" si="30"/>
        <v>0</v>
      </c>
    </row>
    <row r="201" spans="1:37" ht="69" customHeight="1">
      <c r="A201" s="2" t="s">
        <v>62</v>
      </c>
      <c r="B201" s="3" t="s">
        <v>11</v>
      </c>
      <c r="C201" s="3" t="s">
        <v>22</v>
      </c>
      <c r="D201" s="3">
        <v>12</v>
      </c>
      <c r="E201" s="12" t="s">
        <v>63</v>
      </c>
      <c r="F201" s="3"/>
      <c r="G201" s="5">
        <v>200</v>
      </c>
      <c r="H201" s="6">
        <f>H202</f>
        <v>0</v>
      </c>
      <c r="I201" s="5">
        <f t="shared" si="40"/>
        <v>200</v>
      </c>
      <c r="J201" s="6">
        <f>J202</f>
        <v>0</v>
      </c>
      <c r="K201" s="5">
        <f t="shared" si="38"/>
        <v>200</v>
      </c>
      <c r="L201" s="5">
        <v>200</v>
      </c>
      <c r="M201" s="6">
        <f>M202</f>
        <v>0</v>
      </c>
      <c r="N201" s="6">
        <f>N202</f>
        <v>0</v>
      </c>
      <c r="O201" s="5">
        <f t="shared" si="34"/>
        <v>200</v>
      </c>
      <c r="P201" s="5">
        <f t="shared" si="41"/>
        <v>200</v>
      </c>
      <c r="Q201" s="6">
        <f>Q202</f>
        <v>0</v>
      </c>
      <c r="R201" s="6">
        <f>R202</f>
        <v>0</v>
      </c>
      <c r="S201" s="5">
        <f t="shared" si="35"/>
        <v>200</v>
      </c>
      <c r="T201" s="5">
        <f>T202</f>
        <v>0</v>
      </c>
      <c r="U201" s="5">
        <f t="shared" si="31"/>
        <v>200</v>
      </c>
      <c r="V201" s="5">
        <f>V202</f>
        <v>380</v>
      </c>
      <c r="W201" s="5">
        <f t="shared" si="28"/>
        <v>580</v>
      </c>
      <c r="X201" s="5">
        <f t="shared" si="39"/>
        <v>200</v>
      </c>
      <c r="Y201" s="6">
        <f>Y202</f>
        <v>0</v>
      </c>
      <c r="Z201" s="5">
        <f t="shared" si="36"/>
        <v>200</v>
      </c>
      <c r="AA201" s="6">
        <f>AA202</f>
        <v>0</v>
      </c>
      <c r="AB201" s="5">
        <f t="shared" si="37"/>
        <v>200</v>
      </c>
      <c r="AC201" s="5">
        <f>AC202</f>
        <v>0</v>
      </c>
      <c r="AD201" s="5">
        <f t="shared" si="32"/>
        <v>200</v>
      </c>
      <c r="AE201" s="5">
        <f>AE202</f>
        <v>0</v>
      </c>
      <c r="AF201" s="5">
        <f t="shared" si="29"/>
        <v>200</v>
      </c>
      <c r="AG201" s="5">
        <v>200</v>
      </c>
      <c r="AH201" s="5">
        <f>AH202</f>
        <v>0</v>
      </c>
      <c r="AI201" s="5">
        <f t="shared" si="33"/>
        <v>200</v>
      </c>
      <c r="AJ201" s="5">
        <f>AJ202</f>
        <v>0</v>
      </c>
      <c r="AK201" s="5">
        <f t="shared" si="30"/>
        <v>200</v>
      </c>
    </row>
    <row r="202" spans="1:37" ht="49.5" customHeight="1">
      <c r="A202" s="2" t="s">
        <v>33</v>
      </c>
      <c r="B202" s="3" t="s">
        <v>11</v>
      </c>
      <c r="C202" s="3" t="s">
        <v>22</v>
      </c>
      <c r="D202" s="3">
        <v>12</v>
      </c>
      <c r="E202" s="12" t="s">
        <v>63</v>
      </c>
      <c r="F202" s="3">
        <v>200</v>
      </c>
      <c r="G202" s="5">
        <v>200</v>
      </c>
      <c r="H202" s="6"/>
      <c r="I202" s="5">
        <f t="shared" si="40"/>
        <v>200</v>
      </c>
      <c r="J202" s="6"/>
      <c r="K202" s="5">
        <f t="shared" si="38"/>
        <v>200</v>
      </c>
      <c r="L202" s="5">
        <v>200</v>
      </c>
      <c r="M202" s="6"/>
      <c r="N202" s="6"/>
      <c r="O202" s="5">
        <f t="shared" si="34"/>
        <v>200</v>
      </c>
      <c r="P202" s="5">
        <f t="shared" si="41"/>
        <v>200</v>
      </c>
      <c r="Q202" s="6"/>
      <c r="R202" s="6"/>
      <c r="S202" s="5">
        <f t="shared" si="35"/>
        <v>200</v>
      </c>
      <c r="T202" s="5"/>
      <c r="U202" s="5">
        <f t="shared" si="31"/>
        <v>200</v>
      </c>
      <c r="V202" s="5">
        <v>380</v>
      </c>
      <c r="W202" s="5">
        <f t="shared" si="28"/>
        <v>580</v>
      </c>
      <c r="X202" s="5">
        <f t="shared" si="39"/>
        <v>200</v>
      </c>
      <c r="Y202" s="6"/>
      <c r="Z202" s="5">
        <f t="shared" si="36"/>
        <v>200</v>
      </c>
      <c r="AA202" s="6"/>
      <c r="AB202" s="5">
        <f t="shared" si="37"/>
        <v>200</v>
      </c>
      <c r="AC202" s="5"/>
      <c r="AD202" s="5">
        <f t="shared" si="32"/>
        <v>200</v>
      </c>
      <c r="AE202" s="5"/>
      <c r="AF202" s="5">
        <f t="shared" si="29"/>
        <v>200</v>
      </c>
      <c r="AG202" s="5">
        <v>200</v>
      </c>
      <c r="AH202" s="5"/>
      <c r="AI202" s="5">
        <f t="shared" si="33"/>
        <v>200</v>
      </c>
      <c r="AJ202" s="5"/>
      <c r="AK202" s="5">
        <f t="shared" si="30"/>
        <v>200</v>
      </c>
    </row>
    <row r="203" spans="1:37" ht="97.5" customHeight="1">
      <c r="A203" s="15" t="s">
        <v>201</v>
      </c>
      <c r="B203" s="3" t="s">
        <v>11</v>
      </c>
      <c r="C203" s="3" t="s">
        <v>23</v>
      </c>
      <c r="D203" s="3" t="s">
        <v>20</v>
      </c>
      <c r="E203" s="12" t="s">
        <v>64</v>
      </c>
      <c r="F203" s="3"/>
      <c r="G203" s="5">
        <v>3286.4789999999998</v>
      </c>
      <c r="H203" s="6">
        <f>H204</f>
        <v>0</v>
      </c>
      <c r="I203" s="5">
        <f t="shared" si="40"/>
        <v>3286.4789999999998</v>
      </c>
      <c r="J203" s="6">
        <f>J204</f>
        <v>0</v>
      </c>
      <c r="K203" s="5">
        <f t="shared" si="38"/>
        <v>3286.4789999999998</v>
      </c>
      <c r="L203" s="5">
        <v>857.78778999999997</v>
      </c>
      <c r="M203" s="6">
        <f>M204</f>
        <v>-227.62433999999999</v>
      </c>
      <c r="N203" s="6">
        <f>N204</f>
        <v>0</v>
      </c>
      <c r="O203" s="5">
        <f t="shared" si="34"/>
        <v>3286.4789999999998</v>
      </c>
      <c r="P203" s="5">
        <f t="shared" si="41"/>
        <v>630.16345000000001</v>
      </c>
      <c r="Q203" s="6">
        <f>Q204</f>
        <v>0</v>
      </c>
      <c r="R203" s="6">
        <f>R204</f>
        <v>0</v>
      </c>
      <c r="S203" s="5">
        <f t="shared" si="35"/>
        <v>3286.4789999999998</v>
      </c>
      <c r="T203" s="5">
        <f>T204</f>
        <v>0</v>
      </c>
      <c r="U203" s="5">
        <f t="shared" si="31"/>
        <v>3286.4789999999998</v>
      </c>
      <c r="V203" s="5">
        <f>V204</f>
        <v>0</v>
      </c>
      <c r="W203" s="5">
        <f t="shared" si="28"/>
        <v>3286.4789999999998</v>
      </c>
      <c r="X203" s="5">
        <f t="shared" si="39"/>
        <v>630.16345000000001</v>
      </c>
      <c r="Y203" s="6">
        <f>Y204</f>
        <v>0</v>
      </c>
      <c r="Z203" s="5">
        <f t="shared" si="36"/>
        <v>630.16345000000001</v>
      </c>
      <c r="AA203" s="6">
        <f>AA204</f>
        <v>0</v>
      </c>
      <c r="AB203" s="5">
        <f t="shared" si="37"/>
        <v>630.16345000000001</v>
      </c>
      <c r="AC203" s="5">
        <f>AC204</f>
        <v>140.38363000000001</v>
      </c>
      <c r="AD203" s="5">
        <f t="shared" si="32"/>
        <v>770.54708000000005</v>
      </c>
      <c r="AE203" s="5">
        <f>AE204</f>
        <v>0</v>
      </c>
      <c r="AF203" s="5">
        <f t="shared" si="29"/>
        <v>770.54708000000005</v>
      </c>
      <c r="AG203" s="5">
        <v>630.16345000000001</v>
      </c>
      <c r="AH203" s="5">
        <f>AH204</f>
        <v>0</v>
      </c>
      <c r="AI203" s="5">
        <f t="shared" si="33"/>
        <v>630.16345000000001</v>
      </c>
      <c r="AJ203" s="5">
        <f>AJ204</f>
        <v>0</v>
      </c>
      <c r="AK203" s="5">
        <f t="shared" si="30"/>
        <v>630.16345000000001</v>
      </c>
    </row>
    <row r="204" spans="1:37" ht="45" customHeight="1">
      <c r="A204" s="2" t="s">
        <v>34</v>
      </c>
      <c r="B204" s="3" t="s">
        <v>11</v>
      </c>
      <c r="C204" s="3" t="s">
        <v>23</v>
      </c>
      <c r="D204" s="3" t="s">
        <v>20</v>
      </c>
      <c r="E204" s="12" t="s">
        <v>64</v>
      </c>
      <c r="F204" s="3">
        <v>800</v>
      </c>
      <c r="G204" s="5">
        <v>3286.4789999999998</v>
      </c>
      <c r="H204" s="6"/>
      <c r="I204" s="5">
        <f t="shared" si="40"/>
        <v>3286.4789999999998</v>
      </c>
      <c r="J204" s="6"/>
      <c r="K204" s="5">
        <f t="shared" si="38"/>
        <v>3286.4789999999998</v>
      </c>
      <c r="L204" s="5">
        <v>857.78778999999997</v>
      </c>
      <c r="M204" s="6">
        <f>-239.64495+12.65541-0.66832+0.03529-0.00186+0.00009</f>
        <v>-227.62433999999999</v>
      </c>
      <c r="N204" s="6"/>
      <c r="O204" s="5">
        <f t="shared" si="34"/>
        <v>3286.4789999999998</v>
      </c>
      <c r="P204" s="5">
        <f t="shared" si="41"/>
        <v>630.16345000000001</v>
      </c>
      <c r="Q204" s="6"/>
      <c r="R204" s="6"/>
      <c r="S204" s="5">
        <f t="shared" si="35"/>
        <v>3286.4789999999998</v>
      </c>
      <c r="T204" s="5"/>
      <c r="U204" s="5">
        <f t="shared" si="31"/>
        <v>3286.4789999999998</v>
      </c>
      <c r="V204" s="5"/>
      <c r="W204" s="5">
        <f t="shared" si="28"/>
        <v>3286.4789999999998</v>
      </c>
      <c r="X204" s="5">
        <f t="shared" si="39"/>
        <v>630.16345000000001</v>
      </c>
      <c r="Y204" s="6"/>
      <c r="Z204" s="5">
        <f t="shared" si="36"/>
        <v>630.16345000000001</v>
      </c>
      <c r="AA204" s="6"/>
      <c r="AB204" s="5">
        <f t="shared" si="37"/>
        <v>630.16345000000001</v>
      </c>
      <c r="AC204" s="5">
        <f>3.84936+140.04566-3.60169+0.09262-0.00238+0.00006</f>
        <v>140.38363000000001</v>
      </c>
      <c r="AD204" s="5">
        <f t="shared" si="32"/>
        <v>770.54708000000005</v>
      </c>
      <c r="AE204" s="5"/>
      <c r="AF204" s="5">
        <f t="shared" si="29"/>
        <v>770.54708000000005</v>
      </c>
      <c r="AG204" s="5">
        <v>630.16345000000001</v>
      </c>
      <c r="AH204" s="5"/>
      <c r="AI204" s="5">
        <f t="shared" si="33"/>
        <v>630.16345000000001</v>
      </c>
      <c r="AJ204" s="5"/>
      <c r="AK204" s="5">
        <f t="shared" si="30"/>
        <v>630.16345000000001</v>
      </c>
    </row>
    <row r="205" spans="1:37" ht="42.75" customHeight="1">
      <c r="A205" s="8" t="s">
        <v>15</v>
      </c>
      <c r="B205" s="9" t="s">
        <v>4</v>
      </c>
      <c r="C205" s="9"/>
      <c r="D205" s="9"/>
      <c r="E205" s="9"/>
      <c r="F205" s="9"/>
      <c r="G205" s="5">
        <v>312530.90844000003</v>
      </c>
      <c r="H205" s="6">
        <f>H206+H207</f>
        <v>8776.5293899999997</v>
      </c>
      <c r="I205" s="5">
        <f t="shared" si="40"/>
        <v>321307.43783000001</v>
      </c>
      <c r="J205" s="6">
        <f>J206+J207</f>
        <v>0</v>
      </c>
      <c r="K205" s="5">
        <f t="shared" si="38"/>
        <v>321307.43783000001</v>
      </c>
      <c r="L205" s="5">
        <v>310481.06618000002</v>
      </c>
      <c r="M205" s="6">
        <f>M206+M207</f>
        <v>4537.9570000000003</v>
      </c>
      <c r="N205" s="6">
        <f>N206+N207</f>
        <v>225.71479000000002</v>
      </c>
      <c r="O205" s="5">
        <f t="shared" si="34"/>
        <v>321533.15262000001</v>
      </c>
      <c r="P205" s="5">
        <f t="shared" si="41"/>
        <v>315019.02318000002</v>
      </c>
      <c r="Q205" s="6">
        <f>Q206+Q207</f>
        <v>0</v>
      </c>
      <c r="R205" s="6">
        <f>R206+R207</f>
        <v>10624.32</v>
      </c>
      <c r="S205" s="5">
        <f t="shared" si="35"/>
        <v>332157.47262000002</v>
      </c>
      <c r="T205" s="5">
        <f>T206+T207</f>
        <v>33318.879459999996</v>
      </c>
      <c r="U205" s="5">
        <f t="shared" si="31"/>
        <v>365476.35207999998</v>
      </c>
      <c r="V205" s="5">
        <f>V206+V207</f>
        <v>6757.6990000000005</v>
      </c>
      <c r="W205" s="5">
        <f t="shared" si="28"/>
        <v>372234.05108</v>
      </c>
      <c r="X205" s="5">
        <f t="shared" si="39"/>
        <v>315019.02318000002</v>
      </c>
      <c r="Y205" s="6">
        <f>Y206+Y207</f>
        <v>227.62434999999999</v>
      </c>
      <c r="Z205" s="5">
        <f t="shared" si="36"/>
        <v>315246.64753000002</v>
      </c>
      <c r="AA205" s="6">
        <f>AA206+AA207</f>
        <v>10624.32</v>
      </c>
      <c r="AB205" s="5">
        <f t="shared" si="37"/>
        <v>325870.96753000002</v>
      </c>
      <c r="AC205" s="5">
        <f>AC206+AC207</f>
        <v>-88651.141300000003</v>
      </c>
      <c r="AD205" s="5">
        <f t="shared" si="32"/>
        <v>237219.82623000001</v>
      </c>
      <c r="AE205" s="5">
        <f>AE206+AE207</f>
        <v>0</v>
      </c>
      <c r="AF205" s="5">
        <f t="shared" si="29"/>
        <v>237219.82623000001</v>
      </c>
      <c r="AG205" s="5">
        <v>325870.96753000002</v>
      </c>
      <c r="AH205" s="5">
        <f>AH206+AH207</f>
        <v>-104891.5383</v>
      </c>
      <c r="AI205" s="5">
        <f t="shared" si="33"/>
        <v>220979.42923000001</v>
      </c>
      <c r="AJ205" s="5">
        <f>AJ206+AJ207</f>
        <v>0</v>
      </c>
      <c r="AK205" s="5">
        <f t="shared" si="30"/>
        <v>220979.42923000001</v>
      </c>
    </row>
    <row r="206" spans="1:37" ht="33" customHeight="1">
      <c r="A206" s="2" t="s">
        <v>12</v>
      </c>
      <c r="B206" s="3" t="s">
        <v>4</v>
      </c>
      <c r="C206" s="3"/>
      <c r="D206" s="3"/>
      <c r="E206" s="3"/>
      <c r="F206" s="3"/>
      <c r="G206" s="5">
        <v>112779.67458000002</v>
      </c>
      <c r="H206" s="6">
        <f>H212+H214+H216+H218+H220+H226+H230+H232+H234+H236+H238+H240+H246+H248+H256+H264+H266+H268+H270+H272+H274+H276+H278+H282+H286+H290+H293+H296+H299+H303+H306+H310+H315+H317+H262+H252+H288+H254</f>
        <v>8776.5293899999997</v>
      </c>
      <c r="I206" s="5">
        <f t="shared" si="40"/>
        <v>121556.20397000002</v>
      </c>
      <c r="J206" s="6">
        <f>J212+J214+J216+J218+J220+J226+J230+J232+J234+J236+J238+J240+J246+J248+J256+J264+J266+J268+J270+J272+J274+J276+J278+J282+J286+J290+J293+J296+J299+J303+J306+J310+J315+J317+J262+J252+J288+J254+J250</f>
        <v>0</v>
      </c>
      <c r="K206" s="5">
        <f t="shared" si="38"/>
        <v>121556.20397000002</v>
      </c>
      <c r="L206" s="5">
        <v>110729.83232000005</v>
      </c>
      <c r="M206" s="6">
        <f>M212+M214+M216+M218+M220+M226+M230+M232+M234+M236+M238+M240+M246+M248+M256+M264+M266+M268+M270+M272+M274+M276+M278+M282+M286+M290+M293+M296+M299+M303+M306+M310+M315+M317+M262+M252+M288+M254</f>
        <v>4537.9570000000003</v>
      </c>
      <c r="N206" s="6">
        <f>N212+N214+N216+N218+N220+N226+N230+N232+N234+N236+N238+N240+N246+N248+N256+N264+N266+N268+N270+N272+N274+N276+N278+N282+N286+N290+N293+N296+N299+N303+N306+N310+N315+N317+N262+N252+N288+N254+N250+N280</f>
        <v>225.71479000000002</v>
      </c>
      <c r="O206" s="5">
        <f t="shared" si="34"/>
        <v>121781.91876000002</v>
      </c>
      <c r="P206" s="5">
        <f t="shared" si="41"/>
        <v>115267.78932000004</v>
      </c>
      <c r="Q206" s="6">
        <f>Q212+Q214+Q216+Q218+Q220+Q226+Q230+Q232+Q234+Q236+Q238+Q240+Q246+Q248+Q256+Q264+Q266+Q268+Q270+Q272+Q274+Q276+Q278+Q282+Q286+Q290+Q293+Q296+Q299+Q303+Q306+Q310+Q315+Q317+Q262+Q252+Q288+Q254+Q250</f>
        <v>0</v>
      </c>
      <c r="R206" s="6">
        <f>R212+R214+R216+R218+R220+R226+R230+R232+R234+R236+R238+R240+R246+R248+R256+R264+R266+R268+R270+R272+R274+R276+R278+R282+R286+R290+R293+R296+R299+R303+R306+R310+R315+R317+R262+R252+R288+R254+R250+R280+R244+R258+R260</f>
        <v>10624.32</v>
      </c>
      <c r="S206" s="5">
        <f t="shared" si="35"/>
        <v>132406.23876000001</v>
      </c>
      <c r="T206" s="5">
        <f>T212+T214+T216+T218+T220+T226+T230+T232+T234+T236+T238+T240+T246+T248+T256+T264+T266+T268+T270+T272+T274+T276+T278+T282+T286+T290+T293+T296+T299+T303+T306+T310+T315+T317+T262+T252+T288+T254+T250+T280+T244+T258+T260+T210</f>
        <v>27638.662389999998</v>
      </c>
      <c r="U206" s="5">
        <f t="shared" si="31"/>
        <v>160044.90114999999</v>
      </c>
      <c r="V206" s="5">
        <f>V212+V214+V216+V218+V220+V226+V230+V232+V234+V236+V238+V240+V246+V248+V256+V264+V266+V268+V270+V272+V274+V276+V278+V282+V286+V290+V293+V296+V299+V303+V306+V310+V315+V317+V262+V252+V288+V254+V250+V280+V244+V258+V260+V210+V208</f>
        <v>6757.6990000000005</v>
      </c>
      <c r="W206" s="5">
        <f t="shared" si="28"/>
        <v>166802.60014999998</v>
      </c>
      <c r="X206" s="5">
        <f t="shared" si="39"/>
        <v>115267.78932000004</v>
      </c>
      <c r="Y206" s="6">
        <f>Y212+Y214+Y216+Y218+Y220+Y226+Y230+Y232+Y234+Y236+Y238+Y240+Y246+Y248+Y256+Y264+Y266+Y268+Y270+Y272+Y274+Y276+Y278+Y282+Y286+Y290+Y293+Y296+Y299+Y303+Y306+Y310+Y315+Y317+Y262+Y252+Y288+Y254+Y250+Y280</f>
        <v>227.62434999999999</v>
      </c>
      <c r="Z206" s="5">
        <f t="shared" si="36"/>
        <v>115495.41367000004</v>
      </c>
      <c r="AA206" s="6">
        <f>AA212+AA214+AA216+AA218+AA220+AA226+AA230+AA232+AA234+AA236+AA238+AA240+AA246+AA248+AA256+AA264+AA266+AA268+AA270+AA272+AA274+AA276+AA278+AA282+AA286+AA290+AA293+AA296+AA299+AA303+AA306+AA310+AA315+AA317+AA262+AA252+AA288+AA254+AA250+AA280+AA244+AA258+AA260</f>
        <v>10624.32</v>
      </c>
      <c r="AB206" s="5">
        <f t="shared" si="37"/>
        <v>126119.73367000005</v>
      </c>
      <c r="AC206" s="5">
        <f>AC212+AC214+AC216+AC218+AC220+AC226+AC230+AC232+AC234+AC236+AC238+AC240+AC246+AC248+AC256+AC264+AC266+AC268+AC270+AC272+AC274+AC276+AC278+AC282+AC286+AC290+AC293+AC296+AC299+AC303+AC306+AC310+AC315+AC317+AC262+AC252+AC288+AC254+AC250+AC280+AC244+AC258+AC260+AC210</f>
        <v>4247.5897000000004</v>
      </c>
      <c r="AD206" s="5">
        <f t="shared" si="32"/>
        <v>130367.32337000004</v>
      </c>
      <c r="AE206" s="5">
        <f>AE212+AE214+AE216+AE218+AE220+AE226+AE230+AE232+AE234+AE236+AE238+AE240+AE246+AE248+AE256+AE264+AE266+AE268+AE270+AE272+AE274+AE276+AE278+AE282+AE286+AE290+AE293+AE296+AE299+AE303+AE306+AE310+AE315+AE317+AE262+AE252+AE288+AE254+AE250+AE280+AE244+AE258+AE260+AE210+AE208</f>
        <v>0</v>
      </c>
      <c r="AF206" s="5">
        <f t="shared" si="29"/>
        <v>130367.32337000004</v>
      </c>
      <c r="AG206" s="5">
        <v>126119.73367000005</v>
      </c>
      <c r="AH206" s="5">
        <f>AH212+AH214+AH216+AH218+AH220+AH226+AH230+AH232+AH234+AH236+AH238+AH240+AH246+AH248+AH256+AH264+AH266+AH268+AH270+AH272+AH274+AH276+AH278+AH282+AH286+AH290+AH293+AH296+AH299+AH303+AH306+AH310+AH315+AH317+AH262+AH252+AH288+AH254+AH250+AH280+AH244+AH258+AH260+AH210</f>
        <v>-11992.807299999999</v>
      </c>
      <c r="AI206" s="5">
        <f t="shared" si="33"/>
        <v>114126.92637000004</v>
      </c>
      <c r="AJ206" s="5">
        <f>AJ212+AJ214+AJ216+AJ218+AJ220+AJ226+AJ230+AJ232+AJ234+AJ236+AJ238+AJ240+AJ246+AJ248+AJ256+AJ264+AJ266+AJ268+AJ270+AJ272+AJ274+AJ276+AJ278+AJ282+AJ286+AJ290+AJ293+AJ296+AJ299+AJ303+AJ306+AJ310+AJ315+AJ317+AJ262+AJ252+AJ288+AJ254+AJ250+AJ280+AJ244+AJ258+AJ260+AJ210+AJ208</f>
        <v>0</v>
      </c>
      <c r="AK206" s="5">
        <f t="shared" si="30"/>
        <v>114126.92637000004</v>
      </c>
    </row>
    <row r="207" spans="1:37" ht="39.75" customHeight="1">
      <c r="A207" s="2" t="s">
        <v>13</v>
      </c>
      <c r="B207" s="3" t="s">
        <v>4</v>
      </c>
      <c r="C207" s="3"/>
      <c r="D207" s="3"/>
      <c r="E207" s="3"/>
      <c r="F207" s="3"/>
      <c r="G207" s="5">
        <v>199751.23385999995</v>
      </c>
      <c r="H207" s="6">
        <f>H222+H224+H228+H242+H284+H312</f>
        <v>0</v>
      </c>
      <c r="I207" s="5">
        <f t="shared" si="40"/>
        <v>199751.23385999995</v>
      </c>
      <c r="J207" s="6">
        <f>J222+J224+J228+J242+J284+J312</f>
        <v>0</v>
      </c>
      <c r="K207" s="5">
        <f t="shared" si="38"/>
        <v>199751.23385999995</v>
      </c>
      <c r="L207" s="5">
        <v>199751.23385999995</v>
      </c>
      <c r="M207" s="6">
        <f>M222+M224+M228+M242+M284+M312</f>
        <v>0</v>
      </c>
      <c r="N207" s="6">
        <f>N222+N224+N228+N242+N284+N312</f>
        <v>0</v>
      </c>
      <c r="O207" s="5">
        <f t="shared" si="34"/>
        <v>199751.23385999995</v>
      </c>
      <c r="P207" s="5">
        <f t="shared" si="41"/>
        <v>199751.23385999995</v>
      </c>
      <c r="Q207" s="6">
        <f>Q222+Q224+Q228+Q242+Q284+Q312</f>
        <v>0</v>
      </c>
      <c r="R207" s="6">
        <f>R222+R224+R228+R242+R284+R312</f>
        <v>0</v>
      </c>
      <c r="S207" s="5">
        <f t="shared" si="35"/>
        <v>199751.23385999995</v>
      </c>
      <c r="T207" s="5">
        <f>T222+T224+T228+T242+T284+T312</f>
        <v>5680.2170700000006</v>
      </c>
      <c r="U207" s="5">
        <f t="shared" si="31"/>
        <v>205431.45092999996</v>
      </c>
      <c r="V207" s="5">
        <f>V222+V224+V228+V242+V284+V312</f>
        <v>0</v>
      </c>
      <c r="W207" s="5">
        <f t="shared" si="28"/>
        <v>205431.45092999996</v>
      </c>
      <c r="X207" s="5">
        <f t="shared" si="39"/>
        <v>199751.23385999995</v>
      </c>
      <c r="Y207" s="6">
        <f>Y222+Y224+Y228+Y242+Y284+Y312</f>
        <v>0</v>
      </c>
      <c r="Z207" s="5">
        <f t="shared" si="36"/>
        <v>199751.23385999995</v>
      </c>
      <c r="AA207" s="6">
        <f>AA222+AA224+AA228+AA242+AA284+AA312</f>
        <v>0</v>
      </c>
      <c r="AB207" s="5">
        <f t="shared" si="37"/>
        <v>199751.23385999995</v>
      </c>
      <c r="AC207" s="5">
        <f>AC222+AC224+AC228+AC242+AC284+AC312</f>
        <v>-92898.731</v>
      </c>
      <c r="AD207" s="5">
        <f t="shared" si="32"/>
        <v>106852.50285999995</v>
      </c>
      <c r="AE207" s="5">
        <f>AE222+AE224+AE228+AE242+AE284+AE312</f>
        <v>0</v>
      </c>
      <c r="AF207" s="5">
        <f t="shared" si="29"/>
        <v>106852.50285999995</v>
      </c>
      <c r="AG207" s="5">
        <v>199751.23385999995</v>
      </c>
      <c r="AH207" s="5">
        <f>AH222+AH224+AH228+AH242+AH284+AH312</f>
        <v>-92898.731</v>
      </c>
      <c r="AI207" s="5">
        <f t="shared" si="33"/>
        <v>106852.50285999995</v>
      </c>
      <c r="AJ207" s="5">
        <f>AJ222+AJ224+AJ228+AJ242+AJ284+AJ312</f>
        <v>0</v>
      </c>
      <c r="AK207" s="5">
        <f t="shared" si="30"/>
        <v>106852.50285999995</v>
      </c>
    </row>
    <row r="208" spans="1:37" ht="45" customHeight="1">
      <c r="A208" s="2" t="s">
        <v>337</v>
      </c>
      <c r="B208" s="3" t="s">
        <v>4</v>
      </c>
      <c r="C208" s="3" t="s">
        <v>20</v>
      </c>
      <c r="D208" s="3">
        <v>13</v>
      </c>
      <c r="E208" s="1" t="s">
        <v>338</v>
      </c>
      <c r="F208" s="3"/>
      <c r="G208" s="5"/>
      <c r="H208" s="6"/>
      <c r="I208" s="5"/>
      <c r="J208" s="6"/>
      <c r="K208" s="5"/>
      <c r="L208" s="5"/>
      <c r="M208" s="6"/>
      <c r="N208" s="6"/>
      <c r="O208" s="5"/>
      <c r="P208" s="5"/>
      <c r="Q208" s="6"/>
      <c r="R208" s="6"/>
      <c r="S208" s="5"/>
      <c r="T208" s="5"/>
      <c r="U208" s="5">
        <f t="shared" si="31"/>
        <v>0</v>
      </c>
      <c r="V208" s="5">
        <f>V209</f>
        <v>0</v>
      </c>
      <c r="W208" s="5">
        <f t="shared" si="28"/>
        <v>0</v>
      </c>
      <c r="X208" s="5"/>
      <c r="Y208" s="6"/>
      <c r="Z208" s="5"/>
      <c r="AA208" s="6"/>
      <c r="AB208" s="5"/>
      <c r="AC208" s="5"/>
      <c r="AD208" s="5">
        <f t="shared" si="32"/>
        <v>0</v>
      </c>
      <c r="AE208" s="5">
        <f>AE209</f>
        <v>0</v>
      </c>
      <c r="AF208" s="5">
        <f t="shared" si="29"/>
        <v>0</v>
      </c>
      <c r="AG208" s="5"/>
      <c r="AH208" s="5"/>
      <c r="AI208" s="5">
        <f t="shared" si="33"/>
        <v>0</v>
      </c>
      <c r="AJ208" s="5">
        <f>AJ209</f>
        <v>0</v>
      </c>
      <c r="AK208" s="5">
        <f t="shared" si="30"/>
        <v>0</v>
      </c>
    </row>
    <row r="209" spans="1:37" ht="39.75" customHeight="1">
      <c r="A209" s="2" t="s">
        <v>33</v>
      </c>
      <c r="B209" s="3" t="s">
        <v>4</v>
      </c>
      <c r="C209" s="3" t="s">
        <v>20</v>
      </c>
      <c r="D209" s="3">
        <v>13</v>
      </c>
      <c r="E209" s="1" t="s">
        <v>338</v>
      </c>
      <c r="F209" s="3">
        <v>200</v>
      </c>
      <c r="G209" s="5"/>
      <c r="H209" s="6"/>
      <c r="I209" s="5"/>
      <c r="J209" s="6"/>
      <c r="K209" s="5"/>
      <c r="L209" s="5"/>
      <c r="M209" s="6"/>
      <c r="N209" s="6"/>
      <c r="O209" s="5"/>
      <c r="P209" s="5"/>
      <c r="Q209" s="6"/>
      <c r="R209" s="6"/>
      <c r="S209" s="5"/>
      <c r="T209" s="5"/>
      <c r="U209" s="5">
        <f t="shared" si="31"/>
        <v>0</v>
      </c>
      <c r="V209" s="5"/>
      <c r="W209" s="5">
        <f t="shared" si="28"/>
        <v>0</v>
      </c>
      <c r="X209" s="5"/>
      <c r="Y209" s="6"/>
      <c r="Z209" s="5"/>
      <c r="AA209" s="6"/>
      <c r="AB209" s="5"/>
      <c r="AC209" s="5"/>
      <c r="AD209" s="5">
        <f t="shared" si="32"/>
        <v>0</v>
      </c>
      <c r="AE209" s="5"/>
      <c r="AF209" s="5">
        <f t="shared" si="29"/>
        <v>0</v>
      </c>
      <c r="AG209" s="5"/>
      <c r="AH209" s="5"/>
      <c r="AI209" s="5">
        <f t="shared" si="33"/>
        <v>0</v>
      </c>
      <c r="AJ209" s="5"/>
      <c r="AK209" s="5">
        <f t="shared" si="30"/>
        <v>0</v>
      </c>
    </row>
    <row r="210" spans="1:37" ht="36" customHeight="1">
      <c r="A210" s="10" t="s">
        <v>55</v>
      </c>
      <c r="B210" s="3" t="s">
        <v>4</v>
      </c>
      <c r="C210" s="3" t="s">
        <v>22</v>
      </c>
      <c r="D210" s="3">
        <v>10</v>
      </c>
      <c r="E210" s="1" t="s">
        <v>56</v>
      </c>
      <c r="F210" s="3"/>
      <c r="G210" s="5"/>
      <c r="H210" s="6"/>
      <c r="I210" s="5"/>
      <c r="J210" s="6"/>
      <c r="K210" s="5"/>
      <c r="L210" s="5"/>
      <c r="M210" s="6"/>
      <c r="N210" s="6"/>
      <c r="O210" s="5"/>
      <c r="P210" s="5"/>
      <c r="Q210" s="6"/>
      <c r="R210" s="6"/>
      <c r="S210" s="5">
        <f t="shared" si="35"/>
        <v>0</v>
      </c>
      <c r="T210" s="5">
        <f>T211</f>
        <v>50</v>
      </c>
      <c r="U210" s="5">
        <f t="shared" si="31"/>
        <v>50</v>
      </c>
      <c r="V210" s="5">
        <f>V211</f>
        <v>0</v>
      </c>
      <c r="W210" s="5">
        <f t="shared" si="28"/>
        <v>50</v>
      </c>
      <c r="X210" s="5"/>
      <c r="Y210" s="6"/>
      <c r="Z210" s="5"/>
      <c r="AA210" s="6"/>
      <c r="AB210" s="5">
        <f t="shared" si="37"/>
        <v>0</v>
      </c>
      <c r="AC210" s="5">
        <f>AC211</f>
        <v>0</v>
      </c>
      <c r="AD210" s="5">
        <f t="shared" si="32"/>
        <v>0</v>
      </c>
      <c r="AE210" s="5">
        <f>AE211</f>
        <v>0</v>
      </c>
      <c r="AF210" s="5">
        <f t="shared" si="29"/>
        <v>0</v>
      </c>
      <c r="AG210" s="5">
        <v>0</v>
      </c>
      <c r="AH210" s="5">
        <f>AH211</f>
        <v>0</v>
      </c>
      <c r="AI210" s="5">
        <f t="shared" si="33"/>
        <v>0</v>
      </c>
      <c r="AJ210" s="5">
        <f>AJ211</f>
        <v>0</v>
      </c>
      <c r="AK210" s="5">
        <f t="shared" si="30"/>
        <v>0</v>
      </c>
    </row>
    <row r="211" spans="1:37" ht="45.75" customHeight="1">
      <c r="A211" s="2" t="s">
        <v>33</v>
      </c>
      <c r="B211" s="3" t="s">
        <v>4</v>
      </c>
      <c r="C211" s="3" t="s">
        <v>22</v>
      </c>
      <c r="D211" s="3">
        <v>10</v>
      </c>
      <c r="E211" s="1" t="s">
        <v>56</v>
      </c>
      <c r="F211" s="3">
        <v>200</v>
      </c>
      <c r="G211" s="5"/>
      <c r="H211" s="6"/>
      <c r="I211" s="5"/>
      <c r="J211" s="6"/>
      <c r="K211" s="5"/>
      <c r="L211" s="5"/>
      <c r="M211" s="6"/>
      <c r="N211" s="6"/>
      <c r="O211" s="5"/>
      <c r="P211" s="5"/>
      <c r="Q211" s="6"/>
      <c r="R211" s="6"/>
      <c r="S211" s="5">
        <f t="shared" si="35"/>
        <v>0</v>
      </c>
      <c r="T211" s="5">
        <v>50</v>
      </c>
      <c r="U211" s="5">
        <f t="shared" si="31"/>
        <v>50</v>
      </c>
      <c r="V211" s="5"/>
      <c r="W211" s="5">
        <f t="shared" si="28"/>
        <v>50</v>
      </c>
      <c r="X211" s="5"/>
      <c r="Y211" s="6"/>
      <c r="Z211" s="5"/>
      <c r="AA211" s="6"/>
      <c r="AB211" s="5">
        <f t="shared" si="37"/>
        <v>0</v>
      </c>
      <c r="AC211" s="5"/>
      <c r="AD211" s="5">
        <f t="shared" si="32"/>
        <v>0</v>
      </c>
      <c r="AE211" s="5"/>
      <c r="AF211" s="5">
        <f t="shared" si="29"/>
        <v>0</v>
      </c>
      <c r="AG211" s="5">
        <v>0</v>
      </c>
      <c r="AH211" s="5"/>
      <c r="AI211" s="5">
        <f t="shared" si="33"/>
        <v>0</v>
      </c>
      <c r="AJ211" s="5"/>
      <c r="AK211" s="5">
        <f t="shared" si="30"/>
        <v>0</v>
      </c>
    </row>
    <row r="212" spans="1:37" ht="44.25" customHeight="1">
      <c r="A212" s="10" t="s">
        <v>107</v>
      </c>
      <c r="B212" s="3" t="s">
        <v>4</v>
      </c>
      <c r="C212" s="3" t="s">
        <v>24</v>
      </c>
      <c r="D212" s="3" t="s">
        <v>20</v>
      </c>
      <c r="E212" s="1" t="s">
        <v>112</v>
      </c>
      <c r="F212" s="3"/>
      <c r="G212" s="5">
        <v>43793.933000000005</v>
      </c>
      <c r="H212" s="6">
        <f>H213</f>
        <v>0</v>
      </c>
      <c r="I212" s="5">
        <f t="shared" si="40"/>
        <v>43793.933000000005</v>
      </c>
      <c r="J212" s="6">
        <f>J213</f>
        <v>0</v>
      </c>
      <c r="K212" s="5">
        <f t="shared" si="38"/>
        <v>43793.933000000005</v>
      </c>
      <c r="L212" s="5">
        <v>43793.933000000005</v>
      </c>
      <c r="M212" s="6">
        <f>M213</f>
        <v>0</v>
      </c>
      <c r="N212" s="6">
        <f>N213</f>
        <v>0</v>
      </c>
      <c r="O212" s="5">
        <f t="shared" si="34"/>
        <v>43793.933000000005</v>
      </c>
      <c r="P212" s="5">
        <f t="shared" si="41"/>
        <v>43793.933000000005</v>
      </c>
      <c r="Q212" s="6">
        <f>Q213</f>
        <v>0</v>
      </c>
      <c r="R212" s="6">
        <f>R213</f>
        <v>0</v>
      </c>
      <c r="S212" s="5">
        <f t="shared" si="35"/>
        <v>43793.933000000005</v>
      </c>
      <c r="T212" s="5">
        <f>T213</f>
        <v>13797.067999999999</v>
      </c>
      <c r="U212" s="5">
        <f t="shared" si="31"/>
        <v>57591.001000000004</v>
      </c>
      <c r="V212" s="5">
        <f>V213</f>
        <v>4103.6490000000003</v>
      </c>
      <c r="W212" s="5">
        <f t="shared" si="28"/>
        <v>61694.65</v>
      </c>
      <c r="X212" s="5">
        <f t="shared" si="39"/>
        <v>43793.933000000005</v>
      </c>
      <c r="Y212" s="6">
        <f>Y213</f>
        <v>0</v>
      </c>
      <c r="Z212" s="5">
        <f t="shared" si="36"/>
        <v>43793.933000000005</v>
      </c>
      <c r="AA212" s="6">
        <f>AA213</f>
        <v>0</v>
      </c>
      <c r="AB212" s="5">
        <f t="shared" si="37"/>
        <v>43793.933000000005</v>
      </c>
      <c r="AC212" s="5">
        <f>AC213</f>
        <v>0</v>
      </c>
      <c r="AD212" s="5">
        <f t="shared" si="32"/>
        <v>43793.933000000005</v>
      </c>
      <c r="AE212" s="5">
        <f>AE213</f>
        <v>0</v>
      </c>
      <c r="AF212" s="5">
        <f t="shared" si="29"/>
        <v>43793.933000000005</v>
      </c>
      <c r="AG212" s="5">
        <v>43793.933000000005</v>
      </c>
      <c r="AH212" s="5">
        <f>AH213</f>
        <v>-1000</v>
      </c>
      <c r="AI212" s="5">
        <f t="shared" si="33"/>
        <v>42793.933000000005</v>
      </c>
      <c r="AJ212" s="5">
        <f>AJ213</f>
        <v>0</v>
      </c>
      <c r="AK212" s="5">
        <f t="shared" si="30"/>
        <v>42793.933000000005</v>
      </c>
    </row>
    <row r="213" spans="1:37" ht="48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112</v>
      </c>
      <c r="F213" s="3">
        <v>600</v>
      </c>
      <c r="G213" s="5">
        <v>43793.933000000005</v>
      </c>
      <c r="H213" s="6"/>
      <c r="I213" s="5">
        <f t="shared" si="40"/>
        <v>43793.933000000005</v>
      </c>
      <c r="J213" s="6"/>
      <c r="K213" s="5">
        <f t="shared" si="38"/>
        <v>43793.933000000005</v>
      </c>
      <c r="L213" s="5">
        <v>43793.933000000005</v>
      </c>
      <c r="M213" s="6"/>
      <c r="N213" s="6"/>
      <c r="O213" s="5">
        <f t="shared" si="34"/>
        <v>43793.933000000005</v>
      </c>
      <c r="P213" s="5">
        <f t="shared" si="41"/>
        <v>43793.933000000005</v>
      </c>
      <c r="Q213" s="6"/>
      <c r="R213" s="6"/>
      <c r="S213" s="5">
        <f t="shared" si="35"/>
        <v>43793.933000000005</v>
      </c>
      <c r="T213" s="5">
        <f>1000+11019.933+162.364+461.648+77.723+1075.4</f>
        <v>13797.067999999999</v>
      </c>
      <c r="U213" s="5">
        <f t="shared" si="31"/>
        <v>57591.001000000004</v>
      </c>
      <c r="V213" s="5">
        <f>1680.749+2422.9</f>
        <v>4103.6490000000003</v>
      </c>
      <c r="W213" s="5">
        <f t="shared" si="28"/>
        <v>61694.65</v>
      </c>
      <c r="X213" s="5">
        <f t="shared" si="39"/>
        <v>43793.933000000005</v>
      </c>
      <c r="Y213" s="6"/>
      <c r="Z213" s="5">
        <f t="shared" si="36"/>
        <v>43793.933000000005</v>
      </c>
      <c r="AA213" s="6"/>
      <c r="AB213" s="5">
        <f t="shared" si="37"/>
        <v>43793.933000000005</v>
      </c>
      <c r="AC213" s="5"/>
      <c r="AD213" s="5">
        <f t="shared" si="32"/>
        <v>43793.933000000005</v>
      </c>
      <c r="AE213" s="5"/>
      <c r="AF213" s="5">
        <f t="shared" si="29"/>
        <v>43793.933000000005</v>
      </c>
      <c r="AG213" s="5">
        <v>43793.933000000005</v>
      </c>
      <c r="AH213" s="5">
        <v>-1000</v>
      </c>
      <c r="AI213" s="5">
        <f t="shared" si="33"/>
        <v>42793.933000000005</v>
      </c>
      <c r="AJ213" s="5"/>
      <c r="AK213" s="5">
        <f t="shared" si="30"/>
        <v>42793.933000000005</v>
      </c>
    </row>
    <row r="214" spans="1:37" ht="59.25" customHeight="1">
      <c r="A214" s="2" t="s">
        <v>108</v>
      </c>
      <c r="B214" s="3" t="s">
        <v>4</v>
      </c>
      <c r="C214" s="3" t="s">
        <v>24</v>
      </c>
      <c r="D214" s="3" t="s">
        <v>20</v>
      </c>
      <c r="E214" s="1" t="s">
        <v>113</v>
      </c>
      <c r="F214" s="3"/>
      <c r="G214" s="5">
        <v>510</v>
      </c>
      <c r="H214" s="6">
        <f>H215</f>
        <v>0</v>
      </c>
      <c r="I214" s="5">
        <f t="shared" si="40"/>
        <v>510</v>
      </c>
      <c r="J214" s="6">
        <f>J215</f>
        <v>0</v>
      </c>
      <c r="K214" s="5">
        <f t="shared" si="38"/>
        <v>510</v>
      </c>
      <c r="L214" s="5">
        <v>510</v>
      </c>
      <c r="M214" s="6">
        <f>M215</f>
        <v>0</v>
      </c>
      <c r="N214" s="6">
        <f>N215</f>
        <v>0</v>
      </c>
      <c r="O214" s="5">
        <f t="shared" si="34"/>
        <v>510</v>
      </c>
      <c r="P214" s="5">
        <f t="shared" si="41"/>
        <v>510</v>
      </c>
      <c r="Q214" s="6">
        <f>Q215</f>
        <v>0</v>
      </c>
      <c r="R214" s="6">
        <f>R215</f>
        <v>0</v>
      </c>
      <c r="S214" s="5">
        <f t="shared" si="35"/>
        <v>510</v>
      </c>
      <c r="T214" s="5">
        <f>T215</f>
        <v>0</v>
      </c>
      <c r="U214" s="5">
        <f t="shared" si="31"/>
        <v>510</v>
      </c>
      <c r="V214" s="5">
        <f>V215</f>
        <v>0</v>
      </c>
      <c r="W214" s="5">
        <f t="shared" ref="W214:W277" si="42">U214+V214</f>
        <v>510</v>
      </c>
      <c r="X214" s="5">
        <f t="shared" si="39"/>
        <v>510</v>
      </c>
      <c r="Y214" s="6">
        <f>Y215</f>
        <v>0</v>
      </c>
      <c r="Z214" s="5">
        <f t="shared" si="36"/>
        <v>510</v>
      </c>
      <c r="AA214" s="6">
        <f>AA215</f>
        <v>0</v>
      </c>
      <c r="AB214" s="5">
        <f t="shared" si="37"/>
        <v>510</v>
      </c>
      <c r="AC214" s="5">
        <f>AC215</f>
        <v>0</v>
      </c>
      <c r="AD214" s="5">
        <f t="shared" si="32"/>
        <v>510</v>
      </c>
      <c r="AE214" s="5">
        <f>AE215</f>
        <v>0</v>
      </c>
      <c r="AF214" s="5">
        <f t="shared" ref="AF214:AF277" si="43">AD214+AE214</f>
        <v>510</v>
      </c>
      <c r="AG214" s="5">
        <v>510</v>
      </c>
      <c r="AH214" s="5">
        <f>AH215</f>
        <v>0</v>
      </c>
      <c r="AI214" s="5">
        <f t="shared" si="33"/>
        <v>510</v>
      </c>
      <c r="AJ214" s="5">
        <f>AJ215</f>
        <v>0</v>
      </c>
      <c r="AK214" s="5">
        <f t="shared" ref="AK214:AK277" si="44">AI214+AJ214</f>
        <v>510</v>
      </c>
    </row>
    <row r="215" spans="1:37" ht="46.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113</v>
      </c>
      <c r="F215" s="3">
        <v>600</v>
      </c>
      <c r="G215" s="5">
        <v>510</v>
      </c>
      <c r="H215" s="6"/>
      <c r="I215" s="5">
        <f t="shared" si="40"/>
        <v>510</v>
      </c>
      <c r="J215" s="6"/>
      <c r="K215" s="5">
        <f t="shared" si="38"/>
        <v>510</v>
      </c>
      <c r="L215" s="5">
        <v>510</v>
      </c>
      <c r="M215" s="6"/>
      <c r="N215" s="6"/>
      <c r="O215" s="5">
        <f t="shared" si="34"/>
        <v>510</v>
      </c>
      <c r="P215" s="5">
        <f t="shared" si="41"/>
        <v>510</v>
      </c>
      <c r="Q215" s="6"/>
      <c r="R215" s="6"/>
      <c r="S215" s="5">
        <f t="shared" si="35"/>
        <v>510</v>
      </c>
      <c r="T215" s="5"/>
      <c r="U215" s="5">
        <f t="shared" si="31"/>
        <v>510</v>
      </c>
      <c r="V215" s="5"/>
      <c r="W215" s="5">
        <f t="shared" si="42"/>
        <v>510</v>
      </c>
      <c r="X215" s="5">
        <f t="shared" si="39"/>
        <v>510</v>
      </c>
      <c r="Y215" s="6"/>
      <c r="Z215" s="5">
        <f t="shared" si="36"/>
        <v>510</v>
      </c>
      <c r="AA215" s="6"/>
      <c r="AB215" s="5">
        <f t="shared" si="37"/>
        <v>510</v>
      </c>
      <c r="AC215" s="5"/>
      <c r="AD215" s="5">
        <f t="shared" si="32"/>
        <v>510</v>
      </c>
      <c r="AE215" s="5"/>
      <c r="AF215" s="5">
        <f t="shared" si="43"/>
        <v>510</v>
      </c>
      <c r="AG215" s="5">
        <v>510</v>
      </c>
      <c r="AH215" s="5"/>
      <c r="AI215" s="5">
        <f t="shared" si="33"/>
        <v>510</v>
      </c>
      <c r="AJ215" s="5"/>
      <c r="AK215" s="5">
        <f t="shared" si="44"/>
        <v>510</v>
      </c>
    </row>
    <row r="216" spans="1:37" ht="39.75" customHeight="1">
      <c r="A216" s="2" t="s">
        <v>109</v>
      </c>
      <c r="B216" s="3" t="s">
        <v>4</v>
      </c>
      <c r="C216" s="3" t="s">
        <v>24</v>
      </c>
      <c r="D216" s="3" t="s">
        <v>20</v>
      </c>
      <c r="E216" s="1" t="s">
        <v>114</v>
      </c>
      <c r="F216" s="3"/>
      <c r="G216" s="5">
        <v>200</v>
      </c>
      <c r="H216" s="6">
        <f>H217</f>
        <v>0</v>
      </c>
      <c r="I216" s="5">
        <f t="shared" si="40"/>
        <v>200</v>
      </c>
      <c r="J216" s="6">
        <f>J217</f>
        <v>0</v>
      </c>
      <c r="K216" s="5">
        <f t="shared" si="38"/>
        <v>200</v>
      </c>
      <c r="L216" s="5">
        <v>200</v>
      </c>
      <c r="M216" s="6">
        <f>M217</f>
        <v>0</v>
      </c>
      <c r="N216" s="6">
        <f>N217</f>
        <v>0</v>
      </c>
      <c r="O216" s="5">
        <f t="shared" si="34"/>
        <v>200</v>
      </c>
      <c r="P216" s="5">
        <f t="shared" si="41"/>
        <v>200</v>
      </c>
      <c r="Q216" s="6">
        <f>Q217</f>
        <v>0</v>
      </c>
      <c r="R216" s="6">
        <f>R217</f>
        <v>0</v>
      </c>
      <c r="S216" s="5">
        <f t="shared" si="35"/>
        <v>200</v>
      </c>
      <c r="T216" s="5">
        <f>T217</f>
        <v>0</v>
      </c>
      <c r="U216" s="5">
        <f t="shared" si="31"/>
        <v>200</v>
      </c>
      <c r="V216" s="5">
        <f>V217</f>
        <v>0</v>
      </c>
      <c r="W216" s="5">
        <f t="shared" si="42"/>
        <v>200</v>
      </c>
      <c r="X216" s="5">
        <f t="shared" si="39"/>
        <v>200</v>
      </c>
      <c r="Y216" s="6">
        <f>Y217</f>
        <v>0</v>
      </c>
      <c r="Z216" s="5">
        <f t="shared" si="36"/>
        <v>200</v>
      </c>
      <c r="AA216" s="6">
        <f>AA217</f>
        <v>0</v>
      </c>
      <c r="AB216" s="5">
        <f t="shared" si="37"/>
        <v>200</v>
      </c>
      <c r="AC216" s="5">
        <f>AC217</f>
        <v>0</v>
      </c>
      <c r="AD216" s="5">
        <f t="shared" si="32"/>
        <v>200</v>
      </c>
      <c r="AE216" s="5">
        <f>AE217</f>
        <v>0</v>
      </c>
      <c r="AF216" s="5">
        <f t="shared" si="43"/>
        <v>200</v>
      </c>
      <c r="AG216" s="5">
        <v>200</v>
      </c>
      <c r="AH216" s="5">
        <f>AH217</f>
        <v>0</v>
      </c>
      <c r="AI216" s="5">
        <f t="shared" si="33"/>
        <v>200</v>
      </c>
      <c r="AJ216" s="5">
        <f>AJ217</f>
        <v>0</v>
      </c>
      <c r="AK216" s="5">
        <f t="shared" si="44"/>
        <v>200</v>
      </c>
    </row>
    <row r="217" spans="1:37" ht="50.2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" t="s">
        <v>114</v>
      </c>
      <c r="F217" s="3">
        <v>600</v>
      </c>
      <c r="G217" s="5">
        <v>200</v>
      </c>
      <c r="H217" s="6"/>
      <c r="I217" s="5">
        <f t="shared" si="40"/>
        <v>200</v>
      </c>
      <c r="J217" s="6"/>
      <c r="K217" s="5">
        <f t="shared" si="38"/>
        <v>200</v>
      </c>
      <c r="L217" s="5">
        <v>200</v>
      </c>
      <c r="M217" s="6"/>
      <c r="N217" s="6"/>
      <c r="O217" s="5">
        <f t="shared" si="34"/>
        <v>200</v>
      </c>
      <c r="P217" s="5">
        <f t="shared" si="41"/>
        <v>200</v>
      </c>
      <c r="Q217" s="6"/>
      <c r="R217" s="6"/>
      <c r="S217" s="5">
        <f t="shared" si="35"/>
        <v>200</v>
      </c>
      <c r="T217" s="5"/>
      <c r="U217" s="5">
        <f t="shared" si="31"/>
        <v>200</v>
      </c>
      <c r="V217" s="5"/>
      <c r="W217" s="5">
        <f t="shared" si="42"/>
        <v>200</v>
      </c>
      <c r="X217" s="5">
        <f t="shared" si="39"/>
        <v>200</v>
      </c>
      <c r="Y217" s="6"/>
      <c r="Z217" s="5">
        <f t="shared" si="36"/>
        <v>200</v>
      </c>
      <c r="AA217" s="6"/>
      <c r="AB217" s="5">
        <f t="shared" si="37"/>
        <v>200</v>
      </c>
      <c r="AC217" s="5"/>
      <c r="AD217" s="5">
        <f t="shared" si="32"/>
        <v>200</v>
      </c>
      <c r="AE217" s="5"/>
      <c r="AF217" s="5">
        <f t="shared" si="43"/>
        <v>200</v>
      </c>
      <c r="AG217" s="5">
        <v>200</v>
      </c>
      <c r="AH217" s="5"/>
      <c r="AI217" s="5">
        <f t="shared" si="33"/>
        <v>200</v>
      </c>
      <c r="AJ217" s="5"/>
      <c r="AK217" s="5">
        <f t="shared" si="44"/>
        <v>200</v>
      </c>
    </row>
    <row r="218" spans="1:37" ht="60" customHeight="1">
      <c r="A218" s="2" t="s">
        <v>273</v>
      </c>
      <c r="B218" s="3" t="s">
        <v>4</v>
      </c>
      <c r="C218" s="3" t="s">
        <v>24</v>
      </c>
      <c r="D218" s="3" t="s">
        <v>20</v>
      </c>
      <c r="E218" s="1" t="s">
        <v>298</v>
      </c>
      <c r="F218" s="3"/>
      <c r="G218" s="5">
        <v>0</v>
      </c>
      <c r="H218" s="6">
        <f>H219</f>
        <v>0</v>
      </c>
      <c r="I218" s="5">
        <f t="shared" si="40"/>
        <v>0</v>
      </c>
      <c r="J218" s="6">
        <f>J219</f>
        <v>0</v>
      </c>
      <c r="K218" s="5">
        <f t="shared" si="38"/>
        <v>0</v>
      </c>
      <c r="L218" s="5">
        <v>0</v>
      </c>
      <c r="M218" s="6">
        <f>M219</f>
        <v>0</v>
      </c>
      <c r="N218" s="6">
        <f>N219</f>
        <v>0</v>
      </c>
      <c r="O218" s="5">
        <f t="shared" si="34"/>
        <v>0</v>
      </c>
      <c r="P218" s="5">
        <f t="shared" si="41"/>
        <v>0</v>
      </c>
      <c r="Q218" s="6">
        <f>Q219</f>
        <v>0</v>
      </c>
      <c r="R218" s="6">
        <f>R219</f>
        <v>0</v>
      </c>
      <c r="S218" s="5">
        <f t="shared" si="35"/>
        <v>0</v>
      </c>
      <c r="T218" s="5">
        <f>T219</f>
        <v>0</v>
      </c>
      <c r="U218" s="5">
        <f t="shared" ref="U218:U281" si="45">S218+T218</f>
        <v>0</v>
      </c>
      <c r="V218" s="5">
        <f>V219</f>
        <v>0</v>
      </c>
      <c r="W218" s="5">
        <f t="shared" si="42"/>
        <v>0</v>
      </c>
      <c r="X218" s="5">
        <f t="shared" si="39"/>
        <v>0</v>
      </c>
      <c r="Y218" s="6">
        <f>Y219</f>
        <v>0</v>
      </c>
      <c r="Z218" s="5">
        <f t="shared" si="36"/>
        <v>0</v>
      </c>
      <c r="AA218" s="6">
        <f>AA219</f>
        <v>0</v>
      </c>
      <c r="AB218" s="5">
        <f t="shared" si="37"/>
        <v>0</v>
      </c>
      <c r="AC218" s="5">
        <f>AC219</f>
        <v>0</v>
      </c>
      <c r="AD218" s="5">
        <f t="shared" ref="AD218:AD281" si="46">AB218+AC218</f>
        <v>0</v>
      </c>
      <c r="AE218" s="5">
        <f>AE219</f>
        <v>0</v>
      </c>
      <c r="AF218" s="5">
        <f t="shared" si="43"/>
        <v>0</v>
      </c>
      <c r="AG218" s="5">
        <v>0</v>
      </c>
      <c r="AH218" s="5">
        <f>AH219</f>
        <v>0</v>
      </c>
      <c r="AI218" s="5">
        <f t="shared" ref="AI218:AI281" si="47">AG218+AH218</f>
        <v>0</v>
      </c>
      <c r="AJ218" s="5">
        <f>AJ219</f>
        <v>0</v>
      </c>
      <c r="AK218" s="5">
        <f t="shared" si="44"/>
        <v>0</v>
      </c>
    </row>
    <row r="219" spans="1:37" ht="50.25" customHeight="1">
      <c r="A219" s="2" t="s">
        <v>72</v>
      </c>
      <c r="B219" s="3" t="s">
        <v>4</v>
      </c>
      <c r="C219" s="3" t="s">
        <v>24</v>
      </c>
      <c r="D219" s="3" t="s">
        <v>20</v>
      </c>
      <c r="E219" s="1" t="s">
        <v>298</v>
      </c>
      <c r="F219" s="3">
        <v>600</v>
      </c>
      <c r="G219" s="5">
        <v>0</v>
      </c>
      <c r="H219" s="6"/>
      <c r="I219" s="5">
        <f t="shared" si="40"/>
        <v>0</v>
      </c>
      <c r="J219" s="6"/>
      <c r="K219" s="5">
        <f t="shared" si="38"/>
        <v>0</v>
      </c>
      <c r="L219" s="5">
        <v>0</v>
      </c>
      <c r="M219" s="6"/>
      <c r="N219" s="6"/>
      <c r="O219" s="5">
        <f t="shared" si="34"/>
        <v>0</v>
      </c>
      <c r="P219" s="5">
        <f t="shared" si="41"/>
        <v>0</v>
      </c>
      <c r="Q219" s="6"/>
      <c r="R219" s="6"/>
      <c r="S219" s="5">
        <f t="shared" si="35"/>
        <v>0</v>
      </c>
      <c r="T219" s="5"/>
      <c r="U219" s="5">
        <f t="shared" si="45"/>
        <v>0</v>
      </c>
      <c r="V219" s="5"/>
      <c r="W219" s="5">
        <f t="shared" si="42"/>
        <v>0</v>
      </c>
      <c r="X219" s="5">
        <f t="shared" si="39"/>
        <v>0</v>
      </c>
      <c r="Y219" s="6"/>
      <c r="Z219" s="5">
        <f t="shared" si="36"/>
        <v>0</v>
      </c>
      <c r="AA219" s="6"/>
      <c r="AB219" s="5">
        <f t="shared" si="37"/>
        <v>0</v>
      </c>
      <c r="AC219" s="5"/>
      <c r="AD219" s="5">
        <f t="shared" si="46"/>
        <v>0</v>
      </c>
      <c r="AE219" s="5"/>
      <c r="AF219" s="5">
        <f t="shared" si="43"/>
        <v>0</v>
      </c>
      <c r="AG219" s="5">
        <v>0</v>
      </c>
      <c r="AH219" s="5"/>
      <c r="AI219" s="5">
        <f t="shared" si="47"/>
        <v>0</v>
      </c>
      <c r="AJ219" s="5"/>
      <c r="AK219" s="5">
        <f t="shared" si="44"/>
        <v>0</v>
      </c>
    </row>
    <row r="220" spans="1:37" ht="115.5" customHeight="1">
      <c r="A220" s="15" t="s">
        <v>110</v>
      </c>
      <c r="B220" s="3" t="s">
        <v>4</v>
      </c>
      <c r="C220" s="3" t="s">
        <v>24</v>
      </c>
      <c r="D220" s="3" t="s">
        <v>20</v>
      </c>
      <c r="E220" s="1" t="s">
        <v>115</v>
      </c>
      <c r="F220" s="3"/>
      <c r="G220" s="5">
        <v>700</v>
      </c>
      <c r="H220" s="6">
        <f>H221</f>
        <v>0</v>
      </c>
      <c r="I220" s="5">
        <f t="shared" si="40"/>
        <v>700</v>
      </c>
      <c r="J220" s="6">
        <f>J221</f>
        <v>0</v>
      </c>
      <c r="K220" s="5">
        <f t="shared" si="38"/>
        <v>700</v>
      </c>
      <c r="L220" s="5">
        <v>700</v>
      </c>
      <c r="M220" s="6">
        <f>M221</f>
        <v>0</v>
      </c>
      <c r="N220" s="6">
        <f>N221</f>
        <v>0</v>
      </c>
      <c r="O220" s="5">
        <f t="shared" si="34"/>
        <v>700</v>
      </c>
      <c r="P220" s="5">
        <f t="shared" si="41"/>
        <v>700</v>
      </c>
      <c r="Q220" s="6">
        <f>Q221</f>
        <v>0</v>
      </c>
      <c r="R220" s="6">
        <f>R221</f>
        <v>0</v>
      </c>
      <c r="S220" s="5">
        <f t="shared" si="35"/>
        <v>700</v>
      </c>
      <c r="T220" s="5">
        <f>T221</f>
        <v>0</v>
      </c>
      <c r="U220" s="5">
        <f t="shared" si="45"/>
        <v>700</v>
      </c>
      <c r="V220" s="5">
        <f>V221</f>
        <v>0</v>
      </c>
      <c r="W220" s="5">
        <f t="shared" si="42"/>
        <v>700</v>
      </c>
      <c r="X220" s="5">
        <f t="shared" si="39"/>
        <v>700</v>
      </c>
      <c r="Y220" s="6">
        <f>Y221</f>
        <v>0</v>
      </c>
      <c r="Z220" s="5">
        <f t="shared" si="36"/>
        <v>700</v>
      </c>
      <c r="AA220" s="6">
        <f>AA221</f>
        <v>0</v>
      </c>
      <c r="AB220" s="5">
        <f t="shared" si="37"/>
        <v>700</v>
      </c>
      <c r="AC220" s="5">
        <f>AC221</f>
        <v>0</v>
      </c>
      <c r="AD220" s="5">
        <f t="shared" si="46"/>
        <v>700</v>
      </c>
      <c r="AE220" s="5">
        <f>AE221</f>
        <v>0</v>
      </c>
      <c r="AF220" s="5">
        <f t="shared" si="43"/>
        <v>700</v>
      </c>
      <c r="AG220" s="5">
        <v>700</v>
      </c>
      <c r="AH220" s="5">
        <f>AH221</f>
        <v>0</v>
      </c>
      <c r="AI220" s="5">
        <f t="shared" si="47"/>
        <v>700</v>
      </c>
      <c r="AJ220" s="5">
        <f>AJ221</f>
        <v>0</v>
      </c>
      <c r="AK220" s="5">
        <f t="shared" si="44"/>
        <v>700</v>
      </c>
    </row>
    <row r="221" spans="1:37" ht="47.25" customHeight="1">
      <c r="A221" s="2" t="s">
        <v>72</v>
      </c>
      <c r="B221" s="3" t="s">
        <v>4</v>
      </c>
      <c r="C221" s="3" t="s">
        <v>24</v>
      </c>
      <c r="D221" s="3" t="s">
        <v>20</v>
      </c>
      <c r="E221" s="1" t="s">
        <v>115</v>
      </c>
      <c r="F221" s="3">
        <v>600</v>
      </c>
      <c r="G221" s="5">
        <v>700</v>
      </c>
      <c r="H221" s="6"/>
      <c r="I221" s="5">
        <f t="shared" si="40"/>
        <v>700</v>
      </c>
      <c r="J221" s="6"/>
      <c r="K221" s="5">
        <f t="shared" si="38"/>
        <v>700</v>
      </c>
      <c r="L221" s="5">
        <v>700</v>
      </c>
      <c r="M221" s="6"/>
      <c r="N221" s="6"/>
      <c r="O221" s="5">
        <f t="shared" si="34"/>
        <v>700</v>
      </c>
      <c r="P221" s="5">
        <f t="shared" si="41"/>
        <v>700</v>
      </c>
      <c r="Q221" s="6"/>
      <c r="R221" s="6"/>
      <c r="S221" s="5">
        <f t="shared" si="35"/>
        <v>700</v>
      </c>
      <c r="T221" s="5"/>
      <c r="U221" s="5">
        <f t="shared" si="45"/>
        <v>700</v>
      </c>
      <c r="V221" s="5"/>
      <c r="W221" s="5">
        <f t="shared" si="42"/>
        <v>700</v>
      </c>
      <c r="X221" s="5">
        <f t="shared" si="39"/>
        <v>700</v>
      </c>
      <c r="Y221" s="6"/>
      <c r="Z221" s="5">
        <f t="shared" si="36"/>
        <v>700</v>
      </c>
      <c r="AA221" s="6"/>
      <c r="AB221" s="5">
        <f t="shared" si="37"/>
        <v>700</v>
      </c>
      <c r="AC221" s="5"/>
      <c r="AD221" s="5">
        <f t="shared" si="46"/>
        <v>700</v>
      </c>
      <c r="AE221" s="5"/>
      <c r="AF221" s="5">
        <f t="shared" si="43"/>
        <v>700</v>
      </c>
      <c r="AG221" s="5">
        <v>700</v>
      </c>
      <c r="AH221" s="5"/>
      <c r="AI221" s="5">
        <f t="shared" si="47"/>
        <v>700</v>
      </c>
      <c r="AJ221" s="5"/>
      <c r="AK221" s="5">
        <f t="shared" si="44"/>
        <v>700</v>
      </c>
    </row>
    <row r="222" spans="1:37" ht="189.75" customHeight="1">
      <c r="A222" s="15" t="s">
        <v>111</v>
      </c>
      <c r="B222" s="3" t="s">
        <v>4</v>
      </c>
      <c r="C222" s="3" t="s">
        <v>24</v>
      </c>
      <c r="D222" s="3" t="s">
        <v>20</v>
      </c>
      <c r="E222" s="1" t="s">
        <v>116</v>
      </c>
      <c r="F222" s="3"/>
      <c r="G222" s="5">
        <v>101745.37999999999</v>
      </c>
      <c r="H222" s="6">
        <f>H223</f>
        <v>0</v>
      </c>
      <c r="I222" s="5">
        <f t="shared" si="40"/>
        <v>101745.37999999999</v>
      </c>
      <c r="J222" s="6">
        <f>J223</f>
        <v>0</v>
      </c>
      <c r="K222" s="5">
        <f t="shared" si="38"/>
        <v>101745.37999999999</v>
      </c>
      <c r="L222" s="5">
        <v>101745.37999999999</v>
      </c>
      <c r="M222" s="6">
        <f>M223</f>
        <v>0</v>
      </c>
      <c r="N222" s="6">
        <f>N223</f>
        <v>0</v>
      </c>
      <c r="O222" s="5">
        <f t="shared" si="34"/>
        <v>101745.37999999999</v>
      </c>
      <c r="P222" s="5">
        <f t="shared" si="41"/>
        <v>101745.37999999999</v>
      </c>
      <c r="Q222" s="6">
        <f>Q223</f>
        <v>0</v>
      </c>
      <c r="R222" s="6">
        <f>R223</f>
        <v>0</v>
      </c>
      <c r="S222" s="5">
        <f t="shared" si="35"/>
        <v>101745.37999999999</v>
      </c>
      <c r="T222" s="5">
        <f>T223</f>
        <v>3390.7820000000002</v>
      </c>
      <c r="U222" s="5">
        <f t="shared" si="45"/>
        <v>105136.162</v>
      </c>
      <c r="V222" s="5">
        <f>V223</f>
        <v>0</v>
      </c>
      <c r="W222" s="5">
        <f t="shared" si="42"/>
        <v>105136.162</v>
      </c>
      <c r="X222" s="5">
        <f t="shared" si="39"/>
        <v>101745.37999999999</v>
      </c>
      <c r="Y222" s="6">
        <f>Y223</f>
        <v>0</v>
      </c>
      <c r="Z222" s="5">
        <f t="shared" si="36"/>
        <v>101745.37999999999</v>
      </c>
      <c r="AA222" s="6">
        <f>AA223</f>
        <v>0</v>
      </c>
      <c r="AB222" s="5">
        <f t="shared" si="37"/>
        <v>101745.37999999999</v>
      </c>
      <c r="AC222" s="5">
        <f>AC223</f>
        <v>0</v>
      </c>
      <c r="AD222" s="5">
        <f t="shared" si="46"/>
        <v>101745.37999999999</v>
      </c>
      <c r="AE222" s="5">
        <f>AE223</f>
        <v>0</v>
      </c>
      <c r="AF222" s="5">
        <f t="shared" si="43"/>
        <v>101745.37999999999</v>
      </c>
      <c r="AG222" s="5">
        <v>101745.37999999999</v>
      </c>
      <c r="AH222" s="5">
        <f>AH223</f>
        <v>0</v>
      </c>
      <c r="AI222" s="5">
        <f t="shared" si="47"/>
        <v>101745.37999999999</v>
      </c>
      <c r="AJ222" s="5">
        <f>AJ223</f>
        <v>0</v>
      </c>
      <c r="AK222" s="5">
        <f t="shared" si="44"/>
        <v>101745.37999999999</v>
      </c>
    </row>
    <row r="223" spans="1:37" ht="51" customHeight="1">
      <c r="A223" s="2" t="s">
        <v>72</v>
      </c>
      <c r="B223" s="3" t="s">
        <v>4</v>
      </c>
      <c r="C223" s="3" t="s">
        <v>24</v>
      </c>
      <c r="D223" s="3" t="s">
        <v>20</v>
      </c>
      <c r="E223" s="1" t="s">
        <v>116</v>
      </c>
      <c r="F223" s="3">
        <v>600</v>
      </c>
      <c r="G223" s="5">
        <v>101745.37999999999</v>
      </c>
      <c r="H223" s="6"/>
      <c r="I223" s="5">
        <f t="shared" si="40"/>
        <v>101745.37999999999</v>
      </c>
      <c r="J223" s="6"/>
      <c r="K223" s="5">
        <f t="shared" si="38"/>
        <v>101745.37999999999</v>
      </c>
      <c r="L223" s="5">
        <v>101745.37999999999</v>
      </c>
      <c r="M223" s="6"/>
      <c r="N223" s="6"/>
      <c r="O223" s="5">
        <f t="shared" si="34"/>
        <v>101745.37999999999</v>
      </c>
      <c r="P223" s="5">
        <f t="shared" si="41"/>
        <v>101745.37999999999</v>
      </c>
      <c r="Q223" s="6"/>
      <c r="R223" s="6"/>
      <c r="S223" s="5">
        <f t="shared" si="35"/>
        <v>101745.37999999999</v>
      </c>
      <c r="T223" s="5">
        <v>3390.7820000000002</v>
      </c>
      <c r="U223" s="5">
        <f t="shared" si="45"/>
        <v>105136.162</v>
      </c>
      <c r="V223" s="5"/>
      <c r="W223" s="5">
        <f t="shared" si="42"/>
        <v>105136.162</v>
      </c>
      <c r="X223" s="5">
        <f t="shared" si="39"/>
        <v>101745.37999999999</v>
      </c>
      <c r="Y223" s="6"/>
      <c r="Z223" s="5">
        <f t="shared" si="36"/>
        <v>101745.37999999999</v>
      </c>
      <c r="AA223" s="6"/>
      <c r="AB223" s="5">
        <f t="shared" si="37"/>
        <v>101745.37999999999</v>
      </c>
      <c r="AC223" s="5"/>
      <c r="AD223" s="5">
        <f t="shared" si="46"/>
        <v>101745.37999999999</v>
      </c>
      <c r="AE223" s="5"/>
      <c r="AF223" s="5">
        <f t="shared" si="43"/>
        <v>101745.37999999999</v>
      </c>
      <c r="AG223" s="5">
        <v>101745.37999999999</v>
      </c>
      <c r="AH223" s="5"/>
      <c r="AI223" s="5">
        <f t="shared" si="47"/>
        <v>101745.37999999999</v>
      </c>
      <c r="AJ223" s="5"/>
      <c r="AK223" s="5">
        <f t="shared" si="44"/>
        <v>101745.37999999999</v>
      </c>
    </row>
    <row r="224" spans="1:37" ht="110.25" customHeight="1">
      <c r="A224" s="2" t="s">
        <v>282</v>
      </c>
      <c r="B224" s="3" t="s">
        <v>4</v>
      </c>
      <c r="C224" s="3" t="s">
        <v>24</v>
      </c>
      <c r="D224" s="3" t="s">
        <v>20</v>
      </c>
      <c r="E224" s="1" t="s">
        <v>283</v>
      </c>
      <c r="F224" s="3"/>
      <c r="G224" s="5">
        <v>2859.3</v>
      </c>
      <c r="H224" s="6">
        <f>H225</f>
        <v>0</v>
      </c>
      <c r="I224" s="5">
        <f t="shared" si="40"/>
        <v>2859.3</v>
      </c>
      <c r="J224" s="6">
        <f>J225</f>
        <v>0</v>
      </c>
      <c r="K224" s="5">
        <f t="shared" si="38"/>
        <v>2859.3</v>
      </c>
      <c r="L224" s="5">
        <v>2859.3</v>
      </c>
      <c r="M224" s="6">
        <f>M225</f>
        <v>0</v>
      </c>
      <c r="N224" s="6">
        <f>N225</f>
        <v>0</v>
      </c>
      <c r="O224" s="5">
        <f t="shared" si="34"/>
        <v>2859.3</v>
      </c>
      <c r="P224" s="5">
        <f t="shared" si="41"/>
        <v>2859.3</v>
      </c>
      <c r="Q224" s="6">
        <f>Q225</f>
        <v>0</v>
      </c>
      <c r="R224" s="6">
        <f>R225</f>
        <v>0</v>
      </c>
      <c r="S224" s="5">
        <f t="shared" si="35"/>
        <v>2859.3</v>
      </c>
      <c r="T224" s="5">
        <f>T225</f>
        <v>627.33000000000004</v>
      </c>
      <c r="U224" s="5">
        <f t="shared" si="45"/>
        <v>3486.63</v>
      </c>
      <c r="V224" s="5">
        <f>V225</f>
        <v>0</v>
      </c>
      <c r="W224" s="5">
        <f t="shared" si="42"/>
        <v>3486.63</v>
      </c>
      <c r="X224" s="5">
        <f t="shared" si="39"/>
        <v>2859.3</v>
      </c>
      <c r="Y224" s="6">
        <f>Y225</f>
        <v>0</v>
      </c>
      <c r="Z224" s="5">
        <f t="shared" si="36"/>
        <v>2859.3</v>
      </c>
      <c r="AA224" s="6">
        <f>AA225</f>
        <v>0</v>
      </c>
      <c r="AB224" s="5">
        <f t="shared" si="37"/>
        <v>2859.3</v>
      </c>
      <c r="AC224" s="5">
        <f>AC225</f>
        <v>0</v>
      </c>
      <c r="AD224" s="5">
        <f t="shared" si="46"/>
        <v>2859.3</v>
      </c>
      <c r="AE224" s="5">
        <f>AE225</f>
        <v>0</v>
      </c>
      <c r="AF224" s="5">
        <f t="shared" si="43"/>
        <v>2859.3</v>
      </c>
      <c r="AG224" s="5">
        <v>2859.3</v>
      </c>
      <c r="AH224" s="5">
        <f>AH225</f>
        <v>0</v>
      </c>
      <c r="AI224" s="5">
        <f t="shared" si="47"/>
        <v>2859.3</v>
      </c>
      <c r="AJ224" s="5">
        <f>AJ225</f>
        <v>0</v>
      </c>
      <c r="AK224" s="5">
        <f t="shared" si="44"/>
        <v>2859.3</v>
      </c>
    </row>
    <row r="225" spans="1:37" ht="51" customHeight="1">
      <c r="A225" s="2" t="s">
        <v>72</v>
      </c>
      <c r="B225" s="3" t="s">
        <v>4</v>
      </c>
      <c r="C225" s="3" t="s">
        <v>24</v>
      </c>
      <c r="D225" s="3" t="s">
        <v>20</v>
      </c>
      <c r="E225" s="1" t="s">
        <v>283</v>
      </c>
      <c r="F225" s="3">
        <v>600</v>
      </c>
      <c r="G225" s="5">
        <v>2859.3</v>
      </c>
      <c r="H225" s="6"/>
      <c r="I225" s="5">
        <f t="shared" si="40"/>
        <v>2859.3</v>
      </c>
      <c r="J225" s="6"/>
      <c r="K225" s="5">
        <f t="shared" si="38"/>
        <v>2859.3</v>
      </c>
      <c r="L225" s="5">
        <v>2859.3</v>
      </c>
      <c r="M225" s="6"/>
      <c r="N225" s="6"/>
      <c r="O225" s="5">
        <f t="shared" si="34"/>
        <v>2859.3</v>
      </c>
      <c r="P225" s="5">
        <f t="shared" si="41"/>
        <v>2859.3</v>
      </c>
      <c r="Q225" s="6"/>
      <c r="R225" s="6"/>
      <c r="S225" s="5">
        <f t="shared" ref="S225:S294" si="48">O225+R225</f>
        <v>2859.3</v>
      </c>
      <c r="T225" s="5">
        <v>627.33000000000004</v>
      </c>
      <c r="U225" s="5">
        <f t="shared" si="45"/>
        <v>3486.63</v>
      </c>
      <c r="V225" s="5"/>
      <c r="W225" s="5">
        <f t="shared" si="42"/>
        <v>3486.63</v>
      </c>
      <c r="X225" s="5">
        <f t="shared" si="39"/>
        <v>2859.3</v>
      </c>
      <c r="Y225" s="6"/>
      <c r="Z225" s="5">
        <f t="shared" si="36"/>
        <v>2859.3</v>
      </c>
      <c r="AA225" s="6"/>
      <c r="AB225" s="5">
        <f t="shared" ref="AB225:AB294" si="49">Z225+AA225</f>
        <v>2859.3</v>
      </c>
      <c r="AC225" s="5"/>
      <c r="AD225" s="5">
        <f t="shared" si="46"/>
        <v>2859.3</v>
      </c>
      <c r="AE225" s="5"/>
      <c r="AF225" s="5">
        <f t="shared" si="43"/>
        <v>2859.3</v>
      </c>
      <c r="AG225" s="5">
        <v>2859.3</v>
      </c>
      <c r="AH225" s="5"/>
      <c r="AI225" s="5">
        <f t="shared" si="47"/>
        <v>2859.3</v>
      </c>
      <c r="AJ225" s="5"/>
      <c r="AK225" s="5">
        <f t="shared" si="44"/>
        <v>2859.3</v>
      </c>
    </row>
    <row r="226" spans="1:37" ht="43.5" customHeight="1">
      <c r="A226" s="2" t="s">
        <v>118</v>
      </c>
      <c r="B226" s="3" t="s">
        <v>4</v>
      </c>
      <c r="C226" s="3" t="s">
        <v>24</v>
      </c>
      <c r="D226" s="3" t="s">
        <v>20</v>
      </c>
      <c r="E226" s="1" t="s">
        <v>117</v>
      </c>
      <c r="F226" s="3"/>
      <c r="G226" s="5">
        <v>0</v>
      </c>
      <c r="H226" s="6">
        <f>H227</f>
        <v>0</v>
      </c>
      <c r="I226" s="5">
        <f t="shared" si="40"/>
        <v>0</v>
      </c>
      <c r="J226" s="6">
        <f>J227</f>
        <v>0</v>
      </c>
      <c r="K226" s="5">
        <f t="shared" si="38"/>
        <v>0</v>
      </c>
      <c r="L226" s="5">
        <v>0</v>
      </c>
      <c r="M226" s="6">
        <f>M227</f>
        <v>0</v>
      </c>
      <c r="N226" s="6">
        <f>N227</f>
        <v>0</v>
      </c>
      <c r="O226" s="5">
        <f t="shared" si="34"/>
        <v>0</v>
      </c>
      <c r="P226" s="5">
        <f t="shared" si="41"/>
        <v>0</v>
      </c>
      <c r="Q226" s="6">
        <f>Q227</f>
        <v>0</v>
      </c>
      <c r="R226" s="6">
        <f>R227</f>
        <v>0</v>
      </c>
      <c r="S226" s="5">
        <f t="shared" si="48"/>
        <v>0</v>
      </c>
      <c r="T226" s="5">
        <f>T227</f>
        <v>0</v>
      </c>
      <c r="U226" s="5">
        <f t="shared" si="45"/>
        <v>0</v>
      </c>
      <c r="V226" s="5">
        <f>V227</f>
        <v>0</v>
      </c>
      <c r="W226" s="5">
        <f t="shared" si="42"/>
        <v>0</v>
      </c>
      <c r="X226" s="5">
        <f t="shared" si="39"/>
        <v>0</v>
      </c>
      <c r="Y226" s="6">
        <f>Y227</f>
        <v>0</v>
      </c>
      <c r="Z226" s="5">
        <f t="shared" si="36"/>
        <v>0</v>
      </c>
      <c r="AA226" s="6">
        <f>AA227</f>
        <v>0</v>
      </c>
      <c r="AB226" s="5">
        <f t="shared" si="49"/>
        <v>0</v>
      </c>
      <c r="AC226" s="5">
        <f>AC227</f>
        <v>0</v>
      </c>
      <c r="AD226" s="5">
        <f t="shared" si="46"/>
        <v>0</v>
      </c>
      <c r="AE226" s="5">
        <f>AE227</f>
        <v>0</v>
      </c>
      <c r="AF226" s="5">
        <f t="shared" si="43"/>
        <v>0</v>
      </c>
      <c r="AG226" s="5">
        <v>0</v>
      </c>
      <c r="AH226" s="5">
        <f>AH227</f>
        <v>0</v>
      </c>
      <c r="AI226" s="5">
        <f t="shared" si="47"/>
        <v>0</v>
      </c>
      <c r="AJ226" s="5">
        <f>AJ227</f>
        <v>0</v>
      </c>
      <c r="AK226" s="5">
        <f t="shared" si="44"/>
        <v>0</v>
      </c>
    </row>
    <row r="227" spans="1:37" ht="54.75" customHeight="1">
      <c r="A227" s="2" t="s">
        <v>72</v>
      </c>
      <c r="B227" s="3" t="s">
        <v>4</v>
      </c>
      <c r="C227" s="3" t="s">
        <v>24</v>
      </c>
      <c r="D227" s="3" t="s">
        <v>20</v>
      </c>
      <c r="E227" s="1" t="s">
        <v>117</v>
      </c>
      <c r="F227" s="3">
        <v>600</v>
      </c>
      <c r="G227" s="5">
        <v>0</v>
      </c>
      <c r="H227" s="6"/>
      <c r="I227" s="5">
        <f t="shared" si="40"/>
        <v>0</v>
      </c>
      <c r="J227" s="6"/>
      <c r="K227" s="5">
        <f t="shared" si="38"/>
        <v>0</v>
      </c>
      <c r="L227" s="5">
        <v>0</v>
      </c>
      <c r="M227" s="6"/>
      <c r="N227" s="6"/>
      <c r="O227" s="5">
        <f t="shared" si="34"/>
        <v>0</v>
      </c>
      <c r="P227" s="5">
        <f t="shared" si="41"/>
        <v>0</v>
      </c>
      <c r="Q227" s="6"/>
      <c r="R227" s="6"/>
      <c r="S227" s="5">
        <f t="shared" si="48"/>
        <v>0</v>
      </c>
      <c r="T227" s="5"/>
      <c r="U227" s="5">
        <f t="shared" si="45"/>
        <v>0</v>
      </c>
      <c r="V227" s="5"/>
      <c r="W227" s="5">
        <f t="shared" si="42"/>
        <v>0</v>
      </c>
      <c r="X227" s="5">
        <f t="shared" si="39"/>
        <v>0</v>
      </c>
      <c r="Y227" s="6"/>
      <c r="Z227" s="5">
        <f t="shared" si="36"/>
        <v>0</v>
      </c>
      <c r="AA227" s="6"/>
      <c r="AB227" s="5">
        <f t="shared" si="49"/>
        <v>0</v>
      </c>
      <c r="AC227" s="5"/>
      <c r="AD227" s="5">
        <f t="shared" si="46"/>
        <v>0</v>
      </c>
      <c r="AE227" s="5"/>
      <c r="AF227" s="5">
        <f t="shared" si="43"/>
        <v>0</v>
      </c>
      <c r="AG227" s="5">
        <v>0</v>
      </c>
      <c r="AH227" s="5"/>
      <c r="AI227" s="5">
        <f t="shared" si="47"/>
        <v>0</v>
      </c>
      <c r="AJ227" s="5"/>
      <c r="AK227" s="5">
        <f t="shared" si="44"/>
        <v>0</v>
      </c>
    </row>
    <row r="228" spans="1:37" ht="169.5" customHeight="1">
      <c r="A228" s="15" t="s">
        <v>119</v>
      </c>
      <c r="B228" s="3" t="s">
        <v>4</v>
      </c>
      <c r="C228" s="3" t="s">
        <v>24</v>
      </c>
      <c r="D228" s="3" t="s">
        <v>20</v>
      </c>
      <c r="E228" s="12" t="s">
        <v>120</v>
      </c>
      <c r="F228" s="3"/>
      <c r="G228" s="5">
        <v>426.12</v>
      </c>
      <c r="H228" s="6">
        <f>H229</f>
        <v>0</v>
      </c>
      <c r="I228" s="5">
        <f t="shared" si="40"/>
        <v>426.12</v>
      </c>
      <c r="J228" s="6">
        <f>J229</f>
        <v>0</v>
      </c>
      <c r="K228" s="5">
        <f t="shared" si="38"/>
        <v>426.12</v>
      </c>
      <c r="L228" s="5">
        <v>426.12</v>
      </c>
      <c r="M228" s="6">
        <f>M229</f>
        <v>0</v>
      </c>
      <c r="N228" s="6">
        <f>N229</f>
        <v>0</v>
      </c>
      <c r="O228" s="5">
        <f t="shared" ref="O228:O299" si="50">K228+N228</f>
        <v>426.12</v>
      </c>
      <c r="P228" s="5">
        <f t="shared" si="41"/>
        <v>426.12</v>
      </c>
      <c r="Q228" s="6">
        <f>Q229</f>
        <v>0</v>
      </c>
      <c r="R228" s="6">
        <f>R229</f>
        <v>0</v>
      </c>
      <c r="S228" s="5">
        <f t="shared" si="48"/>
        <v>426.12</v>
      </c>
      <c r="T228" s="5">
        <f>T229</f>
        <v>36.840000000000003</v>
      </c>
      <c r="U228" s="5">
        <f t="shared" si="45"/>
        <v>462.96000000000004</v>
      </c>
      <c r="V228" s="5">
        <f>V229</f>
        <v>0</v>
      </c>
      <c r="W228" s="5">
        <f t="shared" si="42"/>
        <v>462.96000000000004</v>
      </c>
      <c r="X228" s="5">
        <f t="shared" si="39"/>
        <v>426.12</v>
      </c>
      <c r="Y228" s="6">
        <f>Y229</f>
        <v>0</v>
      </c>
      <c r="Z228" s="5">
        <f t="shared" ref="Z228:Z299" si="51">X228+Y228</f>
        <v>426.12</v>
      </c>
      <c r="AA228" s="6">
        <f>AA229</f>
        <v>0</v>
      </c>
      <c r="AB228" s="5">
        <f t="shared" si="49"/>
        <v>426.12</v>
      </c>
      <c r="AC228" s="5">
        <f>AC229</f>
        <v>7.9050000000000002</v>
      </c>
      <c r="AD228" s="5">
        <f t="shared" si="46"/>
        <v>434.02499999999998</v>
      </c>
      <c r="AE228" s="5">
        <f>AE229</f>
        <v>0</v>
      </c>
      <c r="AF228" s="5">
        <f t="shared" si="43"/>
        <v>434.02499999999998</v>
      </c>
      <c r="AG228" s="5">
        <v>426.12</v>
      </c>
      <c r="AH228" s="5">
        <f>AH229</f>
        <v>7.9050000000000002</v>
      </c>
      <c r="AI228" s="5">
        <f t="shared" si="47"/>
        <v>434.02499999999998</v>
      </c>
      <c r="AJ228" s="5">
        <f>AJ229</f>
        <v>0</v>
      </c>
      <c r="AK228" s="5">
        <f t="shared" si="44"/>
        <v>434.02499999999998</v>
      </c>
    </row>
    <row r="229" spans="1:37" ht="48.75" customHeight="1">
      <c r="A229" s="2" t="s">
        <v>72</v>
      </c>
      <c r="B229" s="3" t="s">
        <v>4</v>
      </c>
      <c r="C229" s="3" t="s">
        <v>24</v>
      </c>
      <c r="D229" s="3" t="s">
        <v>20</v>
      </c>
      <c r="E229" s="12" t="s">
        <v>120</v>
      </c>
      <c r="F229" s="3">
        <v>600</v>
      </c>
      <c r="G229" s="5">
        <v>426.12</v>
      </c>
      <c r="H229" s="6"/>
      <c r="I229" s="5">
        <f t="shared" si="40"/>
        <v>426.12</v>
      </c>
      <c r="J229" s="6"/>
      <c r="K229" s="5">
        <f t="shared" ref="K229:K302" si="52">I229+J229</f>
        <v>426.12</v>
      </c>
      <c r="L229" s="5">
        <v>426.12</v>
      </c>
      <c r="M229" s="6"/>
      <c r="N229" s="6"/>
      <c r="O229" s="5">
        <f t="shared" si="50"/>
        <v>426.12</v>
      </c>
      <c r="P229" s="5">
        <f t="shared" si="41"/>
        <v>426.12</v>
      </c>
      <c r="Q229" s="6"/>
      <c r="R229" s="6"/>
      <c r="S229" s="5">
        <f t="shared" si="48"/>
        <v>426.12</v>
      </c>
      <c r="T229" s="5">
        <v>36.840000000000003</v>
      </c>
      <c r="U229" s="5">
        <f t="shared" si="45"/>
        <v>462.96000000000004</v>
      </c>
      <c r="V229" s="5"/>
      <c r="W229" s="5">
        <f t="shared" si="42"/>
        <v>462.96000000000004</v>
      </c>
      <c r="X229" s="5">
        <f t="shared" ref="X229:X302" si="53">P229+Q229</f>
        <v>426.12</v>
      </c>
      <c r="Y229" s="6"/>
      <c r="Z229" s="5">
        <f t="shared" si="51"/>
        <v>426.12</v>
      </c>
      <c r="AA229" s="6"/>
      <c r="AB229" s="5">
        <f t="shared" si="49"/>
        <v>426.12</v>
      </c>
      <c r="AC229" s="5">
        <v>7.9050000000000002</v>
      </c>
      <c r="AD229" s="5">
        <f t="shared" si="46"/>
        <v>434.02499999999998</v>
      </c>
      <c r="AE229" s="5"/>
      <c r="AF229" s="5">
        <f t="shared" si="43"/>
        <v>434.02499999999998</v>
      </c>
      <c r="AG229" s="5">
        <v>426.12</v>
      </c>
      <c r="AH229" s="5">
        <v>7.9050000000000002</v>
      </c>
      <c r="AI229" s="5">
        <f t="shared" si="47"/>
        <v>434.02499999999998</v>
      </c>
      <c r="AJ229" s="5"/>
      <c r="AK229" s="5">
        <f t="shared" si="44"/>
        <v>434.02499999999998</v>
      </c>
    </row>
    <row r="230" spans="1:37" ht="78" customHeight="1">
      <c r="A230" s="10" t="s">
        <v>134</v>
      </c>
      <c r="B230" s="3" t="s">
        <v>4</v>
      </c>
      <c r="C230" s="3" t="s">
        <v>24</v>
      </c>
      <c r="D230" s="3" t="s">
        <v>26</v>
      </c>
      <c r="E230" s="1" t="s">
        <v>140</v>
      </c>
      <c r="F230" s="3"/>
      <c r="G230" s="5">
        <v>23815.31</v>
      </c>
      <c r="H230" s="6">
        <f>H231</f>
        <v>0</v>
      </c>
      <c r="I230" s="5">
        <f t="shared" si="40"/>
        <v>23815.31</v>
      </c>
      <c r="J230" s="6">
        <f>J231</f>
        <v>0</v>
      </c>
      <c r="K230" s="5">
        <f t="shared" si="52"/>
        <v>23815.31</v>
      </c>
      <c r="L230" s="5">
        <v>23815.31</v>
      </c>
      <c r="M230" s="6">
        <f>M231</f>
        <v>0</v>
      </c>
      <c r="N230" s="6">
        <f>N231</f>
        <v>0</v>
      </c>
      <c r="O230" s="5">
        <f t="shared" si="50"/>
        <v>23815.31</v>
      </c>
      <c r="P230" s="5">
        <f t="shared" si="41"/>
        <v>23815.31</v>
      </c>
      <c r="Q230" s="6">
        <f>Q231</f>
        <v>0</v>
      </c>
      <c r="R230" s="6">
        <f>R231</f>
        <v>0</v>
      </c>
      <c r="S230" s="5">
        <f t="shared" si="48"/>
        <v>23815.31</v>
      </c>
      <c r="T230" s="5">
        <f>T231</f>
        <v>1470.8</v>
      </c>
      <c r="U230" s="5">
        <f t="shared" si="45"/>
        <v>25286.11</v>
      </c>
      <c r="V230" s="5">
        <f>V231</f>
        <v>0</v>
      </c>
      <c r="W230" s="5">
        <f t="shared" si="42"/>
        <v>25286.11</v>
      </c>
      <c r="X230" s="5">
        <f t="shared" si="53"/>
        <v>23815.31</v>
      </c>
      <c r="Y230" s="6">
        <f>Y231</f>
        <v>0</v>
      </c>
      <c r="Z230" s="5">
        <f t="shared" si="51"/>
        <v>23815.31</v>
      </c>
      <c r="AA230" s="6">
        <f>AA231</f>
        <v>0</v>
      </c>
      <c r="AB230" s="5">
        <f t="shared" si="49"/>
        <v>23815.31</v>
      </c>
      <c r="AC230" s="5">
        <f>AC231</f>
        <v>0</v>
      </c>
      <c r="AD230" s="5">
        <f t="shared" si="46"/>
        <v>23815.31</v>
      </c>
      <c r="AE230" s="5">
        <f>AE231</f>
        <v>0</v>
      </c>
      <c r="AF230" s="5">
        <f t="shared" si="43"/>
        <v>23815.31</v>
      </c>
      <c r="AG230" s="5">
        <v>23815.31</v>
      </c>
      <c r="AH230" s="5">
        <f>AH231</f>
        <v>0</v>
      </c>
      <c r="AI230" s="5">
        <f t="shared" si="47"/>
        <v>23815.31</v>
      </c>
      <c r="AJ230" s="5">
        <f>AJ231</f>
        <v>0</v>
      </c>
      <c r="AK230" s="5">
        <f t="shared" si="44"/>
        <v>23815.31</v>
      </c>
    </row>
    <row r="231" spans="1:37" ht="53.2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140</v>
      </c>
      <c r="F231" s="3">
        <v>600</v>
      </c>
      <c r="G231" s="5">
        <v>23815.31</v>
      </c>
      <c r="H231" s="6"/>
      <c r="I231" s="5">
        <f t="shared" ref="I231:I306" si="54">G231+H231</f>
        <v>23815.31</v>
      </c>
      <c r="J231" s="6"/>
      <c r="K231" s="5">
        <f t="shared" si="52"/>
        <v>23815.31</v>
      </c>
      <c r="L231" s="5">
        <v>23815.31</v>
      </c>
      <c r="M231" s="6"/>
      <c r="N231" s="6"/>
      <c r="O231" s="5">
        <f t="shared" si="50"/>
        <v>23815.31</v>
      </c>
      <c r="P231" s="5">
        <f t="shared" ref="P231:P306" si="55">L231+M231</f>
        <v>23815.31</v>
      </c>
      <c r="Q231" s="6"/>
      <c r="R231" s="6"/>
      <c r="S231" s="5">
        <f t="shared" si="48"/>
        <v>23815.31</v>
      </c>
      <c r="T231" s="5">
        <v>1470.8</v>
      </c>
      <c r="U231" s="5">
        <f t="shared" si="45"/>
        <v>25286.11</v>
      </c>
      <c r="V231" s="5"/>
      <c r="W231" s="5">
        <f t="shared" si="42"/>
        <v>25286.11</v>
      </c>
      <c r="X231" s="5">
        <f t="shared" si="53"/>
        <v>23815.31</v>
      </c>
      <c r="Y231" s="6"/>
      <c r="Z231" s="5">
        <f t="shared" si="51"/>
        <v>23815.31</v>
      </c>
      <c r="AA231" s="6"/>
      <c r="AB231" s="5">
        <f t="shared" si="49"/>
        <v>23815.31</v>
      </c>
      <c r="AC231" s="5"/>
      <c r="AD231" s="5">
        <f t="shared" si="46"/>
        <v>23815.31</v>
      </c>
      <c r="AE231" s="5"/>
      <c r="AF231" s="5">
        <f t="shared" si="43"/>
        <v>23815.31</v>
      </c>
      <c r="AG231" s="5">
        <v>23815.31</v>
      </c>
      <c r="AH231" s="5"/>
      <c r="AI231" s="5">
        <f t="shared" si="47"/>
        <v>23815.31</v>
      </c>
      <c r="AJ231" s="5"/>
      <c r="AK231" s="5">
        <f t="shared" si="44"/>
        <v>23815.31</v>
      </c>
    </row>
    <row r="232" spans="1:37" ht="42.75" customHeight="1">
      <c r="A232" s="10" t="s">
        <v>135</v>
      </c>
      <c r="B232" s="3" t="s">
        <v>4</v>
      </c>
      <c r="C232" s="3" t="s">
        <v>24</v>
      </c>
      <c r="D232" s="3" t="s">
        <v>26</v>
      </c>
      <c r="E232" s="1" t="s">
        <v>141</v>
      </c>
      <c r="F232" s="3"/>
      <c r="G232" s="5">
        <v>150</v>
      </c>
      <c r="H232" s="6">
        <f>H233</f>
        <v>0</v>
      </c>
      <c r="I232" s="5">
        <f t="shared" si="54"/>
        <v>150</v>
      </c>
      <c r="J232" s="6">
        <f>J233</f>
        <v>0</v>
      </c>
      <c r="K232" s="5">
        <f t="shared" si="52"/>
        <v>150</v>
      </c>
      <c r="L232" s="5">
        <v>150</v>
      </c>
      <c r="M232" s="6">
        <f>M233</f>
        <v>0</v>
      </c>
      <c r="N232" s="6">
        <f>N233</f>
        <v>0</v>
      </c>
      <c r="O232" s="5">
        <f t="shared" si="50"/>
        <v>150</v>
      </c>
      <c r="P232" s="5">
        <f t="shared" si="55"/>
        <v>150</v>
      </c>
      <c r="Q232" s="6">
        <f>Q233</f>
        <v>0</v>
      </c>
      <c r="R232" s="6">
        <f>R233</f>
        <v>0</v>
      </c>
      <c r="S232" s="5">
        <f t="shared" si="48"/>
        <v>150</v>
      </c>
      <c r="T232" s="5">
        <f>T233</f>
        <v>540</v>
      </c>
      <c r="U232" s="5">
        <f t="shared" si="45"/>
        <v>690</v>
      </c>
      <c r="V232" s="5">
        <f>V233</f>
        <v>0</v>
      </c>
      <c r="W232" s="5">
        <f t="shared" si="42"/>
        <v>690</v>
      </c>
      <c r="X232" s="5">
        <f t="shared" si="53"/>
        <v>150</v>
      </c>
      <c r="Y232" s="6">
        <f>Y233</f>
        <v>0</v>
      </c>
      <c r="Z232" s="5">
        <f t="shared" si="51"/>
        <v>150</v>
      </c>
      <c r="AA232" s="6">
        <f>AA233</f>
        <v>0</v>
      </c>
      <c r="AB232" s="5">
        <f t="shared" si="49"/>
        <v>150</v>
      </c>
      <c r="AC232" s="5">
        <f>AC233</f>
        <v>0</v>
      </c>
      <c r="AD232" s="5">
        <f t="shared" si="46"/>
        <v>150</v>
      </c>
      <c r="AE232" s="5">
        <f>AE233</f>
        <v>0</v>
      </c>
      <c r="AF232" s="5">
        <f t="shared" si="43"/>
        <v>150</v>
      </c>
      <c r="AG232" s="5">
        <v>150</v>
      </c>
      <c r="AH232" s="5">
        <f>AH233</f>
        <v>0</v>
      </c>
      <c r="AI232" s="5">
        <f t="shared" si="47"/>
        <v>150</v>
      </c>
      <c r="AJ232" s="5">
        <f>AJ233</f>
        <v>0</v>
      </c>
      <c r="AK232" s="5">
        <f t="shared" si="44"/>
        <v>150</v>
      </c>
    </row>
    <row r="233" spans="1:37" ht="45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141</v>
      </c>
      <c r="F233" s="3">
        <v>600</v>
      </c>
      <c r="G233" s="5">
        <v>150</v>
      </c>
      <c r="H233" s="6"/>
      <c r="I233" s="5">
        <f t="shared" si="54"/>
        <v>150</v>
      </c>
      <c r="J233" s="6"/>
      <c r="K233" s="5">
        <f t="shared" si="52"/>
        <v>150</v>
      </c>
      <c r="L233" s="5">
        <v>150</v>
      </c>
      <c r="M233" s="6"/>
      <c r="N233" s="6"/>
      <c r="O233" s="5">
        <f t="shared" si="50"/>
        <v>150</v>
      </c>
      <c r="P233" s="5">
        <f t="shared" si="55"/>
        <v>150</v>
      </c>
      <c r="Q233" s="6"/>
      <c r="R233" s="6"/>
      <c r="S233" s="5">
        <f t="shared" si="48"/>
        <v>150</v>
      </c>
      <c r="T233" s="5">
        <v>540</v>
      </c>
      <c r="U233" s="5">
        <f t="shared" si="45"/>
        <v>690</v>
      </c>
      <c r="V233" s="5"/>
      <c r="W233" s="5">
        <f t="shared" si="42"/>
        <v>690</v>
      </c>
      <c r="X233" s="5">
        <f t="shared" si="53"/>
        <v>150</v>
      </c>
      <c r="Y233" s="6"/>
      <c r="Z233" s="5">
        <f t="shared" si="51"/>
        <v>150</v>
      </c>
      <c r="AA233" s="6"/>
      <c r="AB233" s="5">
        <f t="shared" si="49"/>
        <v>150</v>
      </c>
      <c r="AC233" s="5"/>
      <c r="AD233" s="5">
        <f t="shared" si="46"/>
        <v>150</v>
      </c>
      <c r="AE233" s="5"/>
      <c r="AF233" s="5">
        <f t="shared" si="43"/>
        <v>150</v>
      </c>
      <c r="AG233" s="5">
        <v>150</v>
      </c>
      <c r="AH233" s="5"/>
      <c r="AI233" s="5">
        <f t="shared" si="47"/>
        <v>150</v>
      </c>
      <c r="AJ233" s="5"/>
      <c r="AK233" s="5">
        <f t="shared" si="44"/>
        <v>150</v>
      </c>
    </row>
    <row r="234" spans="1:37" ht="56.25" customHeight="1">
      <c r="A234" s="2" t="s">
        <v>274</v>
      </c>
      <c r="B234" s="3" t="s">
        <v>4</v>
      </c>
      <c r="C234" s="3" t="s">
        <v>24</v>
      </c>
      <c r="D234" s="3" t="s">
        <v>26</v>
      </c>
      <c r="E234" s="1" t="s">
        <v>297</v>
      </c>
      <c r="F234" s="3"/>
      <c r="G234" s="5">
        <v>0</v>
      </c>
      <c r="H234" s="6">
        <f>H235</f>
        <v>0</v>
      </c>
      <c r="I234" s="5">
        <f t="shared" si="54"/>
        <v>0</v>
      </c>
      <c r="J234" s="6">
        <f>J235</f>
        <v>0</v>
      </c>
      <c r="K234" s="5">
        <f t="shared" si="52"/>
        <v>0</v>
      </c>
      <c r="L234" s="5">
        <v>0</v>
      </c>
      <c r="M234" s="6">
        <f>M235</f>
        <v>0</v>
      </c>
      <c r="N234" s="6">
        <f>N235</f>
        <v>0</v>
      </c>
      <c r="O234" s="5">
        <f t="shared" si="50"/>
        <v>0</v>
      </c>
      <c r="P234" s="5">
        <f t="shared" si="55"/>
        <v>0</v>
      </c>
      <c r="Q234" s="6">
        <f>Q235</f>
        <v>0</v>
      </c>
      <c r="R234" s="6">
        <f>R235</f>
        <v>0</v>
      </c>
      <c r="S234" s="5">
        <f t="shared" si="48"/>
        <v>0</v>
      </c>
      <c r="T234" s="5">
        <f>T235</f>
        <v>10.52632</v>
      </c>
      <c r="U234" s="5">
        <f t="shared" si="45"/>
        <v>10.52632</v>
      </c>
      <c r="V234" s="5">
        <f>V235</f>
        <v>0</v>
      </c>
      <c r="W234" s="5">
        <f t="shared" si="42"/>
        <v>10.52632</v>
      </c>
      <c r="X234" s="5">
        <f t="shared" si="53"/>
        <v>0</v>
      </c>
      <c r="Y234" s="6">
        <f>Y235</f>
        <v>0</v>
      </c>
      <c r="Z234" s="5">
        <f t="shared" si="51"/>
        <v>0</v>
      </c>
      <c r="AA234" s="6">
        <f>AA235</f>
        <v>0</v>
      </c>
      <c r="AB234" s="5">
        <f t="shared" si="49"/>
        <v>0</v>
      </c>
      <c r="AC234" s="5">
        <f>AC235</f>
        <v>0</v>
      </c>
      <c r="AD234" s="5">
        <f t="shared" si="46"/>
        <v>0</v>
      </c>
      <c r="AE234" s="5">
        <f>AE235</f>
        <v>0</v>
      </c>
      <c r="AF234" s="5">
        <f t="shared" si="43"/>
        <v>0</v>
      </c>
      <c r="AG234" s="5">
        <v>0</v>
      </c>
      <c r="AH234" s="5">
        <f>AH235</f>
        <v>0</v>
      </c>
      <c r="AI234" s="5">
        <f t="shared" si="47"/>
        <v>0</v>
      </c>
      <c r="AJ234" s="5">
        <f>AJ235</f>
        <v>0</v>
      </c>
      <c r="AK234" s="5">
        <f t="shared" si="44"/>
        <v>0</v>
      </c>
    </row>
    <row r="235" spans="1:37" ht="45.7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297</v>
      </c>
      <c r="F235" s="3">
        <v>600</v>
      </c>
      <c r="G235" s="5">
        <v>0</v>
      </c>
      <c r="H235" s="6"/>
      <c r="I235" s="5">
        <f t="shared" si="54"/>
        <v>0</v>
      </c>
      <c r="J235" s="6"/>
      <c r="K235" s="5">
        <f t="shared" si="52"/>
        <v>0</v>
      </c>
      <c r="L235" s="5">
        <v>0</v>
      </c>
      <c r="M235" s="6"/>
      <c r="N235" s="6"/>
      <c r="O235" s="5">
        <f t="shared" si="50"/>
        <v>0</v>
      </c>
      <c r="P235" s="5">
        <f t="shared" si="55"/>
        <v>0</v>
      </c>
      <c r="Q235" s="6"/>
      <c r="R235" s="6"/>
      <c r="S235" s="5">
        <f t="shared" si="48"/>
        <v>0</v>
      </c>
      <c r="T235" s="5">
        <f>10.528-0.00168</f>
        <v>10.52632</v>
      </c>
      <c r="U235" s="5">
        <f t="shared" si="45"/>
        <v>10.52632</v>
      </c>
      <c r="V235" s="5"/>
      <c r="W235" s="5">
        <f t="shared" si="42"/>
        <v>10.52632</v>
      </c>
      <c r="X235" s="5">
        <f t="shared" si="53"/>
        <v>0</v>
      </c>
      <c r="Y235" s="6"/>
      <c r="Z235" s="5">
        <f t="shared" si="51"/>
        <v>0</v>
      </c>
      <c r="AA235" s="6"/>
      <c r="AB235" s="5">
        <f t="shared" si="49"/>
        <v>0</v>
      </c>
      <c r="AC235" s="5"/>
      <c r="AD235" s="5">
        <f t="shared" si="46"/>
        <v>0</v>
      </c>
      <c r="AE235" s="5"/>
      <c r="AF235" s="5">
        <f t="shared" si="43"/>
        <v>0</v>
      </c>
      <c r="AG235" s="5">
        <v>0</v>
      </c>
      <c r="AH235" s="5"/>
      <c r="AI235" s="5">
        <f t="shared" si="47"/>
        <v>0</v>
      </c>
      <c r="AJ235" s="5"/>
      <c r="AK235" s="5">
        <f t="shared" si="44"/>
        <v>0</v>
      </c>
    </row>
    <row r="236" spans="1:37" ht="115.5" customHeight="1">
      <c r="A236" s="15" t="s">
        <v>136</v>
      </c>
      <c r="B236" s="3" t="s">
        <v>4</v>
      </c>
      <c r="C236" s="3" t="s">
        <v>24</v>
      </c>
      <c r="D236" s="3" t="s">
        <v>26</v>
      </c>
      <c r="E236" s="1" t="s">
        <v>142</v>
      </c>
      <c r="F236" s="3"/>
      <c r="G236" s="5">
        <v>1150</v>
      </c>
      <c r="H236" s="6">
        <f>H237</f>
        <v>0</v>
      </c>
      <c r="I236" s="5">
        <f t="shared" si="54"/>
        <v>1150</v>
      </c>
      <c r="J236" s="6">
        <f>J237</f>
        <v>0</v>
      </c>
      <c r="K236" s="5">
        <f t="shared" si="52"/>
        <v>1150</v>
      </c>
      <c r="L236" s="5">
        <v>1150</v>
      </c>
      <c r="M236" s="6">
        <f>M237</f>
        <v>0</v>
      </c>
      <c r="N236" s="6">
        <f>N237</f>
        <v>0</v>
      </c>
      <c r="O236" s="5">
        <f t="shared" si="50"/>
        <v>1150</v>
      </c>
      <c r="P236" s="5">
        <f t="shared" si="55"/>
        <v>1150</v>
      </c>
      <c r="Q236" s="6">
        <f>Q237</f>
        <v>0</v>
      </c>
      <c r="R236" s="6">
        <f>R237</f>
        <v>0</v>
      </c>
      <c r="S236" s="5">
        <f t="shared" si="48"/>
        <v>1150</v>
      </c>
      <c r="T236" s="5">
        <f>T237</f>
        <v>1200</v>
      </c>
      <c r="U236" s="5">
        <f t="shared" si="45"/>
        <v>2350</v>
      </c>
      <c r="V236" s="5">
        <f>V237</f>
        <v>1000</v>
      </c>
      <c r="W236" s="5">
        <f t="shared" si="42"/>
        <v>3350</v>
      </c>
      <c r="X236" s="5">
        <f t="shared" si="53"/>
        <v>1150</v>
      </c>
      <c r="Y236" s="6">
        <f>Y237</f>
        <v>0</v>
      </c>
      <c r="Z236" s="5">
        <f t="shared" si="51"/>
        <v>1150</v>
      </c>
      <c r="AA236" s="6">
        <f>AA237</f>
        <v>0</v>
      </c>
      <c r="AB236" s="5">
        <f t="shared" si="49"/>
        <v>1150</v>
      </c>
      <c r="AC236" s="5">
        <f>AC237</f>
        <v>0</v>
      </c>
      <c r="AD236" s="5">
        <f t="shared" si="46"/>
        <v>1150</v>
      </c>
      <c r="AE236" s="5">
        <f>AE237</f>
        <v>0</v>
      </c>
      <c r="AF236" s="5">
        <f t="shared" si="43"/>
        <v>1150</v>
      </c>
      <c r="AG236" s="5">
        <v>1150</v>
      </c>
      <c r="AH236" s="5">
        <f>AH237</f>
        <v>0</v>
      </c>
      <c r="AI236" s="5">
        <f t="shared" si="47"/>
        <v>1150</v>
      </c>
      <c r="AJ236" s="5">
        <f>AJ237</f>
        <v>0</v>
      </c>
      <c r="AK236" s="5">
        <f t="shared" si="44"/>
        <v>1150</v>
      </c>
    </row>
    <row r="237" spans="1:37" ht="53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142</v>
      </c>
      <c r="F237" s="3">
        <v>600</v>
      </c>
      <c r="G237" s="5">
        <v>1150</v>
      </c>
      <c r="H237" s="6"/>
      <c r="I237" s="5">
        <f t="shared" si="54"/>
        <v>1150</v>
      </c>
      <c r="J237" s="6"/>
      <c r="K237" s="5">
        <f t="shared" si="52"/>
        <v>1150</v>
      </c>
      <c r="L237" s="5">
        <v>1150</v>
      </c>
      <c r="M237" s="6"/>
      <c r="N237" s="6"/>
      <c r="O237" s="5">
        <f t="shared" si="50"/>
        <v>1150</v>
      </c>
      <c r="P237" s="5">
        <f t="shared" si="55"/>
        <v>1150</v>
      </c>
      <c r="Q237" s="6"/>
      <c r="R237" s="6"/>
      <c r="S237" s="5">
        <f t="shared" si="48"/>
        <v>1150</v>
      </c>
      <c r="T237" s="5">
        <v>1200</v>
      </c>
      <c r="U237" s="5">
        <f t="shared" si="45"/>
        <v>2350</v>
      </c>
      <c r="V237" s="5">
        <v>1000</v>
      </c>
      <c r="W237" s="5">
        <f t="shared" si="42"/>
        <v>3350</v>
      </c>
      <c r="X237" s="5">
        <f t="shared" si="53"/>
        <v>1150</v>
      </c>
      <c r="Y237" s="6"/>
      <c r="Z237" s="5">
        <f t="shared" si="51"/>
        <v>1150</v>
      </c>
      <c r="AA237" s="6"/>
      <c r="AB237" s="5">
        <f t="shared" si="49"/>
        <v>1150</v>
      </c>
      <c r="AC237" s="5"/>
      <c r="AD237" s="5">
        <f t="shared" si="46"/>
        <v>1150</v>
      </c>
      <c r="AE237" s="5"/>
      <c r="AF237" s="5">
        <f t="shared" si="43"/>
        <v>1150</v>
      </c>
      <c r="AG237" s="5">
        <v>1150</v>
      </c>
      <c r="AH237" s="5"/>
      <c r="AI237" s="5">
        <f t="shared" si="47"/>
        <v>1150</v>
      </c>
      <c r="AJ237" s="5"/>
      <c r="AK237" s="5">
        <f t="shared" si="44"/>
        <v>1150</v>
      </c>
    </row>
    <row r="238" spans="1:37" ht="53.25" customHeight="1">
      <c r="A238" s="2" t="s">
        <v>137</v>
      </c>
      <c r="B238" s="3" t="s">
        <v>4</v>
      </c>
      <c r="C238" s="3" t="s">
        <v>24</v>
      </c>
      <c r="D238" s="3" t="s">
        <v>26</v>
      </c>
      <c r="E238" s="1" t="s">
        <v>143</v>
      </c>
      <c r="F238" s="3"/>
      <c r="G238" s="5">
        <v>478</v>
      </c>
      <c r="H238" s="6">
        <f>H239</f>
        <v>0</v>
      </c>
      <c r="I238" s="5">
        <f t="shared" si="54"/>
        <v>478</v>
      </c>
      <c r="J238" s="6">
        <f>J239</f>
        <v>0</v>
      </c>
      <c r="K238" s="5">
        <f t="shared" si="52"/>
        <v>478</v>
      </c>
      <c r="L238" s="5">
        <v>478</v>
      </c>
      <c r="M238" s="6">
        <f>M239</f>
        <v>0</v>
      </c>
      <c r="N238" s="6">
        <f>N239</f>
        <v>0</v>
      </c>
      <c r="O238" s="5">
        <f t="shared" si="50"/>
        <v>478</v>
      </c>
      <c r="P238" s="5">
        <f t="shared" si="55"/>
        <v>478</v>
      </c>
      <c r="Q238" s="6">
        <f>Q239</f>
        <v>0</v>
      </c>
      <c r="R238" s="6">
        <f>R239</f>
        <v>0</v>
      </c>
      <c r="S238" s="5">
        <f t="shared" si="48"/>
        <v>478</v>
      </c>
      <c r="T238" s="5">
        <f>T239</f>
        <v>0</v>
      </c>
      <c r="U238" s="5">
        <f t="shared" si="45"/>
        <v>478</v>
      </c>
      <c r="V238" s="5">
        <f>V239</f>
        <v>0</v>
      </c>
      <c r="W238" s="5">
        <f t="shared" si="42"/>
        <v>478</v>
      </c>
      <c r="X238" s="5">
        <f t="shared" si="53"/>
        <v>478</v>
      </c>
      <c r="Y238" s="6">
        <f>Y239</f>
        <v>0</v>
      </c>
      <c r="Z238" s="5">
        <f t="shared" si="51"/>
        <v>478</v>
      </c>
      <c r="AA238" s="6">
        <f>AA239</f>
        <v>0</v>
      </c>
      <c r="AB238" s="5">
        <f t="shared" si="49"/>
        <v>478</v>
      </c>
      <c r="AC238" s="5">
        <f>AC239</f>
        <v>0</v>
      </c>
      <c r="AD238" s="5">
        <f t="shared" si="46"/>
        <v>478</v>
      </c>
      <c r="AE238" s="5">
        <f>AE239</f>
        <v>0</v>
      </c>
      <c r="AF238" s="5">
        <f t="shared" si="43"/>
        <v>478</v>
      </c>
      <c r="AG238" s="5">
        <v>478</v>
      </c>
      <c r="AH238" s="5">
        <f>AH239</f>
        <v>0</v>
      </c>
      <c r="AI238" s="5">
        <f t="shared" si="47"/>
        <v>478</v>
      </c>
      <c r="AJ238" s="5">
        <f>AJ239</f>
        <v>0</v>
      </c>
      <c r="AK238" s="5">
        <f t="shared" si="44"/>
        <v>478</v>
      </c>
    </row>
    <row r="239" spans="1:37" ht="53.2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" t="s">
        <v>143</v>
      </c>
      <c r="F239" s="3">
        <v>600</v>
      </c>
      <c r="G239" s="5">
        <v>478</v>
      </c>
      <c r="H239" s="6"/>
      <c r="I239" s="5">
        <f t="shared" si="54"/>
        <v>478</v>
      </c>
      <c r="J239" s="6"/>
      <c r="K239" s="5">
        <f t="shared" si="52"/>
        <v>478</v>
      </c>
      <c r="L239" s="5">
        <v>478</v>
      </c>
      <c r="M239" s="6"/>
      <c r="N239" s="6"/>
      <c r="O239" s="5">
        <f t="shared" si="50"/>
        <v>478</v>
      </c>
      <c r="P239" s="5">
        <f t="shared" si="55"/>
        <v>478</v>
      </c>
      <c r="Q239" s="6"/>
      <c r="R239" s="6"/>
      <c r="S239" s="5">
        <f t="shared" si="48"/>
        <v>478</v>
      </c>
      <c r="T239" s="5"/>
      <c r="U239" s="5">
        <f t="shared" si="45"/>
        <v>478</v>
      </c>
      <c r="V239" s="5"/>
      <c r="W239" s="5">
        <f t="shared" si="42"/>
        <v>478</v>
      </c>
      <c r="X239" s="5">
        <f t="shared" si="53"/>
        <v>478</v>
      </c>
      <c r="Y239" s="6"/>
      <c r="Z239" s="5">
        <f t="shared" si="51"/>
        <v>478</v>
      </c>
      <c r="AA239" s="6"/>
      <c r="AB239" s="5">
        <f t="shared" si="49"/>
        <v>478</v>
      </c>
      <c r="AC239" s="5"/>
      <c r="AD239" s="5">
        <f t="shared" si="46"/>
        <v>478</v>
      </c>
      <c r="AE239" s="5"/>
      <c r="AF239" s="5">
        <f t="shared" si="43"/>
        <v>478</v>
      </c>
      <c r="AG239" s="5">
        <v>478</v>
      </c>
      <c r="AH239" s="5"/>
      <c r="AI239" s="5">
        <f t="shared" si="47"/>
        <v>478</v>
      </c>
      <c r="AJ239" s="5"/>
      <c r="AK239" s="5">
        <f t="shared" si="44"/>
        <v>478</v>
      </c>
    </row>
    <row r="240" spans="1:37" ht="56.25" customHeight="1">
      <c r="A240" s="4" t="s">
        <v>138</v>
      </c>
      <c r="B240" s="3" t="s">
        <v>4</v>
      </c>
      <c r="C240" s="3" t="s">
        <v>24</v>
      </c>
      <c r="D240" s="3" t="s">
        <v>26</v>
      </c>
      <c r="E240" s="12" t="s">
        <v>144</v>
      </c>
      <c r="F240" s="3"/>
      <c r="G240" s="5">
        <v>600</v>
      </c>
      <c r="H240" s="6">
        <f>H241</f>
        <v>0</v>
      </c>
      <c r="I240" s="5">
        <f t="shared" si="54"/>
        <v>600</v>
      </c>
      <c r="J240" s="6">
        <f>J241</f>
        <v>0</v>
      </c>
      <c r="K240" s="5">
        <f t="shared" si="52"/>
        <v>600</v>
      </c>
      <c r="L240" s="5">
        <v>600</v>
      </c>
      <c r="M240" s="6">
        <f>M241</f>
        <v>0</v>
      </c>
      <c r="N240" s="6">
        <f>N241</f>
        <v>0</v>
      </c>
      <c r="O240" s="5">
        <f t="shared" si="50"/>
        <v>600</v>
      </c>
      <c r="P240" s="5">
        <f t="shared" si="55"/>
        <v>600</v>
      </c>
      <c r="Q240" s="6">
        <f>Q241</f>
        <v>0</v>
      </c>
      <c r="R240" s="6">
        <f>R241</f>
        <v>0</v>
      </c>
      <c r="S240" s="5">
        <f t="shared" si="48"/>
        <v>600</v>
      </c>
      <c r="T240" s="5">
        <f>T241</f>
        <v>0</v>
      </c>
      <c r="U240" s="5">
        <f t="shared" si="45"/>
        <v>600</v>
      </c>
      <c r="V240" s="5">
        <f>V241</f>
        <v>0</v>
      </c>
      <c r="W240" s="5">
        <f t="shared" si="42"/>
        <v>600</v>
      </c>
      <c r="X240" s="5">
        <f t="shared" si="53"/>
        <v>600</v>
      </c>
      <c r="Y240" s="6">
        <f>Y241</f>
        <v>0</v>
      </c>
      <c r="Z240" s="5">
        <f t="shared" si="51"/>
        <v>600</v>
      </c>
      <c r="AA240" s="6">
        <f>AA241</f>
        <v>0</v>
      </c>
      <c r="AB240" s="5">
        <f t="shared" si="49"/>
        <v>600</v>
      </c>
      <c r="AC240" s="5">
        <f>AC241</f>
        <v>0</v>
      </c>
      <c r="AD240" s="5">
        <f t="shared" si="46"/>
        <v>600</v>
      </c>
      <c r="AE240" s="5">
        <f>AE241</f>
        <v>0</v>
      </c>
      <c r="AF240" s="5">
        <f t="shared" si="43"/>
        <v>600</v>
      </c>
      <c r="AG240" s="5">
        <v>600</v>
      </c>
      <c r="AH240" s="5">
        <f>AH241</f>
        <v>0</v>
      </c>
      <c r="AI240" s="5">
        <f t="shared" si="47"/>
        <v>600</v>
      </c>
      <c r="AJ240" s="5">
        <f>AJ241</f>
        <v>0</v>
      </c>
      <c r="AK240" s="5">
        <f t="shared" si="44"/>
        <v>600</v>
      </c>
    </row>
    <row r="241" spans="1:37" ht="53.25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2" t="s">
        <v>144</v>
      </c>
      <c r="F241" s="3">
        <v>600</v>
      </c>
      <c r="G241" s="5">
        <v>600</v>
      </c>
      <c r="H241" s="6"/>
      <c r="I241" s="5">
        <f t="shared" si="54"/>
        <v>600</v>
      </c>
      <c r="J241" s="6"/>
      <c r="K241" s="5">
        <f t="shared" si="52"/>
        <v>600</v>
      </c>
      <c r="L241" s="5">
        <v>600</v>
      </c>
      <c r="M241" s="6"/>
      <c r="N241" s="6"/>
      <c r="O241" s="5">
        <f t="shared" si="50"/>
        <v>600</v>
      </c>
      <c r="P241" s="5">
        <f t="shared" si="55"/>
        <v>600</v>
      </c>
      <c r="Q241" s="6"/>
      <c r="R241" s="6"/>
      <c r="S241" s="5">
        <f t="shared" si="48"/>
        <v>600</v>
      </c>
      <c r="T241" s="5"/>
      <c r="U241" s="5">
        <f t="shared" si="45"/>
        <v>600</v>
      </c>
      <c r="V241" s="5"/>
      <c r="W241" s="5">
        <f t="shared" si="42"/>
        <v>600</v>
      </c>
      <c r="X241" s="5">
        <f t="shared" si="53"/>
        <v>600</v>
      </c>
      <c r="Y241" s="6"/>
      <c r="Z241" s="5">
        <f t="shared" si="51"/>
        <v>600</v>
      </c>
      <c r="AA241" s="6"/>
      <c r="AB241" s="5">
        <f t="shared" si="49"/>
        <v>600</v>
      </c>
      <c r="AC241" s="5"/>
      <c r="AD241" s="5">
        <f t="shared" si="46"/>
        <v>600</v>
      </c>
      <c r="AE241" s="5"/>
      <c r="AF241" s="5">
        <f t="shared" si="43"/>
        <v>600</v>
      </c>
      <c r="AG241" s="5">
        <v>600</v>
      </c>
      <c r="AH241" s="5"/>
      <c r="AI241" s="5">
        <f t="shared" si="47"/>
        <v>600</v>
      </c>
      <c r="AJ241" s="5"/>
      <c r="AK241" s="5">
        <f t="shared" si="44"/>
        <v>600</v>
      </c>
    </row>
    <row r="242" spans="1:37" ht="194.25" customHeight="1">
      <c r="A242" s="15" t="s">
        <v>139</v>
      </c>
      <c r="B242" s="3" t="s">
        <v>4</v>
      </c>
      <c r="C242" s="3" t="s">
        <v>24</v>
      </c>
      <c r="D242" s="3" t="s">
        <v>26</v>
      </c>
      <c r="E242" s="12" t="s">
        <v>145</v>
      </c>
      <c r="F242" s="3"/>
      <c r="G242" s="5">
        <v>92906.635999999999</v>
      </c>
      <c r="H242" s="6">
        <f>H243</f>
        <v>0</v>
      </c>
      <c r="I242" s="5">
        <f t="shared" si="54"/>
        <v>92906.635999999999</v>
      </c>
      <c r="J242" s="6">
        <f>J243</f>
        <v>0</v>
      </c>
      <c r="K242" s="5">
        <f t="shared" si="52"/>
        <v>92906.635999999999</v>
      </c>
      <c r="L242" s="5">
        <v>92906.635999999999</v>
      </c>
      <c r="M242" s="6">
        <f>M243</f>
        <v>0</v>
      </c>
      <c r="N242" s="6">
        <f>N243</f>
        <v>0</v>
      </c>
      <c r="O242" s="5">
        <f t="shared" si="50"/>
        <v>92906.635999999999</v>
      </c>
      <c r="P242" s="5">
        <f t="shared" si="55"/>
        <v>92906.635999999999</v>
      </c>
      <c r="Q242" s="6">
        <f>Q243</f>
        <v>0</v>
      </c>
      <c r="R242" s="6">
        <f>R243</f>
        <v>0</v>
      </c>
      <c r="S242" s="5">
        <f t="shared" si="48"/>
        <v>92906.635999999999</v>
      </c>
      <c r="T242" s="5">
        <f>T243</f>
        <v>1830.05</v>
      </c>
      <c r="U242" s="5">
        <f t="shared" si="45"/>
        <v>94736.686000000002</v>
      </c>
      <c r="V242" s="5">
        <f>V243</f>
        <v>0</v>
      </c>
      <c r="W242" s="5">
        <f t="shared" si="42"/>
        <v>94736.686000000002</v>
      </c>
      <c r="X242" s="5">
        <f t="shared" si="53"/>
        <v>92906.635999999999</v>
      </c>
      <c r="Y242" s="6">
        <f>Y243</f>
        <v>0</v>
      </c>
      <c r="Z242" s="5">
        <f t="shared" si="51"/>
        <v>92906.635999999999</v>
      </c>
      <c r="AA242" s="6">
        <f>AA243</f>
        <v>0</v>
      </c>
      <c r="AB242" s="5">
        <f t="shared" si="49"/>
        <v>92906.635999999999</v>
      </c>
      <c r="AC242" s="5">
        <f>AC243</f>
        <v>-92906.635999999999</v>
      </c>
      <c r="AD242" s="5">
        <f t="shared" si="46"/>
        <v>0</v>
      </c>
      <c r="AE242" s="5">
        <f>AE243</f>
        <v>0</v>
      </c>
      <c r="AF242" s="5">
        <f t="shared" si="43"/>
        <v>0</v>
      </c>
      <c r="AG242" s="5">
        <v>92906.635999999999</v>
      </c>
      <c r="AH242" s="5">
        <f>AH243</f>
        <v>-92906.635999999999</v>
      </c>
      <c r="AI242" s="5">
        <f t="shared" si="47"/>
        <v>0</v>
      </c>
      <c r="AJ242" s="5">
        <f>AJ243</f>
        <v>0</v>
      </c>
      <c r="AK242" s="5">
        <f t="shared" si="44"/>
        <v>0</v>
      </c>
    </row>
    <row r="243" spans="1:37" ht="57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2" t="s">
        <v>145</v>
      </c>
      <c r="F243" s="3">
        <v>600</v>
      </c>
      <c r="G243" s="5">
        <v>92906.635999999999</v>
      </c>
      <c r="H243" s="6"/>
      <c r="I243" s="5">
        <f t="shared" si="54"/>
        <v>92906.635999999999</v>
      </c>
      <c r="J243" s="6"/>
      <c r="K243" s="5">
        <f t="shared" si="52"/>
        <v>92906.635999999999</v>
      </c>
      <c r="L243" s="5">
        <v>92906.635999999999</v>
      </c>
      <c r="M243" s="6"/>
      <c r="N243" s="6"/>
      <c r="O243" s="5">
        <f t="shared" si="50"/>
        <v>92906.635999999999</v>
      </c>
      <c r="P243" s="5">
        <f t="shared" si="55"/>
        <v>92906.635999999999</v>
      </c>
      <c r="Q243" s="6"/>
      <c r="R243" s="6"/>
      <c r="S243" s="5">
        <f t="shared" si="48"/>
        <v>92906.635999999999</v>
      </c>
      <c r="T243" s="5">
        <v>1830.05</v>
      </c>
      <c r="U243" s="5">
        <f t="shared" si="45"/>
        <v>94736.686000000002</v>
      </c>
      <c r="V243" s="5"/>
      <c r="W243" s="5">
        <f t="shared" si="42"/>
        <v>94736.686000000002</v>
      </c>
      <c r="X243" s="5">
        <f t="shared" si="53"/>
        <v>92906.635999999999</v>
      </c>
      <c r="Y243" s="6"/>
      <c r="Z243" s="5">
        <f t="shared" si="51"/>
        <v>92906.635999999999</v>
      </c>
      <c r="AA243" s="6"/>
      <c r="AB243" s="5">
        <f t="shared" si="49"/>
        <v>92906.635999999999</v>
      </c>
      <c r="AC243" s="5">
        <v>-92906.635999999999</v>
      </c>
      <c r="AD243" s="5">
        <f t="shared" si="46"/>
        <v>0</v>
      </c>
      <c r="AE243" s="5"/>
      <c r="AF243" s="5">
        <f t="shared" si="43"/>
        <v>0</v>
      </c>
      <c r="AG243" s="5">
        <v>92906.635999999999</v>
      </c>
      <c r="AH243" s="5">
        <v>-92906.635999999999</v>
      </c>
      <c r="AI243" s="5">
        <f t="shared" si="47"/>
        <v>0</v>
      </c>
      <c r="AJ243" s="5"/>
      <c r="AK243" s="5">
        <f t="shared" si="44"/>
        <v>0</v>
      </c>
    </row>
    <row r="244" spans="1:37" ht="109.5" customHeight="1">
      <c r="A244" s="2" t="s">
        <v>318</v>
      </c>
      <c r="B244" s="3" t="s">
        <v>4</v>
      </c>
      <c r="C244" s="3" t="s">
        <v>24</v>
      </c>
      <c r="D244" s="3" t="s">
        <v>26</v>
      </c>
      <c r="E244" s="12" t="s">
        <v>319</v>
      </c>
      <c r="F244" s="3"/>
      <c r="G244" s="5"/>
      <c r="H244" s="6"/>
      <c r="I244" s="5"/>
      <c r="J244" s="6"/>
      <c r="K244" s="5"/>
      <c r="L244" s="5"/>
      <c r="M244" s="6"/>
      <c r="N244" s="6"/>
      <c r="O244" s="5">
        <f t="shared" si="50"/>
        <v>0</v>
      </c>
      <c r="P244" s="5"/>
      <c r="Q244" s="6"/>
      <c r="R244" s="6">
        <f>R245</f>
        <v>10624.32</v>
      </c>
      <c r="S244" s="5">
        <f t="shared" si="48"/>
        <v>10624.32</v>
      </c>
      <c r="T244" s="5">
        <f>T245</f>
        <v>78.12</v>
      </c>
      <c r="U244" s="5">
        <f t="shared" si="45"/>
        <v>10702.44</v>
      </c>
      <c r="V244" s="5">
        <f>V245</f>
        <v>0</v>
      </c>
      <c r="W244" s="5">
        <f t="shared" si="42"/>
        <v>10702.44</v>
      </c>
      <c r="X244" s="5"/>
      <c r="Y244" s="6"/>
      <c r="Z244" s="5">
        <f t="shared" si="51"/>
        <v>0</v>
      </c>
      <c r="AA244" s="6">
        <f>AA245</f>
        <v>10624.32</v>
      </c>
      <c r="AB244" s="5">
        <f t="shared" si="49"/>
        <v>10624.32</v>
      </c>
      <c r="AC244" s="5">
        <f>AC245</f>
        <v>78.12</v>
      </c>
      <c r="AD244" s="5">
        <f t="shared" si="46"/>
        <v>10702.44</v>
      </c>
      <c r="AE244" s="5">
        <f>AE245</f>
        <v>0</v>
      </c>
      <c r="AF244" s="5">
        <f t="shared" si="43"/>
        <v>10702.44</v>
      </c>
      <c r="AG244" s="5">
        <v>10624.32</v>
      </c>
      <c r="AH244" s="5">
        <f>AH245</f>
        <v>-10624.32</v>
      </c>
      <c r="AI244" s="5">
        <f t="shared" si="47"/>
        <v>0</v>
      </c>
      <c r="AJ244" s="5">
        <f>AJ245</f>
        <v>0</v>
      </c>
      <c r="AK244" s="5">
        <f t="shared" si="44"/>
        <v>0</v>
      </c>
    </row>
    <row r="245" spans="1:37" ht="57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2" t="s">
        <v>319</v>
      </c>
      <c r="F245" s="3">
        <v>600</v>
      </c>
      <c r="G245" s="5"/>
      <c r="H245" s="6"/>
      <c r="I245" s="5"/>
      <c r="J245" s="6"/>
      <c r="K245" s="5"/>
      <c r="L245" s="5"/>
      <c r="M245" s="6"/>
      <c r="N245" s="6"/>
      <c r="O245" s="5">
        <f t="shared" si="50"/>
        <v>0</v>
      </c>
      <c r="P245" s="5"/>
      <c r="Q245" s="6"/>
      <c r="R245" s="6">
        <v>10624.32</v>
      </c>
      <c r="S245" s="5">
        <f t="shared" si="48"/>
        <v>10624.32</v>
      </c>
      <c r="T245" s="5">
        <v>78.12</v>
      </c>
      <c r="U245" s="5">
        <f t="shared" si="45"/>
        <v>10702.44</v>
      </c>
      <c r="V245" s="5"/>
      <c r="W245" s="5">
        <f t="shared" si="42"/>
        <v>10702.44</v>
      </c>
      <c r="X245" s="5"/>
      <c r="Y245" s="6"/>
      <c r="Z245" s="5">
        <f t="shared" si="51"/>
        <v>0</v>
      </c>
      <c r="AA245" s="6">
        <v>10624.32</v>
      </c>
      <c r="AB245" s="5">
        <f t="shared" si="49"/>
        <v>10624.32</v>
      </c>
      <c r="AC245" s="5">
        <v>78.12</v>
      </c>
      <c r="AD245" s="5">
        <f t="shared" si="46"/>
        <v>10702.44</v>
      </c>
      <c r="AE245" s="5"/>
      <c r="AF245" s="5">
        <f t="shared" si="43"/>
        <v>10702.44</v>
      </c>
      <c r="AG245" s="5">
        <v>10624.32</v>
      </c>
      <c r="AH245" s="5">
        <v>-10624.32</v>
      </c>
      <c r="AI245" s="5">
        <f t="shared" si="47"/>
        <v>0</v>
      </c>
      <c r="AJ245" s="5"/>
      <c r="AK245" s="5">
        <f t="shared" si="44"/>
        <v>0</v>
      </c>
    </row>
    <row r="246" spans="1:37" ht="42" customHeight="1">
      <c r="A246" s="10" t="s">
        <v>146</v>
      </c>
      <c r="B246" s="3" t="s">
        <v>4</v>
      </c>
      <c r="C246" s="3" t="s">
        <v>24</v>
      </c>
      <c r="D246" s="3" t="s">
        <v>26</v>
      </c>
      <c r="E246" s="1" t="s">
        <v>147</v>
      </c>
      <c r="F246" s="3"/>
      <c r="G246" s="5">
        <v>0</v>
      </c>
      <c r="H246" s="6">
        <f>H247</f>
        <v>0</v>
      </c>
      <c r="I246" s="5">
        <f t="shared" si="54"/>
        <v>0</v>
      </c>
      <c r="J246" s="6">
        <f>J247</f>
        <v>0</v>
      </c>
      <c r="K246" s="5">
        <f t="shared" si="52"/>
        <v>0</v>
      </c>
      <c r="L246" s="5">
        <v>0</v>
      </c>
      <c r="M246" s="6">
        <f>M247</f>
        <v>0</v>
      </c>
      <c r="N246" s="6">
        <f>N247</f>
        <v>0</v>
      </c>
      <c r="O246" s="5">
        <f t="shared" si="50"/>
        <v>0</v>
      </c>
      <c r="P246" s="5">
        <f t="shared" si="55"/>
        <v>0</v>
      </c>
      <c r="Q246" s="6">
        <f>Q247</f>
        <v>0</v>
      </c>
      <c r="R246" s="6">
        <f>R247</f>
        <v>0</v>
      </c>
      <c r="S246" s="5">
        <f t="shared" si="48"/>
        <v>0</v>
      </c>
      <c r="T246" s="5">
        <f>T247</f>
        <v>0</v>
      </c>
      <c r="U246" s="5">
        <f t="shared" si="45"/>
        <v>0</v>
      </c>
      <c r="V246" s="5">
        <f>V247</f>
        <v>0</v>
      </c>
      <c r="W246" s="5">
        <f t="shared" si="42"/>
        <v>0</v>
      </c>
      <c r="X246" s="5">
        <f t="shared" si="53"/>
        <v>0</v>
      </c>
      <c r="Y246" s="6">
        <f>Y247</f>
        <v>0</v>
      </c>
      <c r="Z246" s="5">
        <f t="shared" si="51"/>
        <v>0</v>
      </c>
      <c r="AA246" s="6">
        <f>AA247</f>
        <v>0</v>
      </c>
      <c r="AB246" s="5">
        <f t="shared" si="49"/>
        <v>0</v>
      </c>
      <c r="AC246" s="5">
        <f>AC247</f>
        <v>0</v>
      </c>
      <c r="AD246" s="5">
        <f t="shared" si="46"/>
        <v>0</v>
      </c>
      <c r="AE246" s="5">
        <f>AE247</f>
        <v>0</v>
      </c>
      <c r="AF246" s="5">
        <f t="shared" si="43"/>
        <v>0</v>
      </c>
      <c r="AG246" s="5">
        <v>0</v>
      </c>
      <c r="AH246" s="5">
        <f>AH247</f>
        <v>0</v>
      </c>
      <c r="AI246" s="5">
        <f t="shared" si="47"/>
        <v>0</v>
      </c>
      <c r="AJ246" s="5">
        <f>AJ247</f>
        <v>0</v>
      </c>
      <c r="AK246" s="5">
        <f t="shared" si="44"/>
        <v>0</v>
      </c>
    </row>
    <row r="247" spans="1:37" ht="51.7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" t="s">
        <v>147</v>
      </c>
      <c r="F247" s="3">
        <v>600</v>
      </c>
      <c r="G247" s="5">
        <v>0</v>
      </c>
      <c r="H247" s="6"/>
      <c r="I247" s="5">
        <f t="shared" si="54"/>
        <v>0</v>
      </c>
      <c r="J247" s="6"/>
      <c r="K247" s="5">
        <f t="shared" si="52"/>
        <v>0</v>
      </c>
      <c r="L247" s="5">
        <v>0</v>
      </c>
      <c r="M247" s="6"/>
      <c r="N247" s="6"/>
      <c r="O247" s="5">
        <f t="shared" si="50"/>
        <v>0</v>
      </c>
      <c r="P247" s="5">
        <f t="shared" si="55"/>
        <v>0</v>
      </c>
      <c r="Q247" s="6"/>
      <c r="R247" s="6"/>
      <c r="S247" s="5">
        <f t="shared" si="48"/>
        <v>0</v>
      </c>
      <c r="T247" s="5"/>
      <c r="U247" s="5">
        <f t="shared" si="45"/>
        <v>0</v>
      </c>
      <c r="V247" s="5"/>
      <c r="W247" s="5">
        <f t="shared" si="42"/>
        <v>0</v>
      </c>
      <c r="X247" s="5">
        <f t="shared" si="53"/>
        <v>0</v>
      </c>
      <c r="Y247" s="6"/>
      <c r="Z247" s="5">
        <f t="shared" si="51"/>
        <v>0</v>
      </c>
      <c r="AA247" s="6"/>
      <c r="AB247" s="5">
        <f t="shared" si="49"/>
        <v>0</v>
      </c>
      <c r="AC247" s="5"/>
      <c r="AD247" s="5">
        <f t="shared" si="46"/>
        <v>0</v>
      </c>
      <c r="AE247" s="5"/>
      <c r="AF247" s="5">
        <f t="shared" si="43"/>
        <v>0</v>
      </c>
      <c r="AG247" s="5">
        <v>0</v>
      </c>
      <c r="AH247" s="5"/>
      <c r="AI247" s="5">
        <f t="shared" si="47"/>
        <v>0</v>
      </c>
      <c r="AJ247" s="5"/>
      <c r="AK247" s="5">
        <f t="shared" si="44"/>
        <v>0</v>
      </c>
    </row>
    <row r="248" spans="1:37" ht="48" customHeight="1">
      <c r="A248" s="2" t="s">
        <v>278</v>
      </c>
      <c r="B248" s="3" t="s">
        <v>4</v>
      </c>
      <c r="C248" s="3" t="s">
        <v>24</v>
      </c>
      <c r="D248" s="3" t="s">
        <v>26</v>
      </c>
      <c r="E248" s="1" t="s">
        <v>279</v>
      </c>
      <c r="F248" s="3"/>
      <c r="G248" s="5">
        <v>0</v>
      </c>
      <c r="H248" s="6">
        <f>H249</f>
        <v>0</v>
      </c>
      <c r="I248" s="5">
        <f t="shared" si="54"/>
        <v>0</v>
      </c>
      <c r="J248" s="6">
        <f>J249</f>
        <v>0</v>
      </c>
      <c r="K248" s="5">
        <f t="shared" si="52"/>
        <v>0</v>
      </c>
      <c r="L248" s="5">
        <v>0</v>
      </c>
      <c r="M248" s="6">
        <f>M249</f>
        <v>0</v>
      </c>
      <c r="N248" s="6">
        <f>N249</f>
        <v>0</v>
      </c>
      <c r="O248" s="5">
        <f t="shared" si="50"/>
        <v>0</v>
      </c>
      <c r="P248" s="5">
        <f t="shared" si="55"/>
        <v>0</v>
      </c>
      <c r="Q248" s="6">
        <f>Q249</f>
        <v>0</v>
      </c>
      <c r="R248" s="6">
        <f>R249</f>
        <v>0</v>
      </c>
      <c r="S248" s="5">
        <f t="shared" si="48"/>
        <v>0</v>
      </c>
      <c r="T248" s="5">
        <f>T249</f>
        <v>0</v>
      </c>
      <c r="U248" s="5">
        <f t="shared" si="45"/>
        <v>0</v>
      </c>
      <c r="V248" s="5">
        <f>V249</f>
        <v>0</v>
      </c>
      <c r="W248" s="5">
        <f t="shared" si="42"/>
        <v>0</v>
      </c>
      <c r="X248" s="5">
        <f t="shared" si="53"/>
        <v>0</v>
      </c>
      <c r="Y248" s="6">
        <f>Y249</f>
        <v>0</v>
      </c>
      <c r="Z248" s="5">
        <f t="shared" si="51"/>
        <v>0</v>
      </c>
      <c r="AA248" s="6">
        <f>AA249</f>
        <v>0</v>
      </c>
      <c r="AB248" s="5">
        <f t="shared" si="49"/>
        <v>0</v>
      </c>
      <c r="AC248" s="5">
        <f>AC249</f>
        <v>0</v>
      </c>
      <c r="AD248" s="5">
        <f t="shared" si="46"/>
        <v>0</v>
      </c>
      <c r="AE248" s="5">
        <f>AE249</f>
        <v>0</v>
      </c>
      <c r="AF248" s="5">
        <f t="shared" si="43"/>
        <v>0</v>
      </c>
      <c r="AG248" s="5">
        <v>0</v>
      </c>
      <c r="AH248" s="5">
        <f>AH249</f>
        <v>0</v>
      </c>
      <c r="AI248" s="5">
        <f t="shared" si="47"/>
        <v>0</v>
      </c>
      <c r="AJ248" s="5">
        <f>AJ249</f>
        <v>0</v>
      </c>
      <c r="AK248" s="5">
        <f t="shared" si="44"/>
        <v>0</v>
      </c>
    </row>
    <row r="249" spans="1:37" ht="51.75" customHeight="1">
      <c r="A249" s="2" t="s">
        <v>72</v>
      </c>
      <c r="B249" s="3" t="s">
        <v>4</v>
      </c>
      <c r="C249" s="3" t="s">
        <v>24</v>
      </c>
      <c r="D249" s="3" t="s">
        <v>26</v>
      </c>
      <c r="E249" s="1" t="s">
        <v>279</v>
      </c>
      <c r="F249" s="3">
        <v>600</v>
      </c>
      <c r="G249" s="5">
        <v>0</v>
      </c>
      <c r="H249" s="6"/>
      <c r="I249" s="5">
        <f t="shared" si="54"/>
        <v>0</v>
      </c>
      <c r="J249" s="6"/>
      <c r="K249" s="5">
        <f t="shared" si="52"/>
        <v>0</v>
      </c>
      <c r="L249" s="5">
        <v>0</v>
      </c>
      <c r="M249" s="6"/>
      <c r="N249" s="6"/>
      <c r="O249" s="5">
        <f t="shared" si="50"/>
        <v>0</v>
      </c>
      <c r="P249" s="5">
        <f t="shared" si="55"/>
        <v>0</v>
      </c>
      <c r="Q249" s="6"/>
      <c r="R249" s="6"/>
      <c r="S249" s="5">
        <f t="shared" si="48"/>
        <v>0</v>
      </c>
      <c r="T249" s="5"/>
      <c r="U249" s="5">
        <f t="shared" si="45"/>
        <v>0</v>
      </c>
      <c r="V249" s="5"/>
      <c r="W249" s="5">
        <f t="shared" si="42"/>
        <v>0</v>
      </c>
      <c r="X249" s="5">
        <f t="shared" si="53"/>
        <v>0</v>
      </c>
      <c r="Y249" s="6"/>
      <c r="Z249" s="5">
        <f t="shared" si="51"/>
        <v>0</v>
      </c>
      <c r="AA249" s="6"/>
      <c r="AB249" s="5">
        <f t="shared" si="49"/>
        <v>0</v>
      </c>
      <c r="AC249" s="5"/>
      <c r="AD249" s="5">
        <f t="shared" si="46"/>
        <v>0</v>
      </c>
      <c r="AE249" s="5"/>
      <c r="AF249" s="5">
        <f t="shared" si="43"/>
        <v>0</v>
      </c>
      <c r="AG249" s="5">
        <v>0</v>
      </c>
      <c r="AH249" s="5"/>
      <c r="AI249" s="5">
        <f t="shared" si="47"/>
        <v>0</v>
      </c>
      <c r="AJ249" s="5"/>
      <c r="AK249" s="5">
        <f t="shared" si="44"/>
        <v>0</v>
      </c>
    </row>
    <row r="250" spans="1:37" ht="51.75" customHeight="1">
      <c r="A250" s="2" t="s">
        <v>309</v>
      </c>
      <c r="B250" s="3" t="s">
        <v>4</v>
      </c>
      <c r="C250" s="3" t="s">
        <v>24</v>
      </c>
      <c r="D250" s="3" t="s">
        <v>26</v>
      </c>
      <c r="E250" s="1" t="s">
        <v>310</v>
      </c>
      <c r="F250" s="3"/>
      <c r="G250" s="5"/>
      <c r="H250" s="6"/>
      <c r="I250" s="5">
        <f t="shared" si="54"/>
        <v>0</v>
      </c>
      <c r="J250" s="6">
        <f>J251</f>
        <v>0</v>
      </c>
      <c r="K250" s="5">
        <f t="shared" si="52"/>
        <v>0</v>
      </c>
      <c r="L250" s="5"/>
      <c r="M250" s="6"/>
      <c r="N250" s="6">
        <f>N251</f>
        <v>0</v>
      </c>
      <c r="O250" s="5">
        <f t="shared" si="50"/>
        <v>0</v>
      </c>
      <c r="P250" s="5">
        <f t="shared" si="55"/>
        <v>0</v>
      </c>
      <c r="Q250" s="6">
        <f>Q251</f>
        <v>0</v>
      </c>
      <c r="R250" s="6">
        <f>R251</f>
        <v>0</v>
      </c>
      <c r="S250" s="5">
        <f t="shared" si="48"/>
        <v>0</v>
      </c>
      <c r="T250" s="5">
        <f>T251</f>
        <v>0</v>
      </c>
      <c r="U250" s="5">
        <f t="shared" si="45"/>
        <v>0</v>
      </c>
      <c r="V250" s="5">
        <f>V251</f>
        <v>0</v>
      </c>
      <c r="W250" s="5">
        <f t="shared" si="42"/>
        <v>0</v>
      </c>
      <c r="X250" s="5">
        <f t="shared" si="53"/>
        <v>0</v>
      </c>
      <c r="Y250" s="6">
        <f>Y251</f>
        <v>0</v>
      </c>
      <c r="Z250" s="5">
        <f t="shared" si="51"/>
        <v>0</v>
      </c>
      <c r="AA250" s="6">
        <f>AA251</f>
        <v>0</v>
      </c>
      <c r="AB250" s="5">
        <f t="shared" si="49"/>
        <v>0</v>
      </c>
      <c r="AC250" s="5">
        <f>AC251</f>
        <v>0</v>
      </c>
      <c r="AD250" s="5">
        <f t="shared" si="46"/>
        <v>0</v>
      </c>
      <c r="AE250" s="5">
        <f>AE251</f>
        <v>0</v>
      </c>
      <c r="AF250" s="5">
        <f t="shared" si="43"/>
        <v>0</v>
      </c>
      <c r="AG250" s="5">
        <v>0</v>
      </c>
      <c r="AH250" s="5">
        <f>AH251</f>
        <v>0</v>
      </c>
      <c r="AI250" s="5">
        <f t="shared" si="47"/>
        <v>0</v>
      </c>
      <c r="AJ250" s="5">
        <f>AJ251</f>
        <v>0</v>
      </c>
      <c r="AK250" s="5">
        <f t="shared" si="44"/>
        <v>0</v>
      </c>
    </row>
    <row r="251" spans="1:37" ht="51.75" customHeight="1">
      <c r="A251" s="2" t="s">
        <v>72</v>
      </c>
      <c r="B251" s="3" t="s">
        <v>4</v>
      </c>
      <c r="C251" s="3" t="s">
        <v>24</v>
      </c>
      <c r="D251" s="3" t="s">
        <v>26</v>
      </c>
      <c r="E251" s="1" t="s">
        <v>310</v>
      </c>
      <c r="F251" s="3">
        <v>600</v>
      </c>
      <c r="G251" s="5"/>
      <c r="H251" s="6"/>
      <c r="I251" s="5">
        <f t="shared" si="54"/>
        <v>0</v>
      </c>
      <c r="J251" s="6"/>
      <c r="K251" s="5">
        <f t="shared" si="52"/>
        <v>0</v>
      </c>
      <c r="L251" s="5"/>
      <c r="M251" s="6"/>
      <c r="N251" s="6"/>
      <c r="O251" s="5">
        <f t="shared" si="50"/>
        <v>0</v>
      </c>
      <c r="P251" s="5">
        <f t="shared" si="55"/>
        <v>0</v>
      </c>
      <c r="Q251" s="6"/>
      <c r="R251" s="6"/>
      <c r="S251" s="5">
        <f t="shared" si="48"/>
        <v>0</v>
      </c>
      <c r="T251" s="5"/>
      <c r="U251" s="5">
        <f t="shared" si="45"/>
        <v>0</v>
      </c>
      <c r="V251" s="5"/>
      <c r="W251" s="5">
        <f t="shared" si="42"/>
        <v>0</v>
      </c>
      <c r="X251" s="5">
        <f t="shared" si="53"/>
        <v>0</v>
      </c>
      <c r="Y251" s="6"/>
      <c r="Z251" s="5">
        <f t="shared" si="51"/>
        <v>0</v>
      </c>
      <c r="AA251" s="6"/>
      <c r="AB251" s="5">
        <f t="shared" si="49"/>
        <v>0</v>
      </c>
      <c r="AC251" s="5"/>
      <c r="AD251" s="5">
        <f t="shared" si="46"/>
        <v>0</v>
      </c>
      <c r="AE251" s="5"/>
      <c r="AF251" s="5">
        <f t="shared" si="43"/>
        <v>0</v>
      </c>
      <c r="AG251" s="5">
        <v>0</v>
      </c>
      <c r="AH251" s="5"/>
      <c r="AI251" s="5">
        <f t="shared" si="47"/>
        <v>0</v>
      </c>
      <c r="AJ251" s="5"/>
      <c r="AK251" s="5">
        <f t="shared" si="44"/>
        <v>0</v>
      </c>
    </row>
    <row r="252" spans="1:37" ht="97.5" customHeight="1">
      <c r="A252" s="2" t="s">
        <v>303</v>
      </c>
      <c r="B252" s="3" t="s">
        <v>4</v>
      </c>
      <c r="C252" s="3" t="s">
        <v>24</v>
      </c>
      <c r="D252" s="3" t="s">
        <v>26</v>
      </c>
      <c r="E252" s="1" t="s">
        <v>295</v>
      </c>
      <c r="F252" s="3"/>
      <c r="G252" s="5">
        <v>1126.9528600000001</v>
      </c>
      <c r="H252" s="6">
        <f>H253</f>
        <v>0.11384</v>
      </c>
      <c r="I252" s="5">
        <f t="shared" si="54"/>
        <v>1127.0667000000001</v>
      </c>
      <c r="J252" s="6">
        <f>J253</f>
        <v>0</v>
      </c>
      <c r="K252" s="5">
        <f t="shared" si="52"/>
        <v>1127.0667000000001</v>
      </c>
      <c r="L252" s="5">
        <v>0</v>
      </c>
      <c r="M252" s="6">
        <f>M253</f>
        <v>0</v>
      </c>
      <c r="N252" s="6">
        <f>N253</f>
        <v>0</v>
      </c>
      <c r="O252" s="5">
        <f t="shared" si="50"/>
        <v>1127.0667000000001</v>
      </c>
      <c r="P252" s="5">
        <f t="shared" si="55"/>
        <v>0</v>
      </c>
      <c r="Q252" s="6">
        <f>Q253</f>
        <v>0</v>
      </c>
      <c r="R252" s="6">
        <f>R253</f>
        <v>0</v>
      </c>
      <c r="S252" s="5">
        <f t="shared" si="48"/>
        <v>1127.0667000000001</v>
      </c>
      <c r="T252" s="5">
        <f>T253</f>
        <v>0</v>
      </c>
      <c r="U252" s="5">
        <f t="shared" si="45"/>
        <v>1127.0667000000001</v>
      </c>
      <c r="V252" s="5">
        <f>V253</f>
        <v>0</v>
      </c>
      <c r="W252" s="5">
        <f t="shared" si="42"/>
        <v>1127.0667000000001</v>
      </c>
      <c r="X252" s="5">
        <f t="shared" si="53"/>
        <v>0</v>
      </c>
      <c r="Y252" s="6">
        <f>Y253</f>
        <v>0</v>
      </c>
      <c r="Z252" s="5">
        <f t="shared" si="51"/>
        <v>0</v>
      </c>
      <c r="AA252" s="6">
        <f>AA253</f>
        <v>0</v>
      </c>
      <c r="AB252" s="5">
        <f t="shared" si="49"/>
        <v>0</v>
      </c>
      <c r="AC252" s="5">
        <f>AC253</f>
        <v>0</v>
      </c>
      <c r="AD252" s="5">
        <f t="shared" si="46"/>
        <v>0</v>
      </c>
      <c r="AE252" s="5">
        <f>AE253</f>
        <v>0</v>
      </c>
      <c r="AF252" s="5">
        <f t="shared" si="43"/>
        <v>0</v>
      </c>
      <c r="AG252" s="5">
        <v>0</v>
      </c>
      <c r="AH252" s="5">
        <f>AH253</f>
        <v>0</v>
      </c>
      <c r="AI252" s="5">
        <f t="shared" si="47"/>
        <v>0</v>
      </c>
      <c r="AJ252" s="5">
        <f>AJ253</f>
        <v>0</v>
      </c>
      <c r="AK252" s="5">
        <f t="shared" si="44"/>
        <v>0</v>
      </c>
    </row>
    <row r="253" spans="1:37" ht="51.75" customHeight="1">
      <c r="A253" s="2" t="s">
        <v>72</v>
      </c>
      <c r="B253" s="3" t="s">
        <v>4</v>
      </c>
      <c r="C253" s="3" t="s">
        <v>24</v>
      </c>
      <c r="D253" s="3" t="s">
        <v>26</v>
      </c>
      <c r="E253" s="1" t="s">
        <v>295</v>
      </c>
      <c r="F253" s="3">
        <v>600</v>
      </c>
      <c r="G253" s="5">
        <v>1126.9528600000001</v>
      </c>
      <c r="H253" s="6">
        <v>0.11384</v>
      </c>
      <c r="I253" s="5">
        <f t="shared" si="54"/>
        <v>1127.0667000000001</v>
      </c>
      <c r="J253" s="6"/>
      <c r="K253" s="5">
        <f t="shared" si="52"/>
        <v>1127.0667000000001</v>
      </c>
      <c r="L253" s="5">
        <v>0</v>
      </c>
      <c r="M253" s="6"/>
      <c r="N253" s="6"/>
      <c r="O253" s="5">
        <f t="shared" si="50"/>
        <v>1127.0667000000001</v>
      </c>
      <c r="P253" s="5">
        <f t="shared" si="55"/>
        <v>0</v>
      </c>
      <c r="Q253" s="6"/>
      <c r="R253" s="6"/>
      <c r="S253" s="5">
        <f t="shared" si="48"/>
        <v>1127.0667000000001</v>
      </c>
      <c r="T253" s="5"/>
      <c r="U253" s="5">
        <f t="shared" si="45"/>
        <v>1127.0667000000001</v>
      </c>
      <c r="V253" s="5"/>
      <c r="W253" s="5">
        <f t="shared" si="42"/>
        <v>1127.0667000000001</v>
      </c>
      <c r="X253" s="5">
        <f t="shared" si="53"/>
        <v>0</v>
      </c>
      <c r="Y253" s="6"/>
      <c r="Z253" s="5">
        <f t="shared" si="51"/>
        <v>0</v>
      </c>
      <c r="AA253" s="6"/>
      <c r="AB253" s="5">
        <f t="shared" si="49"/>
        <v>0</v>
      </c>
      <c r="AC253" s="5"/>
      <c r="AD253" s="5">
        <f t="shared" si="46"/>
        <v>0</v>
      </c>
      <c r="AE253" s="5"/>
      <c r="AF253" s="5">
        <f t="shared" si="43"/>
        <v>0</v>
      </c>
      <c r="AG253" s="5">
        <v>0</v>
      </c>
      <c r="AH253" s="5"/>
      <c r="AI253" s="5">
        <f t="shared" si="47"/>
        <v>0</v>
      </c>
      <c r="AJ253" s="5"/>
      <c r="AK253" s="5">
        <f t="shared" si="44"/>
        <v>0</v>
      </c>
    </row>
    <row r="254" spans="1:37" ht="63.75" customHeight="1">
      <c r="A254" s="2" t="s">
        <v>301</v>
      </c>
      <c r="B254" s="3" t="s">
        <v>4</v>
      </c>
      <c r="C254" s="3" t="s">
        <v>24</v>
      </c>
      <c r="D254" s="3" t="s">
        <v>26</v>
      </c>
      <c r="E254" s="1" t="s">
        <v>302</v>
      </c>
      <c r="F254" s="3"/>
      <c r="G254" s="5">
        <v>0</v>
      </c>
      <c r="H254" s="6">
        <f>H255</f>
        <v>2261.2143999999998</v>
      </c>
      <c r="I254" s="5">
        <f t="shared" si="54"/>
        <v>2261.2143999999998</v>
      </c>
      <c r="J254" s="6">
        <f>J255</f>
        <v>0</v>
      </c>
      <c r="K254" s="5">
        <f t="shared" si="52"/>
        <v>2261.2143999999998</v>
      </c>
      <c r="L254" s="5">
        <v>0</v>
      </c>
      <c r="M254" s="6">
        <f>M255</f>
        <v>4583.7950000000001</v>
      </c>
      <c r="N254" s="6">
        <f>N255</f>
        <v>0</v>
      </c>
      <c r="O254" s="5">
        <f t="shared" si="50"/>
        <v>2261.2143999999998</v>
      </c>
      <c r="P254" s="5">
        <f t="shared" si="55"/>
        <v>4583.7950000000001</v>
      </c>
      <c r="Q254" s="6">
        <f>Q255</f>
        <v>0</v>
      </c>
      <c r="R254" s="6">
        <f>R255</f>
        <v>0</v>
      </c>
      <c r="S254" s="5">
        <f t="shared" si="48"/>
        <v>2261.2143999999998</v>
      </c>
      <c r="T254" s="5">
        <f>T255</f>
        <v>0</v>
      </c>
      <c r="U254" s="5">
        <f t="shared" si="45"/>
        <v>2261.2143999999998</v>
      </c>
      <c r="V254" s="5">
        <f>V255</f>
        <v>0</v>
      </c>
      <c r="W254" s="5">
        <f t="shared" si="42"/>
        <v>2261.2143999999998</v>
      </c>
      <c r="X254" s="5">
        <f t="shared" si="53"/>
        <v>4583.7950000000001</v>
      </c>
      <c r="Y254" s="6">
        <f>Y255</f>
        <v>0</v>
      </c>
      <c r="Z254" s="5">
        <f t="shared" si="51"/>
        <v>4583.7950000000001</v>
      </c>
      <c r="AA254" s="6">
        <f>AA255</f>
        <v>0</v>
      </c>
      <c r="AB254" s="5">
        <f t="shared" si="49"/>
        <v>4583.7950000000001</v>
      </c>
      <c r="AC254" s="5">
        <f>AC255</f>
        <v>0</v>
      </c>
      <c r="AD254" s="5">
        <f t="shared" si="46"/>
        <v>4583.7950000000001</v>
      </c>
      <c r="AE254" s="5">
        <f>AE255</f>
        <v>0</v>
      </c>
      <c r="AF254" s="5">
        <f t="shared" si="43"/>
        <v>4583.7950000000001</v>
      </c>
      <c r="AG254" s="5">
        <v>4583.7950000000001</v>
      </c>
      <c r="AH254" s="5">
        <f>AH255</f>
        <v>-4583.7950000000001</v>
      </c>
      <c r="AI254" s="5">
        <f t="shared" si="47"/>
        <v>0</v>
      </c>
      <c r="AJ254" s="5">
        <f>AJ255</f>
        <v>0</v>
      </c>
      <c r="AK254" s="5">
        <f t="shared" si="44"/>
        <v>0</v>
      </c>
    </row>
    <row r="255" spans="1:37" ht="51.75" customHeight="1">
      <c r="A255" s="2" t="s">
        <v>72</v>
      </c>
      <c r="B255" s="3" t="s">
        <v>4</v>
      </c>
      <c r="C255" s="3" t="s">
        <v>24</v>
      </c>
      <c r="D255" s="3" t="s">
        <v>26</v>
      </c>
      <c r="E255" s="1" t="s">
        <v>302</v>
      </c>
      <c r="F255" s="3">
        <v>600</v>
      </c>
      <c r="G255" s="5">
        <v>0</v>
      </c>
      <c r="H255" s="6">
        <v>2261.2143999999998</v>
      </c>
      <c r="I255" s="5">
        <f t="shared" si="54"/>
        <v>2261.2143999999998</v>
      </c>
      <c r="J255" s="6"/>
      <c r="K255" s="5">
        <f t="shared" si="52"/>
        <v>2261.2143999999998</v>
      </c>
      <c r="L255" s="5">
        <v>0</v>
      </c>
      <c r="M255" s="6">
        <v>4583.7950000000001</v>
      </c>
      <c r="N255" s="6"/>
      <c r="O255" s="5">
        <f t="shared" si="50"/>
        <v>2261.2143999999998</v>
      </c>
      <c r="P255" s="5">
        <f t="shared" si="55"/>
        <v>4583.7950000000001</v>
      </c>
      <c r="Q255" s="6"/>
      <c r="R255" s="6"/>
      <c r="S255" s="5">
        <f t="shared" si="48"/>
        <v>2261.2143999999998</v>
      </c>
      <c r="T255" s="5"/>
      <c r="U255" s="5">
        <f t="shared" si="45"/>
        <v>2261.2143999999998</v>
      </c>
      <c r="V255" s="5"/>
      <c r="W255" s="5">
        <f t="shared" si="42"/>
        <v>2261.2143999999998</v>
      </c>
      <c r="X255" s="5">
        <f t="shared" si="53"/>
        <v>4583.7950000000001</v>
      </c>
      <c r="Y255" s="6"/>
      <c r="Z255" s="5">
        <f t="shared" si="51"/>
        <v>4583.7950000000001</v>
      </c>
      <c r="AA255" s="6"/>
      <c r="AB255" s="5">
        <f t="shared" si="49"/>
        <v>4583.7950000000001</v>
      </c>
      <c r="AC255" s="5"/>
      <c r="AD255" s="5">
        <f t="shared" si="46"/>
        <v>4583.7950000000001</v>
      </c>
      <c r="AE255" s="5"/>
      <c r="AF255" s="5">
        <f t="shared" si="43"/>
        <v>4583.7950000000001</v>
      </c>
      <c r="AG255" s="5">
        <v>4583.7950000000001</v>
      </c>
      <c r="AH255" s="5">
        <f>-4537.957-45.838</f>
        <v>-4583.7950000000001</v>
      </c>
      <c r="AI255" s="5">
        <f t="shared" si="47"/>
        <v>0</v>
      </c>
      <c r="AJ255" s="5"/>
      <c r="AK255" s="5">
        <f t="shared" si="44"/>
        <v>0</v>
      </c>
    </row>
    <row r="256" spans="1:37" ht="60.75" customHeight="1">
      <c r="A256" s="2" t="s">
        <v>209</v>
      </c>
      <c r="B256" s="3" t="s">
        <v>4</v>
      </c>
      <c r="C256" s="3" t="s">
        <v>24</v>
      </c>
      <c r="D256" s="3" t="s">
        <v>26</v>
      </c>
      <c r="E256" s="12" t="s">
        <v>210</v>
      </c>
      <c r="F256" s="3"/>
      <c r="G256" s="5">
        <v>922.88940000000002</v>
      </c>
      <c r="H256" s="6">
        <f>H257</f>
        <v>-225.71479000000002</v>
      </c>
      <c r="I256" s="5">
        <f t="shared" si="54"/>
        <v>697.17461000000003</v>
      </c>
      <c r="J256" s="6">
        <f>J257</f>
        <v>0</v>
      </c>
      <c r="K256" s="5">
        <f t="shared" si="52"/>
        <v>697.17461000000003</v>
      </c>
      <c r="L256" s="5">
        <v>0</v>
      </c>
      <c r="M256" s="6">
        <f>M257</f>
        <v>0</v>
      </c>
      <c r="N256" s="6">
        <f>N257</f>
        <v>225.71479000000002</v>
      </c>
      <c r="O256" s="5">
        <f t="shared" si="50"/>
        <v>922.88940000000002</v>
      </c>
      <c r="P256" s="5">
        <f t="shared" si="55"/>
        <v>0</v>
      </c>
      <c r="Q256" s="6">
        <f>Q257</f>
        <v>0</v>
      </c>
      <c r="R256" s="6">
        <f>R257</f>
        <v>0</v>
      </c>
      <c r="S256" s="5">
        <f t="shared" si="48"/>
        <v>922.88940000000002</v>
      </c>
      <c r="T256" s="5">
        <f>T257</f>
        <v>-922.88940000000025</v>
      </c>
      <c r="U256" s="5">
        <f t="shared" si="45"/>
        <v>0</v>
      </c>
      <c r="V256" s="5">
        <f>V257</f>
        <v>0</v>
      </c>
      <c r="W256" s="5">
        <f t="shared" si="42"/>
        <v>0</v>
      </c>
      <c r="X256" s="5">
        <f t="shared" si="53"/>
        <v>0</v>
      </c>
      <c r="Y256" s="6">
        <f>Y257</f>
        <v>227.62434999999999</v>
      </c>
      <c r="Z256" s="5">
        <f t="shared" si="51"/>
        <v>227.62434999999999</v>
      </c>
      <c r="AA256" s="6">
        <f>AA257</f>
        <v>0</v>
      </c>
      <c r="AB256" s="5">
        <f t="shared" si="49"/>
        <v>227.62434999999999</v>
      </c>
      <c r="AC256" s="5">
        <f>AC257</f>
        <v>-227.62434999999999</v>
      </c>
      <c r="AD256" s="5">
        <f t="shared" si="46"/>
        <v>0</v>
      </c>
      <c r="AE256" s="5">
        <f>AE257</f>
        <v>0</v>
      </c>
      <c r="AF256" s="5">
        <f t="shared" si="43"/>
        <v>0</v>
      </c>
      <c r="AG256" s="5">
        <v>227.62434999999999</v>
      </c>
      <c r="AH256" s="5">
        <f>AH257</f>
        <v>-227.62434999999999</v>
      </c>
      <c r="AI256" s="5">
        <f t="shared" si="47"/>
        <v>0</v>
      </c>
      <c r="AJ256" s="5">
        <f>AJ257</f>
        <v>0</v>
      </c>
      <c r="AK256" s="5">
        <f t="shared" si="44"/>
        <v>0</v>
      </c>
    </row>
    <row r="257" spans="1:37" ht="56.25" customHeight="1">
      <c r="A257" s="2" t="s">
        <v>72</v>
      </c>
      <c r="B257" s="3" t="s">
        <v>4</v>
      </c>
      <c r="C257" s="3" t="s">
        <v>24</v>
      </c>
      <c r="D257" s="3" t="s">
        <v>26</v>
      </c>
      <c r="E257" s="12" t="s">
        <v>210</v>
      </c>
      <c r="F257" s="3">
        <v>600</v>
      </c>
      <c r="G257" s="5">
        <v>922.88940000000002</v>
      </c>
      <c r="H257" s="6">
        <f>-231.51972+5.95422-0.15313+0.00394-0.0001</f>
        <v>-225.71479000000002</v>
      </c>
      <c r="I257" s="5">
        <f t="shared" si="54"/>
        <v>697.17461000000003</v>
      </c>
      <c r="J257" s="6"/>
      <c r="K257" s="5">
        <f t="shared" si="52"/>
        <v>697.17461000000003</v>
      </c>
      <c r="L257" s="5">
        <v>0</v>
      </c>
      <c r="M257" s="6"/>
      <c r="N257" s="6">
        <f>231.51972-5.95422+0.15313-0.00394+0.0001</f>
        <v>225.71479000000002</v>
      </c>
      <c r="O257" s="5">
        <f t="shared" si="50"/>
        <v>922.88940000000002</v>
      </c>
      <c r="P257" s="5">
        <f t="shared" si="55"/>
        <v>0</v>
      </c>
      <c r="Q257" s="6"/>
      <c r="R257" s="6"/>
      <c r="S257" s="5">
        <f t="shared" si="48"/>
        <v>922.88940000000002</v>
      </c>
      <c r="T257" s="5">
        <f>1865.12305-2788.01245</f>
        <v>-922.88940000000025</v>
      </c>
      <c r="U257" s="5">
        <f t="shared" si="45"/>
        <v>0</v>
      </c>
      <c r="V257" s="5"/>
      <c r="W257" s="5">
        <f t="shared" si="42"/>
        <v>0</v>
      </c>
      <c r="X257" s="5">
        <f t="shared" si="53"/>
        <v>0</v>
      </c>
      <c r="Y257" s="6">
        <f>239.64497-12.65541+0.66832-0.03529+0.00186-0.0001</f>
        <v>227.62434999999999</v>
      </c>
      <c r="Z257" s="5">
        <f t="shared" si="51"/>
        <v>227.62434999999999</v>
      </c>
      <c r="AA257" s="6"/>
      <c r="AB257" s="5">
        <f t="shared" si="49"/>
        <v>227.62434999999999</v>
      </c>
      <c r="AC257" s="5">
        <v>-227.62434999999999</v>
      </c>
      <c r="AD257" s="5">
        <f t="shared" si="46"/>
        <v>0</v>
      </c>
      <c r="AE257" s="5"/>
      <c r="AF257" s="5">
        <f t="shared" si="43"/>
        <v>0</v>
      </c>
      <c r="AG257" s="5">
        <v>227.62434999999999</v>
      </c>
      <c r="AH257" s="5">
        <v>-227.62434999999999</v>
      </c>
      <c r="AI257" s="5">
        <f t="shared" si="47"/>
        <v>0</v>
      </c>
      <c r="AJ257" s="5"/>
      <c r="AK257" s="5">
        <f t="shared" si="44"/>
        <v>0</v>
      </c>
    </row>
    <row r="258" spans="1:37" ht="56.25" customHeight="1">
      <c r="A258" s="2" t="s">
        <v>326</v>
      </c>
      <c r="B258" s="3" t="s">
        <v>4</v>
      </c>
      <c r="C258" s="3" t="s">
        <v>24</v>
      </c>
      <c r="D258" s="3" t="s">
        <v>26</v>
      </c>
      <c r="E258" s="12" t="s">
        <v>327</v>
      </c>
      <c r="F258" s="3"/>
      <c r="G258" s="5"/>
      <c r="H258" s="6"/>
      <c r="I258" s="5"/>
      <c r="J258" s="6"/>
      <c r="K258" s="5"/>
      <c r="L258" s="5"/>
      <c r="M258" s="6"/>
      <c r="N258" s="6"/>
      <c r="O258" s="5">
        <f t="shared" si="50"/>
        <v>0</v>
      </c>
      <c r="P258" s="5"/>
      <c r="Q258" s="6"/>
      <c r="R258" s="6">
        <f>R259</f>
        <v>0</v>
      </c>
      <c r="S258" s="5">
        <f t="shared" si="48"/>
        <v>0</v>
      </c>
      <c r="T258" s="5">
        <f>T259</f>
        <v>2443.3420000000001</v>
      </c>
      <c r="U258" s="5">
        <f t="shared" si="45"/>
        <v>2443.3420000000001</v>
      </c>
      <c r="V258" s="5">
        <f>V259</f>
        <v>0</v>
      </c>
      <c r="W258" s="5">
        <f t="shared" si="42"/>
        <v>2443.3420000000001</v>
      </c>
      <c r="X258" s="5"/>
      <c r="Y258" s="6"/>
      <c r="Z258" s="5">
        <f t="shared" si="51"/>
        <v>0</v>
      </c>
      <c r="AA258" s="6">
        <f>AA259</f>
        <v>0</v>
      </c>
      <c r="AB258" s="5">
        <f t="shared" si="49"/>
        <v>0</v>
      </c>
      <c r="AC258" s="5">
        <f>AC259</f>
        <v>2788.0124500000002</v>
      </c>
      <c r="AD258" s="5">
        <f t="shared" si="46"/>
        <v>2788.0124500000002</v>
      </c>
      <c r="AE258" s="5">
        <f>AE259</f>
        <v>-62.877600000000001</v>
      </c>
      <c r="AF258" s="5">
        <f t="shared" si="43"/>
        <v>2725.1348500000004</v>
      </c>
      <c r="AG258" s="5">
        <v>0</v>
      </c>
      <c r="AH258" s="5">
        <f>AH259</f>
        <v>2788.0124500000002</v>
      </c>
      <c r="AI258" s="5">
        <f t="shared" si="47"/>
        <v>2788.0124500000002</v>
      </c>
      <c r="AJ258" s="5">
        <f>AJ259</f>
        <v>-60.2577</v>
      </c>
      <c r="AK258" s="5">
        <f t="shared" si="44"/>
        <v>2727.7547500000001</v>
      </c>
    </row>
    <row r="259" spans="1:37" ht="56.25" customHeight="1">
      <c r="A259" s="2" t="s">
        <v>72</v>
      </c>
      <c r="B259" s="3" t="s">
        <v>4</v>
      </c>
      <c r="C259" s="3" t="s">
        <v>24</v>
      </c>
      <c r="D259" s="3" t="s">
        <v>26</v>
      </c>
      <c r="E259" s="12" t="s">
        <v>327</v>
      </c>
      <c r="F259" s="3">
        <v>600</v>
      </c>
      <c r="G259" s="5"/>
      <c r="H259" s="6"/>
      <c r="I259" s="5"/>
      <c r="J259" s="6"/>
      <c r="K259" s="5"/>
      <c r="L259" s="5"/>
      <c r="M259" s="6"/>
      <c r="N259" s="6"/>
      <c r="O259" s="5">
        <f t="shared" si="50"/>
        <v>0</v>
      </c>
      <c r="P259" s="5"/>
      <c r="Q259" s="6"/>
      <c r="R259" s="6"/>
      <c r="S259" s="5">
        <f t="shared" si="48"/>
        <v>0</v>
      </c>
      <c r="T259" s="5">
        <v>2443.3420000000001</v>
      </c>
      <c r="U259" s="5">
        <f t="shared" si="45"/>
        <v>2443.3420000000001</v>
      </c>
      <c r="V259" s="5"/>
      <c r="W259" s="5">
        <f t="shared" si="42"/>
        <v>2443.3420000000001</v>
      </c>
      <c r="X259" s="5"/>
      <c r="Y259" s="6"/>
      <c r="Z259" s="5">
        <f t="shared" si="51"/>
        <v>0</v>
      </c>
      <c r="AA259" s="6"/>
      <c r="AB259" s="5">
        <f t="shared" si="49"/>
        <v>0</v>
      </c>
      <c r="AC259" s="5">
        <v>2788.0124500000002</v>
      </c>
      <c r="AD259" s="5">
        <f t="shared" si="46"/>
        <v>2788.0124500000002</v>
      </c>
      <c r="AE259" s="5">
        <v>-62.877600000000001</v>
      </c>
      <c r="AF259" s="5">
        <f t="shared" si="43"/>
        <v>2725.1348500000004</v>
      </c>
      <c r="AG259" s="5">
        <v>0</v>
      </c>
      <c r="AH259" s="5">
        <v>2788.0124500000002</v>
      </c>
      <c r="AI259" s="5">
        <f t="shared" si="47"/>
        <v>2788.0124500000002</v>
      </c>
      <c r="AJ259" s="5">
        <v>-60.2577</v>
      </c>
      <c r="AK259" s="5">
        <f t="shared" si="44"/>
        <v>2727.7547500000001</v>
      </c>
    </row>
    <row r="260" spans="1:37" ht="56.25" customHeight="1">
      <c r="A260" s="2" t="s">
        <v>328</v>
      </c>
      <c r="B260" s="3" t="s">
        <v>4</v>
      </c>
      <c r="C260" s="3" t="s">
        <v>24</v>
      </c>
      <c r="D260" s="3" t="s">
        <v>26</v>
      </c>
      <c r="E260" s="12" t="s">
        <v>329</v>
      </c>
      <c r="F260" s="3"/>
      <c r="G260" s="5"/>
      <c r="H260" s="6"/>
      <c r="I260" s="5"/>
      <c r="J260" s="6"/>
      <c r="K260" s="5"/>
      <c r="L260" s="5"/>
      <c r="M260" s="6"/>
      <c r="N260" s="6"/>
      <c r="O260" s="5">
        <f t="shared" si="50"/>
        <v>0</v>
      </c>
      <c r="P260" s="5"/>
      <c r="Q260" s="6"/>
      <c r="R260" s="6">
        <f>R261</f>
        <v>0</v>
      </c>
      <c r="S260" s="5">
        <f t="shared" si="48"/>
        <v>0</v>
      </c>
      <c r="T260" s="5">
        <f>T261</f>
        <v>60</v>
      </c>
      <c r="U260" s="5">
        <f t="shared" si="45"/>
        <v>60</v>
      </c>
      <c r="V260" s="5">
        <f>V261</f>
        <v>0.25769999999999998</v>
      </c>
      <c r="W260" s="5">
        <f t="shared" si="42"/>
        <v>60.2577</v>
      </c>
      <c r="X260" s="5"/>
      <c r="Y260" s="6"/>
      <c r="Z260" s="5">
        <f t="shared" si="51"/>
        <v>0</v>
      </c>
      <c r="AA260" s="6">
        <f>AA261</f>
        <v>0</v>
      </c>
      <c r="AB260" s="5">
        <f t="shared" si="49"/>
        <v>0</v>
      </c>
      <c r="AC260" s="5">
        <f>AC261</f>
        <v>0</v>
      </c>
      <c r="AD260" s="5">
        <f t="shared" si="46"/>
        <v>0</v>
      </c>
      <c r="AE260" s="5">
        <f>AE261</f>
        <v>62.877600000000001</v>
      </c>
      <c r="AF260" s="5">
        <f t="shared" si="43"/>
        <v>62.877600000000001</v>
      </c>
      <c r="AG260" s="5">
        <v>0</v>
      </c>
      <c r="AH260" s="5">
        <f>AH261</f>
        <v>0</v>
      </c>
      <c r="AI260" s="5">
        <f t="shared" si="47"/>
        <v>0</v>
      </c>
      <c r="AJ260" s="5">
        <f>AJ261</f>
        <v>60.2577</v>
      </c>
      <c r="AK260" s="5">
        <f t="shared" si="44"/>
        <v>60.2577</v>
      </c>
    </row>
    <row r="261" spans="1:37" ht="56.25" customHeight="1">
      <c r="A261" s="2" t="s">
        <v>72</v>
      </c>
      <c r="B261" s="3" t="s">
        <v>4</v>
      </c>
      <c r="C261" s="3" t="s">
        <v>24</v>
      </c>
      <c r="D261" s="3" t="s">
        <v>26</v>
      </c>
      <c r="E261" s="12" t="s">
        <v>329</v>
      </c>
      <c r="F261" s="3">
        <v>600</v>
      </c>
      <c r="G261" s="5"/>
      <c r="H261" s="6"/>
      <c r="I261" s="5"/>
      <c r="J261" s="6"/>
      <c r="K261" s="5"/>
      <c r="L261" s="5"/>
      <c r="M261" s="6"/>
      <c r="N261" s="6"/>
      <c r="O261" s="5">
        <f t="shared" si="50"/>
        <v>0</v>
      </c>
      <c r="P261" s="5"/>
      <c r="Q261" s="6"/>
      <c r="R261" s="6"/>
      <c r="S261" s="5">
        <f t="shared" si="48"/>
        <v>0</v>
      </c>
      <c r="T261" s="5">
        <v>60</v>
      </c>
      <c r="U261" s="5">
        <f t="shared" si="45"/>
        <v>60</v>
      </c>
      <c r="V261" s="5">
        <v>0.25769999999999998</v>
      </c>
      <c r="W261" s="5">
        <f t="shared" si="42"/>
        <v>60.2577</v>
      </c>
      <c r="X261" s="5"/>
      <c r="Y261" s="6"/>
      <c r="Z261" s="5">
        <f t="shared" si="51"/>
        <v>0</v>
      </c>
      <c r="AA261" s="6"/>
      <c r="AB261" s="5">
        <f t="shared" si="49"/>
        <v>0</v>
      </c>
      <c r="AC261" s="5"/>
      <c r="AD261" s="5">
        <f t="shared" si="46"/>
        <v>0</v>
      </c>
      <c r="AE261" s="5">
        <v>62.877600000000001</v>
      </c>
      <c r="AF261" s="5">
        <f t="shared" si="43"/>
        <v>62.877600000000001</v>
      </c>
      <c r="AG261" s="5">
        <v>0</v>
      </c>
      <c r="AH261" s="5"/>
      <c r="AI261" s="5">
        <f t="shared" si="47"/>
        <v>0</v>
      </c>
      <c r="AJ261" s="5">
        <v>60.2577</v>
      </c>
      <c r="AK261" s="5">
        <f t="shared" si="44"/>
        <v>60.2577</v>
      </c>
    </row>
    <row r="262" spans="1:37" ht="49.5" customHeight="1">
      <c r="A262" s="2" t="s">
        <v>305</v>
      </c>
      <c r="B262" s="3" t="s">
        <v>4</v>
      </c>
      <c r="C262" s="3" t="s">
        <v>24</v>
      </c>
      <c r="D262" s="3" t="s">
        <v>26</v>
      </c>
      <c r="E262" s="12" t="s">
        <v>290</v>
      </c>
      <c r="F262" s="3"/>
      <c r="G262" s="5">
        <v>0</v>
      </c>
      <c r="H262" s="6">
        <f>H263</f>
        <v>0</v>
      </c>
      <c r="I262" s="5">
        <f t="shared" si="54"/>
        <v>0</v>
      </c>
      <c r="J262" s="6">
        <f>J263</f>
        <v>0</v>
      </c>
      <c r="K262" s="5">
        <f t="shared" si="52"/>
        <v>0</v>
      </c>
      <c r="L262" s="5">
        <v>0</v>
      </c>
      <c r="M262" s="6">
        <f>M263</f>
        <v>0</v>
      </c>
      <c r="N262" s="6">
        <f>N263</f>
        <v>0</v>
      </c>
      <c r="O262" s="5">
        <f t="shared" si="50"/>
        <v>0</v>
      </c>
      <c r="P262" s="5">
        <f t="shared" si="55"/>
        <v>0</v>
      </c>
      <c r="Q262" s="6">
        <f>Q263</f>
        <v>0</v>
      </c>
      <c r="R262" s="6">
        <f>R263</f>
        <v>0</v>
      </c>
      <c r="S262" s="5">
        <f t="shared" si="48"/>
        <v>0</v>
      </c>
      <c r="T262" s="5">
        <f>T263</f>
        <v>0</v>
      </c>
      <c r="U262" s="5">
        <f t="shared" si="45"/>
        <v>0</v>
      </c>
      <c r="V262" s="5">
        <f>V263</f>
        <v>0</v>
      </c>
      <c r="W262" s="5">
        <f t="shared" si="42"/>
        <v>0</v>
      </c>
      <c r="X262" s="5">
        <f t="shared" si="53"/>
        <v>0</v>
      </c>
      <c r="Y262" s="6">
        <f>Y263</f>
        <v>0</v>
      </c>
      <c r="Z262" s="5">
        <f t="shared" si="51"/>
        <v>0</v>
      </c>
      <c r="AA262" s="6">
        <f>AA263</f>
        <v>0</v>
      </c>
      <c r="AB262" s="5">
        <f t="shared" si="49"/>
        <v>0</v>
      </c>
      <c r="AC262" s="5">
        <f>AC263</f>
        <v>0</v>
      </c>
      <c r="AD262" s="5">
        <f t="shared" si="46"/>
        <v>0</v>
      </c>
      <c r="AE262" s="5">
        <f>AE263</f>
        <v>0</v>
      </c>
      <c r="AF262" s="5">
        <f t="shared" si="43"/>
        <v>0</v>
      </c>
      <c r="AG262" s="5">
        <v>0</v>
      </c>
      <c r="AH262" s="5">
        <f>AH263</f>
        <v>0</v>
      </c>
      <c r="AI262" s="5">
        <f t="shared" si="47"/>
        <v>0</v>
      </c>
      <c r="AJ262" s="5">
        <f>AJ263</f>
        <v>0</v>
      </c>
      <c r="AK262" s="5">
        <f t="shared" si="44"/>
        <v>0</v>
      </c>
    </row>
    <row r="263" spans="1:37" ht="56.25" customHeight="1">
      <c r="A263" s="2" t="s">
        <v>72</v>
      </c>
      <c r="B263" s="3" t="s">
        <v>4</v>
      </c>
      <c r="C263" s="3" t="s">
        <v>24</v>
      </c>
      <c r="D263" s="3" t="s">
        <v>26</v>
      </c>
      <c r="E263" s="12" t="s">
        <v>290</v>
      </c>
      <c r="F263" s="3">
        <v>600</v>
      </c>
      <c r="G263" s="5">
        <v>0</v>
      </c>
      <c r="H263" s="6"/>
      <c r="I263" s="5">
        <f t="shared" si="54"/>
        <v>0</v>
      </c>
      <c r="J263" s="6"/>
      <c r="K263" s="5">
        <f t="shared" si="52"/>
        <v>0</v>
      </c>
      <c r="L263" s="5">
        <v>0</v>
      </c>
      <c r="M263" s="6"/>
      <c r="N263" s="6"/>
      <c r="O263" s="5">
        <f t="shared" si="50"/>
        <v>0</v>
      </c>
      <c r="P263" s="5">
        <f t="shared" si="55"/>
        <v>0</v>
      </c>
      <c r="Q263" s="6"/>
      <c r="R263" s="6"/>
      <c r="S263" s="5">
        <f t="shared" si="48"/>
        <v>0</v>
      </c>
      <c r="T263" s="5"/>
      <c r="U263" s="5">
        <f t="shared" si="45"/>
        <v>0</v>
      </c>
      <c r="V263" s="5"/>
      <c r="W263" s="5">
        <f t="shared" si="42"/>
        <v>0</v>
      </c>
      <c r="X263" s="5">
        <f t="shared" si="53"/>
        <v>0</v>
      </c>
      <c r="Y263" s="6"/>
      <c r="Z263" s="5">
        <f t="shared" si="51"/>
        <v>0</v>
      </c>
      <c r="AA263" s="6"/>
      <c r="AB263" s="5">
        <f t="shared" si="49"/>
        <v>0</v>
      </c>
      <c r="AC263" s="5"/>
      <c r="AD263" s="5">
        <f t="shared" si="46"/>
        <v>0</v>
      </c>
      <c r="AE263" s="5"/>
      <c r="AF263" s="5">
        <f t="shared" si="43"/>
        <v>0</v>
      </c>
      <c r="AG263" s="5">
        <v>0</v>
      </c>
      <c r="AH263" s="5"/>
      <c r="AI263" s="5">
        <f t="shared" si="47"/>
        <v>0</v>
      </c>
      <c r="AJ263" s="5"/>
      <c r="AK263" s="5">
        <f t="shared" si="44"/>
        <v>0</v>
      </c>
    </row>
    <row r="264" spans="1:37" ht="36.75" customHeight="1">
      <c r="A264" s="10" t="s">
        <v>148</v>
      </c>
      <c r="B264" s="3" t="s">
        <v>4</v>
      </c>
      <c r="C264" s="3" t="s">
        <v>24</v>
      </c>
      <c r="D264" s="3" t="s">
        <v>21</v>
      </c>
      <c r="E264" s="1" t="s">
        <v>149</v>
      </c>
      <c r="F264" s="3"/>
      <c r="G264" s="5">
        <v>23649.543320000004</v>
      </c>
      <c r="H264" s="6">
        <f>H265</f>
        <v>0</v>
      </c>
      <c r="I264" s="5">
        <f t="shared" si="54"/>
        <v>23649.543320000004</v>
      </c>
      <c r="J264" s="6">
        <f>J265</f>
        <v>0</v>
      </c>
      <c r="K264" s="5">
        <f t="shared" si="52"/>
        <v>23649.543320000004</v>
      </c>
      <c r="L264" s="5">
        <v>23649.543320000004</v>
      </c>
      <c r="M264" s="6">
        <f>M265</f>
        <v>0</v>
      </c>
      <c r="N264" s="6">
        <f>N265</f>
        <v>0</v>
      </c>
      <c r="O264" s="5">
        <f t="shared" si="50"/>
        <v>23649.543320000004</v>
      </c>
      <c r="P264" s="5">
        <f t="shared" si="55"/>
        <v>23649.543320000004</v>
      </c>
      <c r="Q264" s="6">
        <f>Q265</f>
        <v>0</v>
      </c>
      <c r="R264" s="6">
        <f>R265</f>
        <v>0</v>
      </c>
      <c r="S264" s="5">
        <f t="shared" si="48"/>
        <v>23649.543320000004</v>
      </c>
      <c r="T264" s="5">
        <f>T265</f>
        <v>5518.36949</v>
      </c>
      <c r="U264" s="5">
        <f t="shared" si="45"/>
        <v>29167.912810000005</v>
      </c>
      <c r="V264" s="5">
        <f>V265</f>
        <v>1699.74756</v>
      </c>
      <c r="W264" s="5">
        <f t="shared" si="42"/>
        <v>30867.660370000005</v>
      </c>
      <c r="X264" s="5">
        <f t="shared" si="53"/>
        <v>23649.543320000004</v>
      </c>
      <c r="Y264" s="6">
        <f>Y265</f>
        <v>0</v>
      </c>
      <c r="Z264" s="5">
        <f t="shared" si="51"/>
        <v>23649.543320000004</v>
      </c>
      <c r="AA264" s="6">
        <f>AA265</f>
        <v>0</v>
      </c>
      <c r="AB264" s="5">
        <f t="shared" si="49"/>
        <v>23649.543320000004</v>
      </c>
      <c r="AC264" s="5">
        <f>AC265</f>
        <v>1376.8525999999999</v>
      </c>
      <c r="AD264" s="5">
        <f t="shared" si="46"/>
        <v>25026.395920000003</v>
      </c>
      <c r="AE264" s="5">
        <f>AE265</f>
        <v>0</v>
      </c>
      <c r="AF264" s="5">
        <f t="shared" si="43"/>
        <v>25026.395920000003</v>
      </c>
      <c r="AG264" s="5">
        <v>23649.543320000004</v>
      </c>
      <c r="AH264" s="5">
        <f>AH265</f>
        <v>1422.6905999999999</v>
      </c>
      <c r="AI264" s="5">
        <f t="shared" si="47"/>
        <v>25072.233920000006</v>
      </c>
      <c r="AJ264" s="5">
        <f>AJ265</f>
        <v>0</v>
      </c>
      <c r="AK264" s="5">
        <f t="shared" si="44"/>
        <v>25072.233920000006</v>
      </c>
    </row>
    <row r="265" spans="1:37" ht="45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149</v>
      </c>
      <c r="F265" s="3">
        <v>600</v>
      </c>
      <c r="G265" s="5">
        <v>23649.543320000004</v>
      </c>
      <c r="H265" s="6"/>
      <c r="I265" s="5">
        <f t="shared" si="54"/>
        <v>23649.543320000004</v>
      </c>
      <c r="J265" s="6"/>
      <c r="K265" s="5">
        <f t="shared" si="52"/>
        <v>23649.543320000004</v>
      </c>
      <c r="L265" s="5">
        <v>23649.543320000004</v>
      </c>
      <c r="M265" s="6"/>
      <c r="N265" s="6"/>
      <c r="O265" s="5">
        <f t="shared" si="50"/>
        <v>23649.543320000004</v>
      </c>
      <c r="P265" s="5">
        <f t="shared" si="55"/>
        <v>23649.543320000004</v>
      </c>
      <c r="Q265" s="6"/>
      <c r="R265" s="6"/>
      <c r="S265" s="5">
        <f t="shared" si="48"/>
        <v>23649.543320000004</v>
      </c>
      <c r="T265" s="5">
        <f>1376.8526+1961.906+280.143+45.404+71.067+151.624+1751.37289-120</f>
        <v>5518.36949</v>
      </c>
      <c r="U265" s="5">
        <f t="shared" si="45"/>
        <v>29167.912810000005</v>
      </c>
      <c r="V265" s="5">
        <f>299.95+1354.1+45.69756</f>
        <v>1699.74756</v>
      </c>
      <c r="W265" s="5">
        <f t="shared" si="42"/>
        <v>30867.660370000005</v>
      </c>
      <c r="X265" s="5">
        <f t="shared" si="53"/>
        <v>23649.543320000004</v>
      </c>
      <c r="Y265" s="6"/>
      <c r="Z265" s="5">
        <f t="shared" si="51"/>
        <v>23649.543320000004</v>
      </c>
      <c r="AA265" s="6"/>
      <c r="AB265" s="5">
        <f t="shared" si="49"/>
        <v>23649.543320000004</v>
      </c>
      <c r="AC265" s="5">
        <v>1376.8525999999999</v>
      </c>
      <c r="AD265" s="5">
        <f t="shared" si="46"/>
        <v>25026.395920000003</v>
      </c>
      <c r="AE265" s="5"/>
      <c r="AF265" s="5">
        <f t="shared" si="43"/>
        <v>25026.395920000003</v>
      </c>
      <c r="AG265" s="5">
        <v>23649.543320000004</v>
      </c>
      <c r="AH265" s="5">
        <f>1376.8526+45.838</f>
        <v>1422.6905999999999</v>
      </c>
      <c r="AI265" s="5">
        <f t="shared" si="47"/>
        <v>25072.233920000006</v>
      </c>
      <c r="AJ265" s="5"/>
      <c r="AK265" s="5">
        <f t="shared" si="44"/>
        <v>25072.233920000006</v>
      </c>
    </row>
    <row r="266" spans="1:37" ht="51.75" customHeight="1">
      <c r="A266" s="2" t="s">
        <v>150</v>
      </c>
      <c r="B266" s="3" t="s">
        <v>4</v>
      </c>
      <c r="C266" s="3" t="s">
        <v>24</v>
      </c>
      <c r="D266" s="3" t="s">
        <v>21</v>
      </c>
      <c r="E266" s="1" t="s">
        <v>154</v>
      </c>
      <c r="F266" s="3"/>
      <c r="G266" s="5">
        <v>35</v>
      </c>
      <c r="H266" s="6">
        <f>H267</f>
        <v>0</v>
      </c>
      <c r="I266" s="5">
        <f t="shared" si="54"/>
        <v>35</v>
      </c>
      <c r="J266" s="6">
        <f>J267</f>
        <v>0</v>
      </c>
      <c r="K266" s="5">
        <f t="shared" si="52"/>
        <v>35</v>
      </c>
      <c r="L266" s="5">
        <v>35</v>
      </c>
      <c r="M266" s="6">
        <f>M267</f>
        <v>0</v>
      </c>
      <c r="N266" s="6">
        <f>N267</f>
        <v>0</v>
      </c>
      <c r="O266" s="5">
        <f t="shared" si="50"/>
        <v>35</v>
      </c>
      <c r="P266" s="5">
        <f t="shared" si="55"/>
        <v>35</v>
      </c>
      <c r="Q266" s="6">
        <f>Q267</f>
        <v>0</v>
      </c>
      <c r="R266" s="6">
        <f>R267</f>
        <v>0</v>
      </c>
      <c r="S266" s="5">
        <f t="shared" si="48"/>
        <v>35</v>
      </c>
      <c r="T266" s="5">
        <f>T267</f>
        <v>0</v>
      </c>
      <c r="U266" s="5">
        <f t="shared" si="45"/>
        <v>35</v>
      </c>
      <c r="V266" s="5">
        <f>V267</f>
        <v>0</v>
      </c>
      <c r="W266" s="5">
        <f t="shared" si="42"/>
        <v>35</v>
      </c>
      <c r="X266" s="5">
        <f t="shared" si="53"/>
        <v>35</v>
      </c>
      <c r="Y266" s="6">
        <f>Y267</f>
        <v>0</v>
      </c>
      <c r="Z266" s="5">
        <f t="shared" si="51"/>
        <v>35</v>
      </c>
      <c r="AA266" s="6">
        <f>AA267</f>
        <v>0</v>
      </c>
      <c r="AB266" s="5">
        <f t="shared" si="49"/>
        <v>35</v>
      </c>
      <c r="AC266" s="5">
        <f>AC267</f>
        <v>0</v>
      </c>
      <c r="AD266" s="5">
        <f t="shared" si="46"/>
        <v>35</v>
      </c>
      <c r="AE266" s="5">
        <f>AE267</f>
        <v>0</v>
      </c>
      <c r="AF266" s="5">
        <f t="shared" si="43"/>
        <v>35</v>
      </c>
      <c r="AG266" s="5">
        <v>35</v>
      </c>
      <c r="AH266" s="5">
        <f>AH267</f>
        <v>0</v>
      </c>
      <c r="AI266" s="5">
        <f t="shared" si="47"/>
        <v>35</v>
      </c>
      <c r="AJ266" s="5">
        <f>AJ267</f>
        <v>0</v>
      </c>
      <c r="AK266" s="5">
        <f t="shared" si="44"/>
        <v>35</v>
      </c>
    </row>
    <row r="267" spans="1:37" ht="51.75" customHeight="1">
      <c r="A267" s="2" t="s">
        <v>72</v>
      </c>
      <c r="B267" s="3" t="s">
        <v>4</v>
      </c>
      <c r="C267" s="3" t="s">
        <v>24</v>
      </c>
      <c r="D267" s="3" t="s">
        <v>21</v>
      </c>
      <c r="E267" s="1" t="s">
        <v>154</v>
      </c>
      <c r="F267" s="3">
        <v>600</v>
      </c>
      <c r="G267" s="5">
        <v>35</v>
      </c>
      <c r="H267" s="6"/>
      <c r="I267" s="5">
        <f t="shared" si="54"/>
        <v>35</v>
      </c>
      <c r="J267" s="6"/>
      <c r="K267" s="5">
        <f t="shared" si="52"/>
        <v>35</v>
      </c>
      <c r="L267" s="5">
        <v>35</v>
      </c>
      <c r="M267" s="6"/>
      <c r="N267" s="6"/>
      <c r="O267" s="5">
        <f t="shared" si="50"/>
        <v>35</v>
      </c>
      <c r="P267" s="5">
        <f t="shared" si="55"/>
        <v>35</v>
      </c>
      <c r="Q267" s="6"/>
      <c r="R267" s="6"/>
      <c r="S267" s="5">
        <f t="shared" si="48"/>
        <v>35</v>
      </c>
      <c r="T267" s="5"/>
      <c r="U267" s="5">
        <f t="shared" si="45"/>
        <v>35</v>
      </c>
      <c r="V267" s="5"/>
      <c r="W267" s="5">
        <f t="shared" si="42"/>
        <v>35</v>
      </c>
      <c r="X267" s="5">
        <f t="shared" si="53"/>
        <v>35</v>
      </c>
      <c r="Y267" s="6"/>
      <c r="Z267" s="5">
        <f t="shared" si="51"/>
        <v>35</v>
      </c>
      <c r="AA267" s="6"/>
      <c r="AB267" s="5">
        <f t="shared" si="49"/>
        <v>35</v>
      </c>
      <c r="AC267" s="5"/>
      <c r="AD267" s="5">
        <f t="shared" si="46"/>
        <v>35</v>
      </c>
      <c r="AE267" s="5"/>
      <c r="AF267" s="5">
        <f t="shared" si="43"/>
        <v>35</v>
      </c>
      <c r="AG267" s="5">
        <v>35</v>
      </c>
      <c r="AH267" s="5"/>
      <c r="AI267" s="5">
        <f t="shared" si="47"/>
        <v>35</v>
      </c>
      <c r="AJ267" s="5"/>
      <c r="AK267" s="5">
        <f t="shared" si="44"/>
        <v>35</v>
      </c>
    </row>
    <row r="268" spans="1:37" ht="51.75" customHeight="1">
      <c r="A268" s="2" t="s">
        <v>151</v>
      </c>
      <c r="B268" s="3" t="s">
        <v>4</v>
      </c>
      <c r="C268" s="3" t="s">
        <v>24</v>
      </c>
      <c r="D268" s="3" t="s">
        <v>21</v>
      </c>
      <c r="E268" s="1" t="s">
        <v>155</v>
      </c>
      <c r="F268" s="3"/>
      <c r="G268" s="5">
        <v>92</v>
      </c>
      <c r="H268" s="6">
        <f>H269</f>
        <v>0</v>
      </c>
      <c r="I268" s="5">
        <f t="shared" si="54"/>
        <v>92</v>
      </c>
      <c r="J268" s="6">
        <f>J269</f>
        <v>0</v>
      </c>
      <c r="K268" s="5">
        <f t="shared" si="52"/>
        <v>92</v>
      </c>
      <c r="L268" s="5">
        <v>92</v>
      </c>
      <c r="M268" s="6">
        <f>M269</f>
        <v>0</v>
      </c>
      <c r="N268" s="6">
        <f>N269</f>
        <v>0</v>
      </c>
      <c r="O268" s="5">
        <f t="shared" si="50"/>
        <v>92</v>
      </c>
      <c r="P268" s="5">
        <f t="shared" si="55"/>
        <v>92</v>
      </c>
      <c r="Q268" s="6">
        <f>Q269</f>
        <v>0</v>
      </c>
      <c r="R268" s="6">
        <f>R269</f>
        <v>0</v>
      </c>
      <c r="S268" s="5">
        <f t="shared" si="48"/>
        <v>92</v>
      </c>
      <c r="T268" s="5">
        <f>T269</f>
        <v>0</v>
      </c>
      <c r="U268" s="5">
        <f t="shared" si="45"/>
        <v>92</v>
      </c>
      <c r="V268" s="5">
        <f>V269</f>
        <v>0</v>
      </c>
      <c r="W268" s="5">
        <f t="shared" si="42"/>
        <v>92</v>
      </c>
      <c r="X268" s="5">
        <f t="shared" si="53"/>
        <v>92</v>
      </c>
      <c r="Y268" s="6">
        <f>Y269</f>
        <v>0</v>
      </c>
      <c r="Z268" s="5">
        <f t="shared" si="51"/>
        <v>92</v>
      </c>
      <c r="AA268" s="6">
        <f>AA269</f>
        <v>0</v>
      </c>
      <c r="AB268" s="5">
        <f t="shared" si="49"/>
        <v>92</v>
      </c>
      <c r="AC268" s="5">
        <f>AC269</f>
        <v>0</v>
      </c>
      <c r="AD268" s="5">
        <f t="shared" si="46"/>
        <v>92</v>
      </c>
      <c r="AE268" s="5">
        <f>AE269</f>
        <v>0</v>
      </c>
      <c r="AF268" s="5">
        <f t="shared" si="43"/>
        <v>92</v>
      </c>
      <c r="AG268" s="5">
        <v>92</v>
      </c>
      <c r="AH268" s="5">
        <f>AH269</f>
        <v>0</v>
      </c>
      <c r="AI268" s="5">
        <f t="shared" si="47"/>
        <v>92</v>
      </c>
      <c r="AJ268" s="5">
        <f>AJ269</f>
        <v>0</v>
      </c>
      <c r="AK268" s="5">
        <f t="shared" si="44"/>
        <v>92</v>
      </c>
    </row>
    <row r="269" spans="1:37" ht="51.75" customHeight="1">
      <c r="A269" s="2" t="s">
        <v>72</v>
      </c>
      <c r="B269" s="3" t="s">
        <v>4</v>
      </c>
      <c r="C269" s="3" t="s">
        <v>24</v>
      </c>
      <c r="D269" s="3" t="s">
        <v>21</v>
      </c>
      <c r="E269" s="1" t="s">
        <v>155</v>
      </c>
      <c r="F269" s="3">
        <v>600</v>
      </c>
      <c r="G269" s="5">
        <v>92</v>
      </c>
      <c r="H269" s="6"/>
      <c r="I269" s="5">
        <f t="shared" si="54"/>
        <v>92</v>
      </c>
      <c r="J269" s="6"/>
      <c r="K269" s="5">
        <f t="shared" si="52"/>
        <v>92</v>
      </c>
      <c r="L269" s="5">
        <v>92</v>
      </c>
      <c r="M269" s="6"/>
      <c r="N269" s="6"/>
      <c r="O269" s="5">
        <f t="shared" si="50"/>
        <v>92</v>
      </c>
      <c r="P269" s="5">
        <f t="shared" si="55"/>
        <v>92</v>
      </c>
      <c r="Q269" s="6"/>
      <c r="R269" s="6"/>
      <c r="S269" s="5">
        <f t="shared" si="48"/>
        <v>92</v>
      </c>
      <c r="T269" s="5"/>
      <c r="U269" s="5">
        <f t="shared" si="45"/>
        <v>92</v>
      </c>
      <c r="V269" s="5"/>
      <c r="W269" s="5">
        <f t="shared" si="42"/>
        <v>92</v>
      </c>
      <c r="X269" s="5">
        <f t="shared" si="53"/>
        <v>92</v>
      </c>
      <c r="Y269" s="6"/>
      <c r="Z269" s="5">
        <f t="shared" si="51"/>
        <v>92</v>
      </c>
      <c r="AA269" s="6"/>
      <c r="AB269" s="5">
        <f t="shared" si="49"/>
        <v>92</v>
      </c>
      <c r="AC269" s="5"/>
      <c r="AD269" s="5">
        <f t="shared" si="46"/>
        <v>92</v>
      </c>
      <c r="AE269" s="5"/>
      <c r="AF269" s="5">
        <f t="shared" si="43"/>
        <v>92</v>
      </c>
      <c r="AG269" s="5">
        <v>92</v>
      </c>
      <c r="AH269" s="5"/>
      <c r="AI269" s="5">
        <f t="shared" si="47"/>
        <v>92</v>
      </c>
      <c r="AJ269" s="5"/>
      <c r="AK269" s="5">
        <f t="shared" si="44"/>
        <v>92</v>
      </c>
    </row>
    <row r="270" spans="1:37" ht="87" customHeight="1">
      <c r="A270" s="2" t="s">
        <v>152</v>
      </c>
      <c r="B270" s="3" t="s">
        <v>4</v>
      </c>
      <c r="C270" s="3" t="s">
        <v>24</v>
      </c>
      <c r="D270" s="3" t="s">
        <v>21</v>
      </c>
      <c r="E270" s="12" t="s">
        <v>156</v>
      </c>
      <c r="F270" s="3"/>
      <c r="G270" s="5">
        <v>0</v>
      </c>
      <c r="H270" s="6">
        <f>H271</f>
        <v>0</v>
      </c>
      <c r="I270" s="5">
        <f t="shared" si="54"/>
        <v>0</v>
      </c>
      <c r="J270" s="6">
        <f>J271</f>
        <v>0</v>
      </c>
      <c r="K270" s="5">
        <f t="shared" si="52"/>
        <v>0</v>
      </c>
      <c r="L270" s="5">
        <v>0</v>
      </c>
      <c r="M270" s="6">
        <f>M271</f>
        <v>0</v>
      </c>
      <c r="N270" s="6">
        <f>N271</f>
        <v>0</v>
      </c>
      <c r="O270" s="5">
        <f t="shared" si="50"/>
        <v>0</v>
      </c>
      <c r="P270" s="5">
        <f t="shared" si="55"/>
        <v>0</v>
      </c>
      <c r="Q270" s="6">
        <f>Q271</f>
        <v>0</v>
      </c>
      <c r="R270" s="6">
        <f>R271</f>
        <v>0</v>
      </c>
      <c r="S270" s="5">
        <f t="shared" si="48"/>
        <v>0</v>
      </c>
      <c r="T270" s="5">
        <f>T271</f>
        <v>804.47501</v>
      </c>
      <c r="U270" s="5">
        <f t="shared" si="45"/>
        <v>804.47501</v>
      </c>
      <c r="V270" s="5">
        <f>V271</f>
        <v>0</v>
      </c>
      <c r="W270" s="5">
        <f t="shared" si="42"/>
        <v>804.47501</v>
      </c>
      <c r="X270" s="5">
        <f t="shared" si="53"/>
        <v>0</v>
      </c>
      <c r="Y270" s="6">
        <f>Y271</f>
        <v>0</v>
      </c>
      <c r="Z270" s="5">
        <f t="shared" si="51"/>
        <v>0</v>
      </c>
      <c r="AA270" s="6">
        <f>AA271</f>
        <v>0</v>
      </c>
      <c r="AB270" s="5">
        <f t="shared" si="49"/>
        <v>0</v>
      </c>
      <c r="AC270" s="5">
        <f>AC271</f>
        <v>0</v>
      </c>
      <c r="AD270" s="5">
        <f t="shared" si="46"/>
        <v>0</v>
      </c>
      <c r="AE270" s="5">
        <f>AE271</f>
        <v>0</v>
      </c>
      <c r="AF270" s="5">
        <f t="shared" si="43"/>
        <v>0</v>
      </c>
      <c r="AG270" s="5">
        <v>0</v>
      </c>
      <c r="AH270" s="5">
        <f>AH271</f>
        <v>0</v>
      </c>
      <c r="AI270" s="5">
        <f t="shared" si="47"/>
        <v>0</v>
      </c>
      <c r="AJ270" s="5">
        <f>AJ271</f>
        <v>0</v>
      </c>
      <c r="AK270" s="5">
        <f t="shared" si="44"/>
        <v>0</v>
      </c>
    </row>
    <row r="271" spans="1:37" ht="51.75" customHeight="1">
      <c r="A271" s="2" t="s">
        <v>72</v>
      </c>
      <c r="B271" s="3" t="s">
        <v>4</v>
      </c>
      <c r="C271" s="3" t="s">
        <v>24</v>
      </c>
      <c r="D271" s="3" t="s">
        <v>21</v>
      </c>
      <c r="E271" s="12" t="s">
        <v>156</v>
      </c>
      <c r="F271" s="3">
        <v>600</v>
      </c>
      <c r="G271" s="5">
        <v>0</v>
      </c>
      <c r="H271" s="6"/>
      <c r="I271" s="5">
        <f t="shared" si="54"/>
        <v>0</v>
      </c>
      <c r="J271" s="6"/>
      <c r="K271" s="5">
        <f t="shared" si="52"/>
        <v>0</v>
      </c>
      <c r="L271" s="5">
        <v>0</v>
      </c>
      <c r="M271" s="6"/>
      <c r="N271" s="6"/>
      <c r="O271" s="5">
        <f t="shared" si="50"/>
        <v>0</v>
      </c>
      <c r="P271" s="5">
        <f t="shared" si="55"/>
        <v>0</v>
      </c>
      <c r="Q271" s="6"/>
      <c r="R271" s="6"/>
      <c r="S271" s="5">
        <f t="shared" si="48"/>
        <v>0</v>
      </c>
      <c r="T271" s="5">
        <v>804.47501</v>
      </c>
      <c r="U271" s="5">
        <f t="shared" si="45"/>
        <v>804.47501</v>
      </c>
      <c r="V271" s="5"/>
      <c r="W271" s="5">
        <f t="shared" si="42"/>
        <v>804.47501</v>
      </c>
      <c r="X271" s="5">
        <f t="shared" si="53"/>
        <v>0</v>
      </c>
      <c r="Y271" s="6"/>
      <c r="Z271" s="5">
        <f t="shared" si="51"/>
        <v>0</v>
      </c>
      <c r="AA271" s="6"/>
      <c r="AB271" s="5">
        <f t="shared" si="49"/>
        <v>0</v>
      </c>
      <c r="AC271" s="5"/>
      <c r="AD271" s="5">
        <f t="shared" si="46"/>
        <v>0</v>
      </c>
      <c r="AE271" s="5"/>
      <c r="AF271" s="5">
        <f t="shared" si="43"/>
        <v>0</v>
      </c>
      <c r="AG271" s="5">
        <v>0</v>
      </c>
      <c r="AH271" s="5"/>
      <c r="AI271" s="5">
        <f t="shared" si="47"/>
        <v>0</v>
      </c>
      <c r="AJ271" s="5"/>
      <c r="AK271" s="5">
        <f t="shared" si="44"/>
        <v>0</v>
      </c>
    </row>
    <row r="272" spans="1:37" ht="74.25" customHeight="1">
      <c r="A272" s="2" t="s">
        <v>153</v>
      </c>
      <c r="B272" s="3" t="s">
        <v>4</v>
      </c>
      <c r="C272" s="3" t="s">
        <v>24</v>
      </c>
      <c r="D272" s="3" t="s">
        <v>21</v>
      </c>
      <c r="E272" s="12" t="s">
        <v>157</v>
      </c>
      <c r="F272" s="3"/>
      <c r="G272" s="5">
        <v>300</v>
      </c>
      <c r="H272" s="6">
        <f>H273</f>
        <v>0</v>
      </c>
      <c r="I272" s="5">
        <f t="shared" si="54"/>
        <v>300</v>
      </c>
      <c r="J272" s="6">
        <f>J273</f>
        <v>0</v>
      </c>
      <c r="K272" s="5">
        <f t="shared" si="52"/>
        <v>300</v>
      </c>
      <c r="L272" s="5">
        <v>300</v>
      </c>
      <c r="M272" s="6">
        <f>M273</f>
        <v>0</v>
      </c>
      <c r="N272" s="6">
        <f>N273</f>
        <v>0</v>
      </c>
      <c r="O272" s="5">
        <f t="shared" si="50"/>
        <v>300</v>
      </c>
      <c r="P272" s="5">
        <f t="shared" si="55"/>
        <v>300</v>
      </c>
      <c r="Q272" s="6">
        <f>Q273</f>
        <v>0</v>
      </c>
      <c r="R272" s="6">
        <f>R273</f>
        <v>0</v>
      </c>
      <c r="S272" s="5">
        <f t="shared" si="48"/>
        <v>300</v>
      </c>
      <c r="T272" s="5">
        <f>T273</f>
        <v>0</v>
      </c>
      <c r="U272" s="5">
        <f t="shared" si="45"/>
        <v>300</v>
      </c>
      <c r="V272" s="5">
        <f>V273</f>
        <v>-45.955260000000003</v>
      </c>
      <c r="W272" s="5">
        <f t="shared" si="42"/>
        <v>254.04473999999999</v>
      </c>
      <c r="X272" s="5">
        <f t="shared" si="53"/>
        <v>300</v>
      </c>
      <c r="Y272" s="6">
        <f>Y273</f>
        <v>0</v>
      </c>
      <c r="Z272" s="5">
        <f t="shared" si="51"/>
        <v>300</v>
      </c>
      <c r="AA272" s="6">
        <f>AA273</f>
        <v>0</v>
      </c>
      <c r="AB272" s="5">
        <f t="shared" si="49"/>
        <v>300</v>
      </c>
      <c r="AC272" s="5">
        <f>AC273</f>
        <v>0</v>
      </c>
      <c r="AD272" s="5">
        <f t="shared" si="46"/>
        <v>300</v>
      </c>
      <c r="AE272" s="5">
        <f>AE273</f>
        <v>0</v>
      </c>
      <c r="AF272" s="5">
        <f t="shared" si="43"/>
        <v>300</v>
      </c>
      <c r="AG272" s="5">
        <v>300</v>
      </c>
      <c r="AH272" s="5">
        <f>AH273</f>
        <v>0</v>
      </c>
      <c r="AI272" s="5">
        <f t="shared" si="47"/>
        <v>300</v>
      </c>
      <c r="AJ272" s="5">
        <f>AJ273</f>
        <v>0</v>
      </c>
      <c r="AK272" s="5">
        <f t="shared" si="44"/>
        <v>300</v>
      </c>
    </row>
    <row r="273" spans="1:37" ht="51.75" customHeight="1">
      <c r="A273" s="2" t="s">
        <v>72</v>
      </c>
      <c r="B273" s="3" t="s">
        <v>4</v>
      </c>
      <c r="C273" s="3" t="s">
        <v>24</v>
      </c>
      <c r="D273" s="3" t="s">
        <v>21</v>
      </c>
      <c r="E273" s="12" t="s">
        <v>157</v>
      </c>
      <c r="F273" s="3">
        <v>600</v>
      </c>
      <c r="G273" s="5">
        <v>300</v>
      </c>
      <c r="H273" s="6"/>
      <c r="I273" s="5">
        <f t="shared" si="54"/>
        <v>300</v>
      </c>
      <c r="J273" s="6"/>
      <c r="K273" s="5">
        <f t="shared" si="52"/>
        <v>300</v>
      </c>
      <c r="L273" s="5">
        <v>300</v>
      </c>
      <c r="M273" s="6"/>
      <c r="N273" s="6"/>
      <c r="O273" s="5">
        <f t="shared" si="50"/>
        <v>300</v>
      </c>
      <c r="P273" s="5">
        <f t="shared" si="55"/>
        <v>300</v>
      </c>
      <c r="Q273" s="6"/>
      <c r="R273" s="6"/>
      <c r="S273" s="5">
        <f t="shared" si="48"/>
        <v>300</v>
      </c>
      <c r="T273" s="5"/>
      <c r="U273" s="5">
        <f t="shared" si="45"/>
        <v>300</v>
      </c>
      <c r="V273" s="5">
        <v>-45.955260000000003</v>
      </c>
      <c r="W273" s="5">
        <f t="shared" si="42"/>
        <v>254.04473999999999</v>
      </c>
      <c r="X273" s="5">
        <f t="shared" si="53"/>
        <v>300</v>
      </c>
      <c r="Y273" s="6"/>
      <c r="Z273" s="5">
        <f t="shared" si="51"/>
        <v>300</v>
      </c>
      <c r="AA273" s="6"/>
      <c r="AB273" s="5">
        <f t="shared" si="49"/>
        <v>300</v>
      </c>
      <c r="AC273" s="5"/>
      <c r="AD273" s="5">
        <f t="shared" si="46"/>
        <v>300</v>
      </c>
      <c r="AE273" s="5"/>
      <c r="AF273" s="5">
        <f t="shared" si="43"/>
        <v>300</v>
      </c>
      <c r="AG273" s="5">
        <v>300</v>
      </c>
      <c r="AH273" s="5"/>
      <c r="AI273" s="5">
        <f t="shared" si="47"/>
        <v>300</v>
      </c>
      <c r="AJ273" s="5"/>
      <c r="AK273" s="5">
        <f t="shared" si="44"/>
        <v>300</v>
      </c>
    </row>
    <row r="274" spans="1:37" ht="97.5" customHeight="1">
      <c r="A274" s="2" t="s">
        <v>158</v>
      </c>
      <c r="B274" s="3" t="s">
        <v>4</v>
      </c>
      <c r="C274" s="3" t="s">
        <v>24</v>
      </c>
      <c r="D274" s="3" t="s">
        <v>21</v>
      </c>
      <c r="E274" s="12" t="s">
        <v>160</v>
      </c>
      <c r="F274" s="3"/>
      <c r="G274" s="5">
        <v>0</v>
      </c>
      <c r="H274" s="6">
        <f>H275</f>
        <v>0</v>
      </c>
      <c r="I274" s="5">
        <f t="shared" si="54"/>
        <v>0</v>
      </c>
      <c r="J274" s="6">
        <f>J275</f>
        <v>0</v>
      </c>
      <c r="K274" s="5">
        <f t="shared" si="52"/>
        <v>0</v>
      </c>
      <c r="L274" s="5">
        <v>0</v>
      </c>
      <c r="M274" s="6">
        <f>M275</f>
        <v>0</v>
      </c>
      <c r="N274" s="6">
        <f>N275</f>
        <v>0</v>
      </c>
      <c r="O274" s="5">
        <f t="shared" si="50"/>
        <v>0</v>
      </c>
      <c r="P274" s="5">
        <f t="shared" si="55"/>
        <v>0</v>
      </c>
      <c r="Q274" s="6">
        <f>Q275</f>
        <v>0</v>
      </c>
      <c r="R274" s="6">
        <f>R275</f>
        <v>0</v>
      </c>
      <c r="S274" s="5">
        <f t="shared" si="48"/>
        <v>0</v>
      </c>
      <c r="T274" s="5">
        <f>T275</f>
        <v>1489.5327299999999</v>
      </c>
      <c r="U274" s="5">
        <f t="shared" si="45"/>
        <v>1489.5327299999999</v>
      </c>
      <c r="V274" s="5">
        <f>V275</f>
        <v>0</v>
      </c>
      <c r="W274" s="5">
        <f t="shared" si="42"/>
        <v>1489.5327299999999</v>
      </c>
      <c r="X274" s="5">
        <f t="shared" si="53"/>
        <v>0</v>
      </c>
      <c r="Y274" s="6">
        <f>Y275</f>
        <v>0</v>
      </c>
      <c r="Z274" s="5">
        <f t="shared" si="51"/>
        <v>0</v>
      </c>
      <c r="AA274" s="6">
        <f>AA275</f>
        <v>0</v>
      </c>
      <c r="AB274" s="5">
        <f t="shared" si="49"/>
        <v>0</v>
      </c>
      <c r="AC274" s="5">
        <f>AC275</f>
        <v>0</v>
      </c>
      <c r="AD274" s="5">
        <f t="shared" si="46"/>
        <v>0</v>
      </c>
      <c r="AE274" s="5">
        <f>AE275</f>
        <v>0</v>
      </c>
      <c r="AF274" s="5">
        <f t="shared" si="43"/>
        <v>0</v>
      </c>
      <c r="AG274" s="5">
        <v>0</v>
      </c>
      <c r="AH274" s="5">
        <f>AH275</f>
        <v>0</v>
      </c>
      <c r="AI274" s="5">
        <f t="shared" si="47"/>
        <v>0</v>
      </c>
      <c r="AJ274" s="5">
        <f>AJ275</f>
        <v>0</v>
      </c>
      <c r="AK274" s="5">
        <f t="shared" si="44"/>
        <v>0</v>
      </c>
    </row>
    <row r="275" spans="1:37" ht="52.5" customHeight="1">
      <c r="A275" s="2" t="s">
        <v>72</v>
      </c>
      <c r="B275" s="3" t="s">
        <v>4</v>
      </c>
      <c r="C275" s="3" t="s">
        <v>24</v>
      </c>
      <c r="D275" s="3" t="s">
        <v>21</v>
      </c>
      <c r="E275" s="12" t="s">
        <v>160</v>
      </c>
      <c r="F275" s="3">
        <v>600</v>
      </c>
      <c r="G275" s="5">
        <v>0</v>
      </c>
      <c r="H275" s="6"/>
      <c r="I275" s="5">
        <f t="shared" si="54"/>
        <v>0</v>
      </c>
      <c r="J275" s="6"/>
      <c r="K275" s="5">
        <f t="shared" si="52"/>
        <v>0</v>
      </c>
      <c r="L275" s="5">
        <v>0</v>
      </c>
      <c r="M275" s="6"/>
      <c r="N275" s="6"/>
      <c r="O275" s="5">
        <f t="shared" si="50"/>
        <v>0</v>
      </c>
      <c r="P275" s="5">
        <f t="shared" si="55"/>
        <v>0</v>
      </c>
      <c r="Q275" s="6"/>
      <c r="R275" s="6"/>
      <c r="S275" s="5">
        <f t="shared" si="48"/>
        <v>0</v>
      </c>
      <c r="T275" s="5">
        <v>1489.5327299999999</v>
      </c>
      <c r="U275" s="5">
        <f t="shared" si="45"/>
        <v>1489.5327299999999</v>
      </c>
      <c r="V275" s="5"/>
      <c r="W275" s="5">
        <f t="shared" si="42"/>
        <v>1489.5327299999999</v>
      </c>
      <c r="X275" s="5">
        <f t="shared" si="53"/>
        <v>0</v>
      </c>
      <c r="Y275" s="6"/>
      <c r="Z275" s="5">
        <f t="shared" si="51"/>
        <v>0</v>
      </c>
      <c r="AA275" s="6"/>
      <c r="AB275" s="5">
        <f t="shared" si="49"/>
        <v>0</v>
      </c>
      <c r="AC275" s="5"/>
      <c r="AD275" s="5">
        <f t="shared" si="46"/>
        <v>0</v>
      </c>
      <c r="AE275" s="5"/>
      <c r="AF275" s="5">
        <f t="shared" si="43"/>
        <v>0</v>
      </c>
      <c r="AG275" s="5">
        <v>0</v>
      </c>
      <c r="AH275" s="5"/>
      <c r="AI275" s="5">
        <f t="shared" si="47"/>
        <v>0</v>
      </c>
      <c r="AJ275" s="5"/>
      <c r="AK275" s="5">
        <f t="shared" si="44"/>
        <v>0</v>
      </c>
    </row>
    <row r="276" spans="1:37" ht="93" customHeight="1">
      <c r="A276" s="2" t="s">
        <v>159</v>
      </c>
      <c r="B276" s="3" t="s">
        <v>4</v>
      </c>
      <c r="C276" s="3" t="s">
        <v>24</v>
      </c>
      <c r="D276" s="3" t="s">
        <v>21</v>
      </c>
      <c r="E276" s="1" t="s">
        <v>161</v>
      </c>
      <c r="F276" s="3"/>
      <c r="G276" s="5">
        <v>200</v>
      </c>
      <c r="H276" s="6">
        <f>H277</f>
        <v>0</v>
      </c>
      <c r="I276" s="5">
        <f t="shared" si="54"/>
        <v>200</v>
      </c>
      <c r="J276" s="6">
        <f>J277</f>
        <v>0</v>
      </c>
      <c r="K276" s="5">
        <f t="shared" si="52"/>
        <v>200</v>
      </c>
      <c r="L276" s="5">
        <v>200</v>
      </c>
      <c r="M276" s="6">
        <f>M277</f>
        <v>0</v>
      </c>
      <c r="N276" s="6">
        <f>N277</f>
        <v>0</v>
      </c>
      <c r="O276" s="5">
        <f t="shared" si="50"/>
        <v>200</v>
      </c>
      <c r="P276" s="5">
        <f t="shared" si="55"/>
        <v>200</v>
      </c>
      <c r="Q276" s="6">
        <f>Q277</f>
        <v>0</v>
      </c>
      <c r="R276" s="6">
        <f>R277</f>
        <v>0</v>
      </c>
      <c r="S276" s="5">
        <f t="shared" si="48"/>
        <v>200</v>
      </c>
      <c r="T276" s="5">
        <f>T277</f>
        <v>0</v>
      </c>
      <c r="U276" s="5">
        <f t="shared" si="45"/>
        <v>200</v>
      </c>
      <c r="V276" s="5">
        <f>V277</f>
        <v>0</v>
      </c>
      <c r="W276" s="5">
        <f t="shared" si="42"/>
        <v>200</v>
      </c>
      <c r="X276" s="5">
        <f t="shared" si="53"/>
        <v>200</v>
      </c>
      <c r="Y276" s="6">
        <f>Y277</f>
        <v>0</v>
      </c>
      <c r="Z276" s="5">
        <f t="shared" si="51"/>
        <v>200</v>
      </c>
      <c r="AA276" s="6">
        <f>AA277</f>
        <v>0</v>
      </c>
      <c r="AB276" s="5">
        <f t="shared" si="49"/>
        <v>200</v>
      </c>
      <c r="AC276" s="5">
        <f>AC277</f>
        <v>0</v>
      </c>
      <c r="AD276" s="5">
        <f t="shared" si="46"/>
        <v>200</v>
      </c>
      <c r="AE276" s="5">
        <f>AE277</f>
        <v>0</v>
      </c>
      <c r="AF276" s="5">
        <f t="shared" si="43"/>
        <v>200</v>
      </c>
      <c r="AG276" s="5">
        <v>200</v>
      </c>
      <c r="AH276" s="5">
        <f>AH277</f>
        <v>0</v>
      </c>
      <c r="AI276" s="5">
        <f t="shared" si="47"/>
        <v>200</v>
      </c>
      <c r="AJ276" s="5">
        <f>AJ277</f>
        <v>0</v>
      </c>
      <c r="AK276" s="5">
        <f t="shared" si="44"/>
        <v>200</v>
      </c>
    </row>
    <row r="277" spans="1:37" ht="51" customHeight="1">
      <c r="A277" s="2" t="s">
        <v>72</v>
      </c>
      <c r="B277" s="3" t="s">
        <v>4</v>
      </c>
      <c r="C277" s="3" t="s">
        <v>24</v>
      </c>
      <c r="D277" s="3" t="s">
        <v>21</v>
      </c>
      <c r="E277" s="1" t="s">
        <v>161</v>
      </c>
      <c r="F277" s="3">
        <v>600</v>
      </c>
      <c r="G277" s="5">
        <v>200</v>
      </c>
      <c r="H277" s="6"/>
      <c r="I277" s="5">
        <f t="shared" si="54"/>
        <v>200</v>
      </c>
      <c r="J277" s="6"/>
      <c r="K277" s="5">
        <f t="shared" si="52"/>
        <v>200</v>
      </c>
      <c r="L277" s="5">
        <v>200</v>
      </c>
      <c r="M277" s="6"/>
      <c r="N277" s="6"/>
      <c r="O277" s="5">
        <f t="shared" si="50"/>
        <v>200</v>
      </c>
      <c r="P277" s="5">
        <f t="shared" si="55"/>
        <v>200</v>
      </c>
      <c r="Q277" s="6"/>
      <c r="R277" s="6"/>
      <c r="S277" s="5">
        <f t="shared" si="48"/>
        <v>200</v>
      </c>
      <c r="T277" s="5"/>
      <c r="U277" s="5">
        <f t="shared" si="45"/>
        <v>200</v>
      </c>
      <c r="V277" s="5"/>
      <c r="W277" s="5">
        <f t="shared" si="42"/>
        <v>200</v>
      </c>
      <c r="X277" s="5">
        <f t="shared" si="53"/>
        <v>200</v>
      </c>
      <c r="Y277" s="6"/>
      <c r="Z277" s="5">
        <f t="shared" si="51"/>
        <v>200</v>
      </c>
      <c r="AA277" s="6"/>
      <c r="AB277" s="5">
        <f t="shared" si="49"/>
        <v>200</v>
      </c>
      <c r="AC277" s="5"/>
      <c r="AD277" s="5">
        <f t="shared" si="46"/>
        <v>200</v>
      </c>
      <c r="AE277" s="5"/>
      <c r="AF277" s="5">
        <f t="shared" si="43"/>
        <v>200</v>
      </c>
      <c r="AG277" s="5">
        <v>200</v>
      </c>
      <c r="AH277" s="5"/>
      <c r="AI277" s="5">
        <f t="shared" si="47"/>
        <v>200</v>
      </c>
      <c r="AJ277" s="5"/>
      <c r="AK277" s="5">
        <f t="shared" si="44"/>
        <v>200</v>
      </c>
    </row>
    <row r="278" spans="1:37" ht="54" customHeight="1">
      <c r="A278" s="2" t="s">
        <v>313</v>
      </c>
      <c r="B278" s="3" t="s">
        <v>4</v>
      </c>
      <c r="C278" s="3" t="s">
        <v>24</v>
      </c>
      <c r="D278" s="3" t="s">
        <v>21</v>
      </c>
      <c r="E278" s="1" t="s">
        <v>162</v>
      </c>
      <c r="F278" s="3"/>
      <c r="G278" s="5">
        <v>0</v>
      </c>
      <c r="H278" s="6">
        <f>H279</f>
        <v>0</v>
      </c>
      <c r="I278" s="5">
        <f t="shared" si="54"/>
        <v>0</v>
      </c>
      <c r="J278" s="6">
        <f>J279</f>
        <v>0</v>
      </c>
      <c r="K278" s="5">
        <f t="shared" si="52"/>
        <v>0</v>
      </c>
      <c r="L278" s="5">
        <v>0</v>
      </c>
      <c r="M278" s="6">
        <f>M279</f>
        <v>0</v>
      </c>
      <c r="N278" s="6">
        <f>N279</f>
        <v>0</v>
      </c>
      <c r="O278" s="5">
        <f t="shared" si="50"/>
        <v>0</v>
      </c>
      <c r="P278" s="5">
        <f t="shared" si="55"/>
        <v>0</v>
      </c>
      <c r="Q278" s="6">
        <f>Q279</f>
        <v>0</v>
      </c>
      <c r="R278" s="6">
        <f>R279</f>
        <v>0</v>
      </c>
      <c r="S278" s="5">
        <f t="shared" si="48"/>
        <v>0</v>
      </c>
      <c r="T278" s="5">
        <f>T279</f>
        <v>0</v>
      </c>
      <c r="U278" s="5">
        <f t="shared" si="45"/>
        <v>0</v>
      </c>
      <c r="V278" s="5">
        <f>V279</f>
        <v>0</v>
      </c>
      <c r="W278" s="5">
        <f t="shared" ref="W278:W345" si="56">U278+V278</f>
        <v>0</v>
      </c>
      <c r="X278" s="5">
        <f t="shared" si="53"/>
        <v>0</v>
      </c>
      <c r="Y278" s="6">
        <f>Y279</f>
        <v>0</v>
      </c>
      <c r="Z278" s="5">
        <f t="shared" si="51"/>
        <v>0</v>
      </c>
      <c r="AA278" s="6">
        <f>AA279</f>
        <v>0</v>
      </c>
      <c r="AB278" s="5">
        <f t="shared" si="49"/>
        <v>0</v>
      </c>
      <c r="AC278" s="5">
        <f>AC279</f>
        <v>0</v>
      </c>
      <c r="AD278" s="5">
        <f t="shared" si="46"/>
        <v>0</v>
      </c>
      <c r="AE278" s="5">
        <f>AE279</f>
        <v>0</v>
      </c>
      <c r="AF278" s="5">
        <f t="shared" ref="AF278:AF345" si="57">AD278+AE278</f>
        <v>0</v>
      </c>
      <c r="AG278" s="5">
        <v>0</v>
      </c>
      <c r="AH278" s="5">
        <f>AH279</f>
        <v>0</v>
      </c>
      <c r="AI278" s="5">
        <f t="shared" si="47"/>
        <v>0</v>
      </c>
      <c r="AJ278" s="5">
        <f>AJ279</f>
        <v>0</v>
      </c>
      <c r="AK278" s="5">
        <f t="shared" ref="AK278:AK345" si="58">AI278+AJ278</f>
        <v>0</v>
      </c>
    </row>
    <row r="279" spans="1:37" ht="54.75" customHeight="1">
      <c r="A279" s="2" t="s">
        <v>72</v>
      </c>
      <c r="B279" s="3" t="s">
        <v>4</v>
      </c>
      <c r="C279" s="3" t="s">
        <v>24</v>
      </c>
      <c r="D279" s="3" t="s">
        <v>21</v>
      </c>
      <c r="E279" s="1" t="s">
        <v>162</v>
      </c>
      <c r="F279" s="3">
        <v>600</v>
      </c>
      <c r="G279" s="5">
        <v>0</v>
      </c>
      <c r="H279" s="6"/>
      <c r="I279" s="5">
        <f t="shared" si="54"/>
        <v>0</v>
      </c>
      <c r="J279" s="6"/>
      <c r="K279" s="5">
        <f t="shared" si="52"/>
        <v>0</v>
      </c>
      <c r="L279" s="5">
        <v>0</v>
      </c>
      <c r="M279" s="6"/>
      <c r="N279" s="6"/>
      <c r="O279" s="5">
        <f t="shared" si="50"/>
        <v>0</v>
      </c>
      <c r="P279" s="5">
        <f t="shared" si="55"/>
        <v>0</v>
      </c>
      <c r="Q279" s="6"/>
      <c r="R279" s="6"/>
      <c r="S279" s="5">
        <f t="shared" si="48"/>
        <v>0</v>
      </c>
      <c r="T279" s="5"/>
      <c r="U279" s="5">
        <f t="shared" si="45"/>
        <v>0</v>
      </c>
      <c r="V279" s="5"/>
      <c r="W279" s="5">
        <f t="shared" si="56"/>
        <v>0</v>
      </c>
      <c r="X279" s="5">
        <f t="shared" si="53"/>
        <v>0</v>
      </c>
      <c r="Y279" s="6"/>
      <c r="Z279" s="5">
        <f t="shared" si="51"/>
        <v>0</v>
      </c>
      <c r="AA279" s="6"/>
      <c r="AB279" s="5">
        <f t="shared" si="49"/>
        <v>0</v>
      </c>
      <c r="AC279" s="5"/>
      <c r="AD279" s="5">
        <f t="shared" si="46"/>
        <v>0</v>
      </c>
      <c r="AE279" s="5"/>
      <c r="AF279" s="5">
        <f t="shared" si="57"/>
        <v>0</v>
      </c>
      <c r="AG279" s="5">
        <v>0</v>
      </c>
      <c r="AH279" s="5"/>
      <c r="AI279" s="5">
        <f t="shared" si="47"/>
        <v>0</v>
      </c>
      <c r="AJ279" s="5"/>
      <c r="AK279" s="5">
        <f t="shared" si="58"/>
        <v>0</v>
      </c>
    </row>
    <row r="280" spans="1:37" ht="35.25" customHeight="1">
      <c r="A280" s="2" t="s">
        <v>314</v>
      </c>
      <c r="B280" s="3" t="s">
        <v>4</v>
      </c>
      <c r="C280" s="3" t="s">
        <v>24</v>
      </c>
      <c r="D280" s="3" t="s">
        <v>21</v>
      </c>
      <c r="E280" s="1" t="s">
        <v>315</v>
      </c>
      <c r="F280" s="3"/>
      <c r="G280" s="5"/>
      <c r="H280" s="6"/>
      <c r="I280" s="5"/>
      <c r="J280" s="6"/>
      <c r="K280" s="5">
        <f t="shared" si="52"/>
        <v>0</v>
      </c>
      <c r="L280" s="5"/>
      <c r="M280" s="6"/>
      <c r="N280" s="6">
        <f>N281</f>
        <v>0</v>
      </c>
      <c r="O280" s="5">
        <f t="shared" si="50"/>
        <v>0</v>
      </c>
      <c r="P280" s="5"/>
      <c r="Q280" s="6"/>
      <c r="R280" s="6">
        <f>R281</f>
        <v>0</v>
      </c>
      <c r="S280" s="5">
        <f t="shared" si="48"/>
        <v>0</v>
      </c>
      <c r="T280" s="5">
        <f>T281</f>
        <v>0</v>
      </c>
      <c r="U280" s="5">
        <f t="shared" si="45"/>
        <v>0</v>
      </c>
      <c r="V280" s="5">
        <f>V281</f>
        <v>0</v>
      </c>
      <c r="W280" s="5">
        <f t="shared" si="56"/>
        <v>0</v>
      </c>
      <c r="X280" s="5">
        <f t="shared" si="53"/>
        <v>0</v>
      </c>
      <c r="Y280" s="6">
        <f>Y281</f>
        <v>0</v>
      </c>
      <c r="Z280" s="5">
        <f t="shared" si="51"/>
        <v>0</v>
      </c>
      <c r="AA280" s="6">
        <f>AA281</f>
        <v>0</v>
      </c>
      <c r="AB280" s="5">
        <f t="shared" si="49"/>
        <v>0</v>
      </c>
      <c r="AC280" s="5">
        <f>AC281</f>
        <v>0</v>
      </c>
      <c r="AD280" s="5">
        <f t="shared" si="46"/>
        <v>0</v>
      </c>
      <c r="AE280" s="5">
        <f>AE281</f>
        <v>0</v>
      </c>
      <c r="AF280" s="5">
        <f t="shared" si="57"/>
        <v>0</v>
      </c>
      <c r="AG280" s="5">
        <v>0</v>
      </c>
      <c r="AH280" s="5">
        <f>AH281</f>
        <v>0</v>
      </c>
      <c r="AI280" s="5">
        <f t="shared" si="47"/>
        <v>0</v>
      </c>
      <c r="AJ280" s="5">
        <f>AJ281</f>
        <v>0</v>
      </c>
      <c r="AK280" s="5">
        <f t="shared" si="58"/>
        <v>0</v>
      </c>
    </row>
    <row r="281" spans="1:37" ht="54.75" customHeight="1">
      <c r="A281" s="2" t="s">
        <v>72</v>
      </c>
      <c r="B281" s="3" t="s">
        <v>4</v>
      </c>
      <c r="C281" s="3" t="s">
        <v>24</v>
      </c>
      <c r="D281" s="3" t="s">
        <v>21</v>
      </c>
      <c r="E281" s="1" t="s">
        <v>315</v>
      </c>
      <c r="F281" s="3">
        <v>600</v>
      </c>
      <c r="G281" s="5"/>
      <c r="H281" s="6"/>
      <c r="I281" s="5"/>
      <c r="J281" s="6"/>
      <c r="K281" s="5">
        <f t="shared" si="52"/>
        <v>0</v>
      </c>
      <c r="L281" s="5"/>
      <c r="M281" s="6"/>
      <c r="N281" s="6"/>
      <c r="O281" s="5">
        <f t="shared" si="50"/>
        <v>0</v>
      </c>
      <c r="P281" s="5"/>
      <c r="Q281" s="6"/>
      <c r="R281" s="6"/>
      <c r="S281" s="5">
        <f t="shared" si="48"/>
        <v>0</v>
      </c>
      <c r="T281" s="5"/>
      <c r="U281" s="5">
        <f t="shared" si="45"/>
        <v>0</v>
      </c>
      <c r="V281" s="5"/>
      <c r="W281" s="5">
        <f t="shared" si="56"/>
        <v>0</v>
      </c>
      <c r="X281" s="5">
        <f t="shared" si="53"/>
        <v>0</v>
      </c>
      <c r="Y281" s="6"/>
      <c r="Z281" s="5">
        <f t="shared" si="51"/>
        <v>0</v>
      </c>
      <c r="AA281" s="6"/>
      <c r="AB281" s="5">
        <f t="shared" si="49"/>
        <v>0</v>
      </c>
      <c r="AC281" s="5"/>
      <c r="AD281" s="5">
        <f t="shared" si="46"/>
        <v>0</v>
      </c>
      <c r="AE281" s="5"/>
      <c r="AF281" s="5">
        <f t="shared" si="57"/>
        <v>0</v>
      </c>
      <c r="AG281" s="5">
        <v>0</v>
      </c>
      <c r="AH281" s="5"/>
      <c r="AI281" s="5">
        <f t="shared" si="47"/>
        <v>0</v>
      </c>
      <c r="AJ281" s="5"/>
      <c r="AK281" s="5">
        <f t="shared" si="58"/>
        <v>0</v>
      </c>
    </row>
    <row r="282" spans="1:37" ht="50.25" customHeight="1">
      <c r="A282" s="15" t="s">
        <v>130</v>
      </c>
      <c r="B282" s="3" t="s">
        <v>4</v>
      </c>
      <c r="C282" s="3" t="s">
        <v>24</v>
      </c>
      <c r="D282" s="3" t="s">
        <v>24</v>
      </c>
      <c r="E282" s="1" t="s">
        <v>132</v>
      </c>
      <c r="F282" s="3"/>
      <c r="G282" s="5">
        <v>1207.615</v>
      </c>
      <c r="H282" s="6">
        <f>H283</f>
        <v>47.639000000000003</v>
      </c>
      <c r="I282" s="5">
        <f t="shared" si="54"/>
        <v>1255.2539999999999</v>
      </c>
      <c r="J282" s="6">
        <f>J283</f>
        <v>0</v>
      </c>
      <c r="K282" s="5">
        <f t="shared" si="52"/>
        <v>1255.2539999999999</v>
      </c>
      <c r="L282" s="5">
        <v>1207.615</v>
      </c>
      <c r="M282" s="6">
        <f>M283</f>
        <v>47.639000000000003</v>
      </c>
      <c r="N282" s="6">
        <f>N283</f>
        <v>0</v>
      </c>
      <c r="O282" s="5">
        <f t="shared" si="50"/>
        <v>1255.2539999999999</v>
      </c>
      <c r="P282" s="5">
        <f t="shared" si="55"/>
        <v>1255.2539999999999</v>
      </c>
      <c r="Q282" s="6">
        <f>Q283</f>
        <v>0</v>
      </c>
      <c r="R282" s="6">
        <f>R283</f>
        <v>0</v>
      </c>
      <c r="S282" s="5">
        <f t="shared" si="48"/>
        <v>1255.2539999999999</v>
      </c>
      <c r="T282" s="5">
        <f>T283</f>
        <v>0</v>
      </c>
      <c r="U282" s="5">
        <f t="shared" ref="U282:U349" si="59">S282+T282</f>
        <v>1255.2539999999999</v>
      </c>
      <c r="V282" s="5">
        <f>V283</f>
        <v>0</v>
      </c>
      <c r="W282" s="5">
        <f t="shared" si="56"/>
        <v>1255.2539999999999</v>
      </c>
      <c r="X282" s="5">
        <f t="shared" si="53"/>
        <v>1255.2539999999999</v>
      </c>
      <c r="Y282" s="6">
        <f>Y283</f>
        <v>0</v>
      </c>
      <c r="Z282" s="5">
        <f t="shared" si="51"/>
        <v>1255.2539999999999</v>
      </c>
      <c r="AA282" s="6">
        <f>AA283</f>
        <v>0</v>
      </c>
      <c r="AB282" s="5">
        <f t="shared" si="49"/>
        <v>1255.2539999999999</v>
      </c>
      <c r="AC282" s="5">
        <f>AC283</f>
        <v>0</v>
      </c>
      <c r="AD282" s="5">
        <f t="shared" ref="AD282:AD349" si="60">AB282+AC282</f>
        <v>1255.2539999999999</v>
      </c>
      <c r="AE282" s="5">
        <f>AE283</f>
        <v>0</v>
      </c>
      <c r="AF282" s="5">
        <f t="shared" si="57"/>
        <v>1255.2539999999999</v>
      </c>
      <c r="AG282" s="5">
        <v>1255.2539999999999</v>
      </c>
      <c r="AH282" s="5">
        <f>AH283</f>
        <v>0</v>
      </c>
      <c r="AI282" s="5">
        <f t="shared" ref="AI282:AI349" si="61">AG282+AH282</f>
        <v>1255.2539999999999</v>
      </c>
      <c r="AJ282" s="5">
        <f>AJ283</f>
        <v>0</v>
      </c>
      <c r="AK282" s="5">
        <f t="shared" si="58"/>
        <v>1255.2539999999999</v>
      </c>
    </row>
    <row r="283" spans="1:37" ht="55.5" customHeight="1">
      <c r="A283" s="2" t="s">
        <v>72</v>
      </c>
      <c r="B283" s="3" t="s">
        <v>4</v>
      </c>
      <c r="C283" s="3" t="s">
        <v>24</v>
      </c>
      <c r="D283" s="3" t="s">
        <v>24</v>
      </c>
      <c r="E283" s="1" t="s">
        <v>132</v>
      </c>
      <c r="F283" s="3">
        <v>600</v>
      </c>
      <c r="G283" s="5">
        <v>1207.615</v>
      </c>
      <c r="H283" s="6">
        <v>47.639000000000003</v>
      </c>
      <c r="I283" s="5">
        <f t="shared" si="54"/>
        <v>1255.2539999999999</v>
      </c>
      <c r="J283" s="6"/>
      <c r="K283" s="5">
        <f t="shared" si="52"/>
        <v>1255.2539999999999</v>
      </c>
      <c r="L283" s="5">
        <v>1207.615</v>
      </c>
      <c r="M283" s="6">
        <v>47.639000000000003</v>
      </c>
      <c r="N283" s="6"/>
      <c r="O283" s="5">
        <f t="shared" si="50"/>
        <v>1255.2539999999999</v>
      </c>
      <c r="P283" s="5">
        <f t="shared" si="55"/>
        <v>1255.2539999999999</v>
      </c>
      <c r="Q283" s="6"/>
      <c r="R283" s="6"/>
      <c r="S283" s="5">
        <f t="shared" si="48"/>
        <v>1255.2539999999999</v>
      </c>
      <c r="T283" s="5"/>
      <c r="U283" s="5">
        <f t="shared" si="59"/>
        <v>1255.2539999999999</v>
      </c>
      <c r="V283" s="5"/>
      <c r="W283" s="5">
        <f t="shared" si="56"/>
        <v>1255.2539999999999</v>
      </c>
      <c r="X283" s="5">
        <f t="shared" si="53"/>
        <v>1255.2539999999999</v>
      </c>
      <c r="Y283" s="6"/>
      <c r="Z283" s="5">
        <f t="shared" si="51"/>
        <v>1255.2539999999999</v>
      </c>
      <c r="AA283" s="6"/>
      <c r="AB283" s="5">
        <f t="shared" si="49"/>
        <v>1255.2539999999999</v>
      </c>
      <c r="AC283" s="5"/>
      <c r="AD283" s="5">
        <f t="shared" si="60"/>
        <v>1255.2539999999999</v>
      </c>
      <c r="AE283" s="5"/>
      <c r="AF283" s="5">
        <f t="shared" si="57"/>
        <v>1255.2539999999999</v>
      </c>
      <c r="AG283" s="5">
        <v>1255.2539999999999</v>
      </c>
      <c r="AH283" s="5"/>
      <c r="AI283" s="5">
        <f t="shared" si="61"/>
        <v>1255.2539999999999</v>
      </c>
      <c r="AJ283" s="5"/>
      <c r="AK283" s="5">
        <f t="shared" si="58"/>
        <v>1255.2539999999999</v>
      </c>
    </row>
    <row r="284" spans="1:37" ht="75.75" customHeight="1">
      <c r="A284" s="16" t="s">
        <v>131</v>
      </c>
      <c r="B284" s="3" t="s">
        <v>4</v>
      </c>
      <c r="C284" s="3" t="s">
        <v>24</v>
      </c>
      <c r="D284" s="3" t="s">
        <v>24</v>
      </c>
      <c r="E284" s="1" t="s">
        <v>133</v>
      </c>
      <c r="F284" s="3"/>
      <c r="G284" s="5">
        <v>50.82</v>
      </c>
      <c r="H284" s="6">
        <f>H285</f>
        <v>0</v>
      </c>
      <c r="I284" s="5">
        <f t="shared" si="54"/>
        <v>50.82</v>
      </c>
      <c r="J284" s="6">
        <f>J285</f>
        <v>0</v>
      </c>
      <c r="K284" s="5">
        <f t="shared" si="52"/>
        <v>50.82</v>
      </c>
      <c r="L284" s="5">
        <v>50.82</v>
      </c>
      <c r="M284" s="6">
        <f>M285</f>
        <v>0</v>
      </c>
      <c r="N284" s="6">
        <f>N285</f>
        <v>0</v>
      </c>
      <c r="O284" s="5">
        <f t="shared" si="50"/>
        <v>50.82</v>
      </c>
      <c r="P284" s="5">
        <f t="shared" si="55"/>
        <v>50.82</v>
      </c>
      <c r="Q284" s="6">
        <f>Q285</f>
        <v>0</v>
      </c>
      <c r="R284" s="6">
        <f>R285</f>
        <v>0</v>
      </c>
      <c r="S284" s="5">
        <f t="shared" si="48"/>
        <v>50.82</v>
      </c>
      <c r="T284" s="5">
        <f>T285</f>
        <v>0</v>
      </c>
      <c r="U284" s="5">
        <f t="shared" si="59"/>
        <v>50.82</v>
      </c>
      <c r="V284" s="5">
        <f>V285</f>
        <v>0</v>
      </c>
      <c r="W284" s="5">
        <f t="shared" si="56"/>
        <v>50.82</v>
      </c>
      <c r="X284" s="5">
        <f t="shared" si="53"/>
        <v>50.82</v>
      </c>
      <c r="Y284" s="6">
        <f>Y285</f>
        <v>0</v>
      </c>
      <c r="Z284" s="5">
        <f t="shared" si="51"/>
        <v>50.82</v>
      </c>
      <c r="AA284" s="6">
        <f>AA285</f>
        <v>0</v>
      </c>
      <c r="AB284" s="5">
        <f t="shared" si="49"/>
        <v>50.82</v>
      </c>
      <c r="AC284" s="5">
        <f>AC285</f>
        <v>0</v>
      </c>
      <c r="AD284" s="5">
        <f t="shared" si="60"/>
        <v>50.82</v>
      </c>
      <c r="AE284" s="5">
        <f>AE285</f>
        <v>0</v>
      </c>
      <c r="AF284" s="5">
        <f t="shared" si="57"/>
        <v>50.82</v>
      </c>
      <c r="AG284" s="5">
        <v>50.82</v>
      </c>
      <c r="AH284" s="5">
        <f>AH285</f>
        <v>0</v>
      </c>
      <c r="AI284" s="5">
        <f t="shared" si="61"/>
        <v>50.82</v>
      </c>
      <c r="AJ284" s="5">
        <f>AJ285</f>
        <v>0</v>
      </c>
      <c r="AK284" s="5">
        <f t="shared" si="58"/>
        <v>50.82</v>
      </c>
    </row>
    <row r="285" spans="1:37" ht="50.25" customHeight="1">
      <c r="A285" s="2" t="s">
        <v>72</v>
      </c>
      <c r="B285" s="3" t="s">
        <v>4</v>
      </c>
      <c r="C285" s="3" t="s">
        <v>24</v>
      </c>
      <c r="D285" s="3" t="s">
        <v>24</v>
      </c>
      <c r="E285" s="1" t="s">
        <v>133</v>
      </c>
      <c r="F285" s="3">
        <v>600</v>
      </c>
      <c r="G285" s="5">
        <v>50.82</v>
      </c>
      <c r="H285" s="6"/>
      <c r="I285" s="5">
        <f t="shared" si="54"/>
        <v>50.82</v>
      </c>
      <c r="J285" s="6"/>
      <c r="K285" s="5">
        <f t="shared" si="52"/>
        <v>50.82</v>
      </c>
      <c r="L285" s="5">
        <v>50.82</v>
      </c>
      <c r="M285" s="6"/>
      <c r="N285" s="6"/>
      <c r="O285" s="5">
        <f t="shared" si="50"/>
        <v>50.82</v>
      </c>
      <c r="P285" s="5">
        <f t="shared" si="55"/>
        <v>50.82</v>
      </c>
      <c r="Q285" s="6"/>
      <c r="R285" s="6"/>
      <c r="S285" s="5">
        <f t="shared" si="48"/>
        <v>50.82</v>
      </c>
      <c r="T285" s="5"/>
      <c r="U285" s="5">
        <f t="shared" si="59"/>
        <v>50.82</v>
      </c>
      <c r="V285" s="5"/>
      <c r="W285" s="5">
        <f t="shared" si="56"/>
        <v>50.82</v>
      </c>
      <c r="X285" s="5">
        <f t="shared" si="53"/>
        <v>50.82</v>
      </c>
      <c r="Y285" s="6"/>
      <c r="Z285" s="5">
        <f t="shared" si="51"/>
        <v>50.82</v>
      </c>
      <c r="AA285" s="6"/>
      <c r="AB285" s="5">
        <f t="shared" si="49"/>
        <v>50.82</v>
      </c>
      <c r="AC285" s="5"/>
      <c r="AD285" s="5">
        <f t="shared" si="60"/>
        <v>50.82</v>
      </c>
      <c r="AE285" s="5"/>
      <c r="AF285" s="5">
        <f t="shared" si="57"/>
        <v>50.82</v>
      </c>
      <c r="AG285" s="5">
        <v>50.82</v>
      </c>
      <c r="AH285" s="5"/>
      <c r="AI285" s="5">
        <f t="shared" si="61"/>
        <v>50.82</v>
      </c>
      <c r="AJ285" s="5"/>
      <c r="AK285" s="5">
        <f t="shared" si="58"/>
        <v>50.82</v>
      </c>
    </row>
    <row r="286" spans="1:37" ht="39.75" customHeight="1">
      <c r="A286" s="4" t="s">
        <v>263</v>
      </c>
      <c r="B286" s="3" t="s">
        <v>4</v>
      </c>
      <c r="C286" s="3" t="s">
        <v>24</v>
      </c>
      <c r="D286" s="3" t="s">
        <v>24</v>
      </c>
      <c r="E286" s="1" t="s">
        <v>264</v>
      </c>
      <c r="F286" s="3"/>
      <c r="G286" s="5">
        <v>178</v>
      </c>
      <c r="H286" s="6">
        <f>H287</f>
        <v>0</v>
      </c>
      <c r="I286" s="5">
        <f t="shared" si="54"/>
        <v>178</v>
      </c>
      <c r="J286" s="6">
        <f>J287</f>
        <v>0</v>
      </c>
      <c r="K286" s="5">
        <f t="shared" si="52"/>
        <v>178</v>
      </c>
      <c r="L286" s="5">
        <v>178</v>
      </c>
      <c r="M286" s="6">
        <f>M287</f>
        <v>0</v>
      </c>
      <c r="N286" s="6">
        <f>N287</f>
        <v>0</v>
      </c>
      <c r="O286" s="5">
        <f t="shared" si="50"/>
        <v>178</v>
      </c>
      <c r="P286" s="5">
        <f t="shared" si="55"/>
        <v>178</v>
      </c>
      <c r="Q286" s="6">
        <f>Q287</f>
        <v>0</v>
      </c>
      <c r="R286" s="6">
        <f>R287</f>
        <v>0</v>
      </c>
      <c r="S286" s="5">
        <f t="shared" si="48"/>
        <v>178</v>
      </c>
      <c r="T286" s="5">
        <f>T287</f>
        <v>0</v>
      </c>
      <c r="U286" s="5">
        <f t="shared" si="59"/>
        <v>178</v>
      </c>
      <c r="V286" s="5">
        <f>V287</f>
        <v>0</v>
      </c>
      <c r="W286" s="5">
        <f t="shared" si="56"/>
        <v>178</v>
      </c>
      <c r="X286" s="5">
        <f t="shared" si="53"/>
        <v>178</v>
      </c>
      <c r="Y286" s="6">
        <f>Y287</f>
        <v>0</v>
      </c>
      <c r="Z286" s="5">
        <f t="shared" si="51"/>
        <v>178</v>
      </c>
      <c r="AA286" s="6">
        <f>AA287</f>
        <v>0</v>
      </c>
      <c r="AB286" s="5">
        <f t="shared" si="49"/>
        <v>178</v>
      </c>
      <c r="AC286" s="5">
        <f>AC287</f>
        <v>0</v>
      </c>
      <c r="AD286" s="5">
        <f t="shared" si="60"/>
        <v>178</v>
      </c>
      <c r="AE286" s="5">
        <f>AE287</f>
        <v>0</v>
      </c>
      <c r="AF286" s="5">
        <f t="shared" si="57"/>
        <v>178</v>
      </c>
      <c r="AG286" s="5">
        <v>178</v>
      </c>
      <c r="AH286" s="5">
        <f>AH287</f>
        <v>0</v>
      </c>
      <c r="AI286" s="5">
        <f t="shared" si="61"/>
        <v>178</v>
      </c>
      <c r="AJ286" s="5">
        <f>AJ287</f>
        <v>0</v>
      </c>
      <c r="AK286" s="5">
        <f t="shared" si="58"/>
        <v>178</v>
      </c>
    </row>
    <row r="287" spans="1:37" ht="50.25" customHeight="1">
      <c r="A287" s="4" t="s">
        <v>33</v>
      </c>
      <c r="B287" s="3" t="s">
        <v>4</v>
      </c>
      <c r="C287" s="3" t="s">
        <v>24</v>
      </c>
      <c r="D287" s="3" t="s">
        <v>24</v>
      </c>
      <c r="E287" s="1" t="s">
        <v>264</v>
      </c>
      <c r="F287" s="3">
        <v>200</v>
      </c>
      <c r="G287" s="5">
        <v>178</v>
      </c>
      <c r="H287" s="6"/>
      <c r="I287" s="5">
        <f t="shared" si="54"/>
        <v>178</v>
      </c>
      <c r="J287" s="6"/>
      <c r="K287" s="5">
        <f t="shared" si="52"/>
        <v>178</v>
      </c>
      <c r="L287" s="5">
        <v>178</v>
      </c>
      <c r="M287" s="6"/>
      <c r="N287" s="6"/>
      <c r="O287" s="5">
        <f t="shared" si="50"/>
        <v>178</v>
      </c>
      <c r="P287" s="5">
        <f t="shared" si="55"/>
        <v>178</v>
      </c>
      <c r="Q287" s="6"/>
      <c r="R287" s="6"/>
      <c r="S287" s="5">
        <f t="shared" si="48"/>
        <v>178</v>
      </c>
      <c r="T287" s="5"/>
      <c r="U287" s="5">
        <f t="shared" si="59"/>
        <v>178</v>
      </c>
      <c r="V287" s="5"/>
      <c r="W287" s="5">
        <f t="shared" si="56"/>
        <v>178</v>
      </c>
      <c r="X287" s="5">
        <f t="shared" si="53"/>
        <v>178</v>
      </c>
      <c r="Y287" s="6"/>
      <c r="Z287" s="5">
        <f t="shared" si="51"/>
        <v>178</v>
      </c>
      <c r="AA287" s="6"/>
      <c r="AB287" s="5">
        <f t="shared" si="49"/>
        <v>178</v>
      </c>
      <c r="AC287" s="5"/>
      <c r="AD287" s="5">
        <f t="shared" si="60"/>
        <v>178</v>
      </c>
      <c r="AE287" s="5"/>
      <c r="AF287" s="5">
        <f t="shared" si="57"/>
        <v>178</v>
      </c>
      <c r="AG287" s="5">
        <v>178</v>
      </c>
      <c r="AH287" s="5"/>
      <c r="AI287" s="5">
        <f t="shared" si="61"/>
        <v>178</v>
      </c>
      <c r="AJ287" s="5"/>
      <c r="AK287" s="5">
        <f t="shared" si="58"/>
        <v>178</v>
      </c>
    </row>
    <row r="288" spans="1:37" ht="72.75" customHeight="1">
      <c r="A288" s="2" t="s">
        <v>304</v>
      </c>
      <c r="B288" s="3" t="s">
        <v>4</v>
      </c>
      <c r="C288" s="3" t="s">
        <v>24</v>
      </c>
      <c r="D288" s="3" t="s">
        <v>28</v>
      </c>
      <c r="E288" s="1" t="s">
        <v>296</v>
      </c>
      <c r="F288" s="3"/>
      <c r="G288" s="5">
        <v>0</v>
      </c>
      <c r="H288" s="6">
        <f>H289</f>
        <v>6764.3251799999998</v>
      </c>
      <c r="I288" s="5">
        <f t="shared" si="54"/>
        <v>6764.3251799999998</v>
      </c>
      <c r="J288" s="6">
        <f>J289</f>
        <v>0</v>
      </c>
      <c r="K288" s="5">
        <f t="shared" si="52"/>
        <v>6764.3251799999998</v>
      </c>
      <c r="L288" s="5">
        <v>0</v>
      </c>
      <c r="M288" s="6">
        <f>M289</f>
        <v>0</v>
      </c>
      <c r="N288" s="6">
        <f>N289</f>
        <v>0</v>
      </c>
      <c r="O288" s="5">
        <f t="shared" si="50"/>
        <v>6764.3251799999998</v>
      </c>
      <c r="P288" s="5">
        <f t="shared" si="55"/>
        <v>0</v>
      </c>
      <c r="Q288" s="6">
        <f>Q289</f>
        <v>0</v>
      </c>
      <c r="R288" s="6">
        <f>R289</f>
        <v>0</v>
      </c>
      <c r="S288" s="5">
        <f t="shared" si="48"/>
        <v>6764.3251799999998</v>
      </c>
      <c r="T288" s="5">
        <f>T289</f>
        <v>0</v>
      </c>
      <c r="U288" s="5">
        <f t="shared" si="59"/>
        <v>6764.3251799999998</v>
      </c>
      <c r="V288" s="5">
        <f>V289</f>
        <v>0</v>
      </c>
      <c r="W288" s="5">
        <f t="shared" si="56"/>
        <v>6764.3251799999998</v>
      </c>
      <c r="X288" s="5">
        <f t="shared" si="53"/>
        <v>0</v>
      </c>
      <c r="Y288" s="6">
        <f>Y289</f>
        <v>0</v>
      </c>
      <c r="Z288" s="5">
        <f t="shared" si="51"/>
        <v>0</v>
      </c>
      <c r="AA288" s="6">
        <f>AA289</f>
        <v>0</v>
      </c>
      <c r="AB288" s="5">
        <f t="shared" si="49"/>
        <v>0</v>
      </c>
      <c r="AC288" s="5">
        <f>AC289</f>
        <v>0</v>
      </c>
      <c r="AD288" s="5">
        <f t="shared" si="60"/>
        <v>0</v>
      </c>
      <c r="AE288" s="5">
        <f>AE289</f>
        <v>0</v>
      </c>
      <c r="AF288" s="5">
        <f t="shared" si="57"/>
        <v>0</v>
      </c>
      <c r="AG288" s="5">
        <v>0</v>
      </c>
      <c r="AH288" s="5">
        <f>AH289</f>
        <v>0</v>
      </c>
      <c r="AI288" s="5">
        <f t="shared" si="61"/>
        <v>0</v>
      </c>
      <c r="AJ288" s="5">
        <f>AJ289</f>
        <v>0</v>
      </c>
      <c r="AK288" s="5">
        <f t="shared" si="58"/>
        <v>0</v>
      </c>
    </row>
    <row r="289" spans="1:37" ht="50.25" customHeight="1">
      <c r="A289" s="2" t="s">
        <v>72</v>
      </c>
      <c r="B289" s="3" t="s">
        <v>4</v>
      </c>
      <c r="C289" s="3" t="s">
        <v>24</v>
      </c>
      <c r="D289" s="3" t="s">
        <v>28</v>
      </c>
      <c r="E289" s="1" t="s">
        <v>296</v>
      </c>
      <c r="F289" s="3">
        <v>600</v>
      </c>
      <c r="G289" s="5">
        <v>0</v>
      </c>
      <c r="H289" s="6">
        <v>6764.3251799999998</v>
      </c>
      <c r="I289" s="5">
        <f t="shared" si="54"/>
        <v>6764.3251799999998</v>
      </c>
      <c r="J289" s="6"/>
      <c r="K289" s="5">
        <f t="shared" si="52"/>
        <v>6764.3251799999998</v>
      </c>
      <c r="L289" s="5">
        <v>0</v>
      </c>
      <c r="M289" s="6"/>
      <c r="N289" s="6"/>
      <c r="O289" s="5">
        <f t="shared" si="50"/>
        <v>6764.3251799999998</v>
      </c>
      <c r="P289" s="5">
        <f t="shared" si="55"/>
        <v>0</v>
      </c>
      <c r="Q289" s="6"/>
      <c r="R289" s="6"/>
      <c r="S289" s="5">
        <f t="shared" si="48"/>
        <v>6764.3251799999998</v>
      </c>
      <c r="T289" s="5"/>
      <c r="U289" s="5">
        <f t="shared" si="59"/>
        <v>6764.3251799999998</v>
      </c>
      <c r="V289" s="5"/>
      <c r="W289" s="5">
        <f t="shared" si="56"/>
        <v>6764.3251799999998</v>
      </c>
      <c r="X289" s="5">
        <f t="shared" si="53"/>
        <v>0</v>
      </c>
      <c r="Y289" s="6"/>
      <c r="Z289" s="5">
        <f t="shared" si="51"/>
        <v>0</v>
      </c>
      <c r="AA289" s="6"/>
      <c r="AB289" s="5">
        <f t="shared" si="49"/>
        <v>0</v>
      </c>
      <c r="AC289" s="5"/>
      <c r="AD289" s="5">
        <f t="shared" si="60"/>
        <v>0</v>
      </c>
      <c r="AE289" s="5"/>
      <c r="AF289" s="5">
        <f t="shared" si="57"/>
        <v>0</v>
      </c>
      <c r="AG289" s="5">
        <v>0</v>
      </c>
      <c r="AH289" s="5"/>
      <c r="AI289" s="5">
        <f t="shared" si="61"/>
        <v>0</v>
      </c>
      <c r="AJ289" s="5"/>
      <c r="AK289" s="5">
        <f t="shared" si="58"/>
        <v>0</v>
      </c>
    </row>
    <row r="290" spans="1:37" ht="55.5" customHeight="1">
      <c r="A290" s="2" t="s">
        <v>125</v>
      </c>
      <c r="B290" s="3" t="s">
        <v>4</v>
      </c>
      <c r="C290" s="3" t="s">
        <v>24</v>
      </c>
      <c r="D290" s="3" t="s">
        <v>28</v>
      </c>
      <c r="E290" s="1" t="s">
        <v>126</v>
      </c>
      <c r="F290" s="3"/>
      <c r="G290" s="5">
        <v>945.375</v>
      </c>
      <c r="H290" s="6">
        <f>H291+H292</f>
        <v>0</v>
      </c>
      <c r="I290" s="5">
        <f t="shared" si="54"/>
        <v>945.375</v>
      </c>
      <c r="J290" s="6">
        <f>J291+J292</f>
        <v>0</v>
      </c>
      <c r="K290" s="5">
        <f t="shared" si="52"/>
        <v>945.375</v>
      </c>
      <c r="L290" s="5">
        <v>945.375</v>
      </c>
      <c r="M290" s="6">
        <f>M291+M292</f>
        <v>0</v>
      </c>
      <c r="N290" s="6">
        <f>N291+N292</f>
        <v>0</v>
      </c>
      <c r="O290" s="5">
        <f t="shared" si="50"/>
        <v>945.375</v>
      </c>
      <c r="P290" s="5">
        <f t="shared" si="55"/>
        <v>945.375</v>
      </c>
      <c r="Q290" s="6">
        <f>Q291+Q292</f>
        <v>0</v>
      </c>
      <c r="R290" s="6">
        <f>R291+R292</f>
        <v>0</v>
      </c>
      <c r="S290" s="5">
        <f t="shared" si="48"/>
        <v>945.375</v>
      </c>
      <c r="T290" s="5">
        <f>T291+T292</f>
        <v>0</v>
      </c>
      <c r="U290" s="5">
        <f t="shared" si="59"/>
        <v>945.375</v>
      </c>
      <c r="V290" s="5">
        <f>V291+V292</f>
        <v>0</v>
      </c>
      <c r="W290" s="5">
        <f t="shared" si="56"/>
        <v>945.375</v>
      </c>
      <c r="X290" s="5">
        <f t="shared" si="53"/>
        <v>945.375</v>
      </c>
      <c r="Y290" s="6">
        <f>Y291+Y292</f>
        <v>0</v>
      </c>
      <c r="Z290" s="5">
        <f t="shared" si="51"/>
        <v>945.375</v>
      </c>
      <c r="AA290" s="6">
        <f>AA291+AA292</f>
        <v>0</v>
      </c>
      <c r="AB290" s="5">
        <f t="shared" si="49"/>
        <v>945.375</v>
      </c>
      <c r="AC290" s="5">
        <f>AC291+AC292</f>
        <v>0</v>
      </c>
      <c r="AD290" s="5">
        <f t="shared" si="60"/>
        <v>945.375</v>
      </c>
      <c r="AE290" s="5">
        <f>AE291+AE292</f>
        <v>0</v>
      </c>
      <c r="AF290" s="5">
        <f t="shared" si="57"/>
        <v>945.375</v>
      </c>
      <c r="AG290" s="5">
        <v>945.375</v>
      </c>
      <c r="AH290" s="5">
        <f>AH291+AH292</f>
        <v>0</v>
      </c>
      <c r="AI290" s="5">
        <f t="shared" si="61"/>
        <v>945.375</v>
      </c>
      <c r="AJ290" s="5">
        <f>AJ291+AJ292</f>
        <v>0</v>
      </c>
      <c r="AK290" s="5">
        <f t="shared" si="58"/>
        <v>945.375</v>
      </c>
    </row>
    <row r="291" spans="1:37" ht="50.25" customHeight="1">
      <c r="A291" s="2" t="s">
        <v>33</v>
      </c>
      <c r="B291" s="3" t="s">
        <v>4</v>
      </c>
      <c r="C291" s="3" t="s">
        <v>24</v>
      </c>
      <c r="D291" s="3" t="s">
        <v>28</v>
      </c>
      <c r="E291" s="1" t="s">
        <v>126</v>
      </c>
      <c r="F291" s="3">
        <v>200</v>
      </c>
      <c r="G291" s="5">
        <v>529.875</v>
      </c>
      <c r="H291" s="6"/>
      <c r="I291" s="5">
        <f t="shared" si="54"/>
        <v>529.875</v>
      </c>
      <c r="J291" s="6"/>
      <c r="K291" s="5">
        <f t="shared" si="52"/>
        <v>529.875</v>
      </c>
      <c r="L291" s="5">
        <v>529.875</v>
      </c>
      <c r="M291" s="6"/>
      <c r="N291" s="6"/>
      <c r="O291" s="5">
        <f t="shared" si="50"/>
        <v>529.875</v>
      </c>
      <c r="P291" s="5">
        <f t="shared" si="55"/>
        <v>529.875</v>
      </c>
      <c r="Q291" s="6"/>
      <c r="R291" s="6"/>
      <c r="S291" s="5">
        <f t="shared" si="48"/>
        <v>529.875</v>
      </c>
      <c r="T291" s="5"/>
      <c r="U291" s="5">
        <f t="shared" si="59"/>
        <v>529.875</v>
      </c>
      <c r="V291" s="5"/>
      <c r="W291" s="5">
        <f t="shared" si="56"/>
        <v>529.875</v>
      </c>
      <c r="X291" s="5">
        <f t="shared" si="53"/>
        <v>529.875</v>
      </c>
      <c r="Y291" s="6"/>
      <c r="Z291" s="5">
        <f t="shared" si="51"/>
        <v>529.875</v>
      </c>
      <c r="AA291" s="6"/>
      <c r="AB291" s="5">
        <f t="shared" si="49"/>
        <v>529.875</v>
      </c>
      <c r="AC291" s="5"/>
      <c r="AD291" s="5">
        <f t="shared" si="60"/>
        <v>529.875</v>
      </c>
      <c r="AE291" s="5"/>
      <c r="AF291" s="5">
        <f t="shared" si="57"/>
        <v>529.875</v>
      </c>
      <c r="AG291" s="5">
        <v>529.875</v>
      </c>
      <c r="AH291" s="5"/>
      <c r="AI291" s="5">
        <f t="shared" si="61"/>
        <v>529.875</v>
      </c>
      <c r="AJ291" s="5"/>
      <c r="AK291" s="5">
        <f t="shared" si="58"/>
        <v>529.875</v>
      </c>
    </row>
    <row r="292" spans="1:37" ht="50.25" customHeight="1">
      <c r="A292" s="2" t="s">
        <v>72</v>
      </c>
      <c r="B292" s="3" t="s">
        <v>4</v>
      </c>
      <c r="C292" s="3" t="s">
        <v>24</v>
      </c>
      <c r="D292" s="3" t="s">
        <v>28</v>
      </c>
      <c r="E292" s="1" t="s">
        <v>126</v>
      </c>
      <c r="F292" s="3">
        <v>600</v>
      </c>
      <c r="G292" s="5">
        <v>415.5</v>
      </c>
      <c r="H292" s="6"/>
      <c r="I292" s="5">
        <f t="shared" si="54"/>
        <v>415.5</v>
      </c>
      <c r="J292" s="6"/>
      <c r="K292" s="5">
        <f t="shared" si="52"/>
        <v>415.5</v>
      </c>
      <c r="L292" s="5">
        <v>415.5</v>
      </c>
      <c r="M292" s="6"/>
      <c r="N292" s="6"/>
      <c r="O292" s="5">
        <f t="shared" si="50"/>
        <v>415.5</v>
      </c>
      <c r="P292" s="5">
        <f t="shared" si="55"/>
        <v>415.5</v>
      </c>
      <c r="Q292" s="6"/>
      <c r="R292" s="6"/>
      <c r="S292" s="5">
        <f t="shared" si="48"/>
        <v>415.5</v>
      </c>
      <c r="T292" s="5"/>
      <c r="U292" s="5">
        <f t="shared" si="59"/>
        <v>415.5</v>
      </c>
      <c r="V292" s="5"/>
      <c r="W292" s="5">
        <f t="shared" si="56"/>
        <v>415.5</v>
      </c>
      <c r="X292" s="5">
        <f t="shared" si="53"/>
        <v>415.5</v>
      </c>
      <c r="Y292" s="6"/>
      <c r="Z292" s="5">
        <f t="shared" si="51"/>
        <v>415.5</v>
      </c>
      <c r="AA292" s="6"/>
      <c r="AB292" s="5">
        <f t="shared" si="49"/>
        <v>415.5</v>
      </c>
      <c r="AC292" s="5"/>
      <c r="AD292" s="5">
        <f t="shared" si="60"/>
        <v>415.5</v>
      </c>
      <c r="AE292" s="5"/>
      <c r="AF292" s="5">
        <f t="shared" si="57"/>
        <v>415.5</v>
      </c>
      <c r="AG292" s="5">
        <v>415.5</v>
      </c>
      <c r="AH292" s="5"/>
      <c r="AI292" s="5">
        <f t="shared" si="61"/>
        <v>415.5</v>
      </c>
      <c r="AJ292" s="5"/>
      <c r="AK292" s="5">
        <f t="shared" si="58"/>
        <v>415.5</v>
      </c>
    </row>
    <row r="293" spans="1:37" ht="54" customHeight="1">
      <c r="A293" s="2" t="s">
        <v>127</v>
      </c>
      <c r="B293" s="3" t="s">
        <v>4</v>
      </c>
      <c r="C293" s="3" t="s">
        <v>24</v>
      </c>
      <c r="D293" s="3" t="s">
        <v>28</v>
      </c>
      <c r="E293" s="1" t="s">
        <v>128</v>
      </c>
      <c r="F293" s="3"/>
      <c r="G293" s="5">
        <v>100</v>
      </c>
      <c r="H293" s="6">
        <f>H294+H295</f>
        <v>0</v>
      </c>
      <c r="I293" s="5">
        <f t="shared" si="54"/>
        <v>100</v>
      </c>
      <c r="J293" s="6">
        <f>J294+J295</f>
        <v>0</v>
      </c>
      <c r="K293" s="5">
        <f t="shared" si="52"/>
        <v>100</v>
      </c>
      <c r="L293" s="5">
        <v>100</v>
      </c>
      <c r="M293" s="6">
        <f>M294+M295</f>
        <v>0</v>
      </c>
      <c r="N293" s="6">
        <f>N294+N295</f>
        <v>0</v>
      </c>
      <c r="O293" s="5">
        <f t="shared" si="50"/>
        <v>100</v>
      </c>
      <c r="P293" s="5">
        <f t="shared" si="55"/>
        <v>100</v>
      </c>
      <c r="Q293" s="6">
        <f>Q294+Q295</f>
        <v>0</v>
      </c>
      <c r="R293" s="6">
        <f>R294+R295</f>
        <v>0</v>
      </c>
      <c r="S293" s="5">
        <f t="shared" si="48"/>
        <v>100</v>
      </c>
      <c r="T293" s="5">
        <f>T294+T295</f>
        <v>0</v>
      </c>
      <c r="U293" s="5">
        <f t="shared" si="59"/>
        <v>100</v>
      </c>
      <c r="V293" s="5">
        <f>V294+V295</f>
        <v>0</v>
      </c>
      <c r="W293" s="5">
        <f t="shared" si="56"/>
        <v>100</v>
      </c>
      <c r="X293" s="5">
        <f t="shared" si="53"/>
        <v>100</v>
      </c>
      <c r="Y293" s="6">
        <f>Y294+Y295</f>
        <v>0</v>
      </c>
      <c r="Z293" s="5">
        <f t="shared" si="51"/>
        <v>100</v>
      </c>
      <c r="AA293" s="6">
        <f>AA294+AA295</f>
        <v>0</v>
      </c>
      <c r="AB293" s="5">
        <f t="shared" si="49"/>
        <v>100</v>
      </c>
      <c r="AC293" s="5">
        <f>AC294+AC295</f>
        <v>0</v>
      </c>
      <c r="AD293" s="5">
        <f t="shared" si="60"/>
        <v>100</v>
      </c>
      <c r="AE293" s="5">
        <f>AE294+AE295</f>
        <v>0</v>
      </c>
      <c r="AF293" s="5">
        <f t="shared" si="57"/>
        <v>100</v>
      </c>
      <c r="AG293" s="5">
        <v>100</v>
      </c>
      <c r="AH293" s="5">
        <f>AH294+AH295</f>
        <v>0</v>
      </c>
      <c r="AI293" s="5">
        <f t="shared" si="61"/>
        <v>100</v>
      </c>
      <c r="AJ293" s="5">
        <f>AJ294+AJ295</f>
        <v>0</v>
      </c>
      <c r="AK293" s="5">
        <f t="shared" si="58"/>
        <v>100</v>
      </c>
    </row>
    <row r="294" spans="1:37" ht="53.25" customHeight="1">
      <c r="A294" s="2" t="s">
        <v>33</v>
      </c>
      <c r="B294" s="3" t="s">
        <v>4</v>
      </c>
      <c r="C294" s="3" t="s">
        <v>24</v>
      </c>
      <c r="D294" s="3" t="s">
        <v>28</v>
      </c>
      <c r="E294" s="1" t="s">
        <v>128</v>
      </c>
      <c r="F294" s="3">
        <v>200</v>
      </c>
      <c r="G294" s="5">
        <v>0</v>
      </c>
      <c r="H294" s="6"/>
      <c r="I294" s="5">
        <f t="shared" si="54"/>
        <v>0</v>
      </c>
      <c r="J294" s="6"/>
      <c r="K294" s="5">
        <f t="shared" si="52"/>
        <v>0</v>
      </c>
      <c r="L294" s="5">
        <v>0</v>
      </c>
      <c r="M294" s="6"/>
      <c r="N294" s="6"/>
      <c r="O294" s="5">
        <f t="shared" si="50"/>
        <v>0</v>
      </c>
      <c r="P294" s="5">
        <f t="shared" si="55"/>
        <v>0</v>
      </c>
      <c r="Q294" s="6"/>
      <c r="R294" s="6"/>
      <c r="S294" s="5">
        <f t="shared" si="48"/>
        <v>0</v>
      </c>
      <c r="T294" s="5"/>
      <c r="U294" s="5">
        <f t="shared" si="59"/>
        <v>0</v>
      </c>
      <c r="V294" s="5"/>
      <c r="W294" s="5">
        <f t="shared" si="56"/>
        <v>0</v>
      </c>
      <c r="X294" s="5">
        <f t="shared" si="53"/>
        <v>0</v>
      </c>
      <c r="Y294" s="6"/>
      <c r="Z294" s="5">
        <f t="shared" si="51"/>
        <v>0</v>
      </c>
      <c r="AA294" s="6"/>
      <c r="AB294" s="5">
        <f t="shared" si="49"/>
        <v>0</v>
      </c>
      <c r="AC294" s="5"/>
      <c r="AD294" s="5">
        <f t="shared" si="60"/>
        <v>0</v>
      </c>
      <c r="AE294" s="5"/>
      <c r="AF294" s="5">
        <f t="shared" si="57"/>
        <v>0</v>
      </c>
      <c r="AG294" s="5">
        <v>0</v>
      </c>
      <c r="AH294" s="5"/>
      <c r="AI294" s="5">
        <f t="shared" si="61"/>
        <v>0</v>
      </c>
      <c r="AJ294" s="5"/>
      <c r="AK294" s="5">
        <f t="shared" si="58"/>
        <v>0</v>
      </c>
    </row>
    <row r="295" spans="1:37" ht="53.25" customHeight="1">
      <c r="A295" s="2" t="s">
        <v>72</v>
      </c>
      <c r="B295" s="3" t="s">
        <v>4</v>
      </c>
      <c r="C295" s="3" t="s">
        <v>24</v>
      </c>
      <c r="D295" s="3" t="s">
        <v>28</v>
      </c>
      <c r="E295" s="1" t="s">
        <v>128</v>
      </c>
      <c r="F295" s="3">
        <v>600</v>
      </c>
      <c r="G295" s="5">
        <v>100</v>
      </c>
      <c r="H295" s="6"/>
      <c r="I295" s="5">
        <f t="shared" si="54"/>
        <v>100</v>
      </c>
      <c r="J295" s="6"/>
      <c r="K295" s="5">
        <f t="shared" si="52"/>
        <v>100</v>
      </c>
      <c r="L295" s="5">
        <v>100</v>
      </c>
      <c r="M295" s="6"/>
      <c r="N295" s="6"/>
      <c r="O295" s="5">
        <f t="shared" si="50"/>
        <v>100</v>
      </c>
      <c r="P295" s="5">
        <f t="shared" si="55"/>
        <v>100</v>
      </c>
      <c r="Q295" s="6"/>
      <c r="R295" s="6"/>
      <c r="S295" s="5">
        <f t="shared" ref="S295:S362" si="62">O295+R295</f>
        <v>100</v>
      </c>
      <c r="T295" s="5"/>
      <c r="U295" s="5">
        <f t="shared" si="59"/>
        <v>100</v>
      </c>
      <c r="V295" s="5"/>
      <c r="W295" s="5">
        <f t="shared" si="56"/>
        <v>100</v>
      </c>
      <c r="X295" s="5">
        <f t="shared" si="53"/>
        <v>100</v>
      </c>
      <c r="Y295" s="6"/>
      <c r="Z295" s="5">
        <f t="shared" si="51"/>
        <v>100</v>
      </c>
      <c r="AA295" s="6"/>
      <c r="AB295" s="5">
        <f t="shared" ref="AB295:AB362" si="63">Z295+AA295</f>
        <v>100</v>
      </c>
      <c r="AC295" s="5"/>
      <c r="AD295" s="5">
        <f t="shared" si="60"/>
        <v>100</v>
      </c>
      <c r="AE295" s="5"/>
      <c r="AF295" s="5">
        <f t="shared" si="57"/>
        <v>100</v>
      </c>
      <c r="AG295" s="5">
        <v>100</v>
      </c>
      <c r="AH295" s="5"/>
      <c r="AI295" s="5">
        <f t="shared" si="61"/>
        <v>100</v>
      </c>
      <c r="AJ295" s="5"/>
      <c r="AK295" s="5">
        <f t="shared" si="58"/>
        <v>100</v>
      </c>
    </row>
    <row r="296" spans="1:37" ht="47.25" customHeight="1">
      <c r="A296" s="2" t="s">
        <v>198</v>
      </c>
      <c r="B296" s="3" t="s">
        <v>4</v>
      </c>
      <c r="C296" s="3" t="s">
        <v>24</v>
      </c>
      <c r="D296" s="3" t="s">
        <v>28</v>
      </c>
      <c r="E296" s="1" t="s">
        <v>129</v>
      </c>
      <c r="F296" s="3"/>
      <c r="G296" s="5">
        <v>200</v>
      </c>
      <c r="H296" s="6">
        <f>H297+H298</f>
        <v>-71.048240000000007</v>
      </c>
      <c r="I296" s="5">
        <f t="shared" si="54"/>
        <v>128.95175999999998</v>
      </c>
      <c r="J296" s="6">
        <f>J297+J298</f>
        <v>0</v>
      </c>
      <c r="K296" s="5">
        <f t="shared" si="52"/>
        <v>128.95175999999998</v>
      </c>
      <c r="L296" s="5">
        <v>200</v>
      </c>
      <c r="M296" s="6">
        <f>M297+M298</f>
        <v>-93.477000000000004</v>
      </c>
      <c r="N296" s="6">
        <f>N297+N298</f>
        <v>0</v>
      </c>
      <c r="O296" s="5">
        <f t="shared" si="50"/>
        <v>128.95175999999998</v>
      </c>
      <c r="P296" s="5">
        <f t="shared" si="55"/>
        <v>106.523</v>
      </c>
      <c r="Q296" s="6">
        <f>Q297+Q298</f>
        <v>0</v>
      </c>
      <c r="R296" s="6">
        <f>R297+R298</f>
        <v>0</v>
      </c>
      <c r="S296" s="5">
        <f t="shared" si="62"/>
        <v>128.95175999999998</v>
      </c>
      <c r="T296" s="5">
        <f>T297+T298</f>
        <v>-28.95176</v>
      </c>
      <c r="U296" s="5">
        <f t="shared" si="59"/>
        <v>99.999999999999972</v>
      </c>
      <c r="V296" s="5">
        <f>V297+V298</f>
        <v>0</v>
      </c>
      <c r="W296" s="5">
        <f t="shared" si="56"/>
        <v>99.999999999999972</v>
      </c>
      <c r="X296" s="5">
        <f t="shared" si="53"/>
        <v>106.523</v>
      </c>
      <c r="Y296" s="6">
        <f>Y297+Y298</f>
        <v>0</v>
      </c>
      <c r="Z296" s="5">
        <f t="shared" si="51"/>
        <v>106.523</v>
      </c>
      <c r="AA296" s="6">
        <f>AA297+AA298</f>
        <v>0</v>
      </c>
      <c r="AB296" s="5">
        <f t="shared" si="63"/>
        <v>106.523</v>
      </c>
      <c r="AC296" s="5">
        <f>AC297+AC298</f>
        <v>0</v>
      </c>
      <c r="AD296" s="5">
        <f t="shared" si="60"/>
        <v>106.523</v>
      </c>
      <c r="AE296" s="5">
        <f>AE297+AE298</f>
        <v>0</v>
      </c>
      <c r="AF296" s="5">
        <f t="shared" si="57"/>
        <v>106.523</v>
      </c>
      <c r="AG296" s="5">
        <v>106.523</v>
      </c>
      <c r="AH296" s="5">
        <f>AH297+AH298</f>
        <v>0</v>
      </c>
      <c r="AI296" s="5">
        <f t="shared" si="61"/>
        <v>106.523</v>
      </c>
      <c r="AJ296" s="5">
        <f>AJ297+AJ298</f>
        <v>0</v>
      </c>
      <c r="AK296" s="5">
        <f t="shared" si="58"/>
        <v>106.523</v>
      </c>
    </row>
    <row r="297" spans="1:37" ht="50.25" customHeight="1">
      <c r="A297" s="2" t="s">
        <v>33</v>
      </c>
      <c r="B297" s="3" t="s">
        <v>4</v>
      </c>
      <c r="C297" s="3" t="s">
        <v>24</v>
      </c>
      <c r="D297" s="3" t="s">
        <v>28</v>
      </c>
      <c r="E297" s="1" t="s">
        <v>129</v>
      </c>
      <c r="F297" s="3">
        <v>200</v>
      </c>
      <c r="G297" s="5">
        <v>0</v>
      </c>
      <c r="H297" s="6"/>
      <c r="I297" s="5">
        <f t="shared" si="54"/>
        <v>0</v>
      </c>
      <c r="J297" s="6"/>
      <c r="K297" s="5">
        <f t="shared" si="52"/>
        <v>0</v>
      </c>
      <c r="L297" s="5">
        <v>0</v>
      </c>
      <c r="M297" s="6"/>
      <c r="N297" s="6"/>
      <c r="O297" s="5">
        <f t="shared" si="50"/>
        <v>0</v>
      </c>
      <c r="P297" s="5">
        <f t="shared" si="55"/>
        <v>0</v>
      </c>
      <c r="Q297" s="6"/>
      <c r="R297" s="6"/>
      <c r="S297" s="5">
        <f t="shared" si="62"/>
        <v>0</v>
      </c>
      <c r="T297" s="5"/>
      <c r="U297" s="5">
        <f t="shared" si="59"/>
        <v>0</v>
      </c>
      <c r="V297" s="5"/>
      <c r="W297" s="5">
        <f t="shared" si="56"/>
        <v>0</v>
      </c>
      <c r="X297" s="5">
        <f t="shared" si="53"/>
        <v>0</v>
      </c>
      <c r="Y297" s="6"/>
      <c r="Z297" s="5">
        <f t="shared" si="51"/>
        <v>0</v>
      </c>
      <c r="AA297" s="6"/>
      <c r="AB297" s="5">
        <f t="shared" si="63"/>
        <v>0</v>
      </c>
      <c r="AC297" s="5"/>
      <c r="AD297" s="5">
        <f t="shared" si="60"/>
        <v>0</v>
      </c>
      <c r="AE297" s="5"/>
      <c r="AF297" s="5">
        <f t="shared" si="57"/>
        <v>0</v>
      </c>
      <c r="AG297" s="5">
        <v>0</v>
      </c>
      <c r="AH297" s="5"/>
      <c r="AI297" s="5">
        <f t="shared" si="61"/>
        <v>0</v>
      </c>
      <c r="AJ297" s="5"/>
      <c r="AK297" s="5">
        <f t="shared" si="58"/>
        <v>0</v>
      </c>
    </row>
    <row r="298" spans="1:37" ht="49.5" customHeight="1">
      <c r="A298" s="2" t="s">
        <v>72</v>
      </c>
      <c r="B298" s="3" t="s">
        <v>4</v>
      </c>
      <c r="C298" s="3" t="s">
        <v>24</v>
      </c>
      <c r="D298" s="3" t="s">
        <v>28</v>
      </c>
      <c r="E298" s="1" t="s">
        <v>129</v>
      </c>
      <c r="F298" s="3">
        <v>600</v>
      </c>
      <c r="G298" s="5">
        <v>200</v>
      </c>
      <c r="H298" s="6">
        <v>-71.048240000000007</v>
      </c>
      <c r="I298" s="5">
        <f t="shared" si="54"/>
        <v>128.95175999999998</v>
      </c>
      <c r="J298" s="6"/>
      <c r="K298" s="5">
        <f t="shared" si="52"/>
        <v>128.95175999999998</v>
      </c>
      <c r="L298" s="5">
        <v>200</v>
      </c>
      <c r="M298" s="6">
        <v>-93.477000000000004</v>
      </c>
      <c r="N298" s="6"/>
      <c r="O298" s="5">
        <f t="shared" si="50"/>
        <v>128.95175999999998</v>
      </c>
      <c r="P298" s="5">
        <f t="shared" si="55"/>
        <v>106.523</v>
      </c>
      <c r="Q298" s="6"/>
      <c r="R298" s="6"/>
      <c r="S298" s="5">
        <f t="shared" si="62"/>
        <v>128.95175999999998</v>
      </c>
      <c r="T298" s="5">
        <v>-28.95176</v>
      </c>
      <c r="U298" s="5">
        <f t="shared" si="59"/>
        <v>99.999999999999972</v>
      </c>
      <c r="V298" s="5"/>
      <c r="W298" s="5">
        <f t="shared" si="56"/>
        <v>99.999999999999972</v>
      </c>
      <c r="X298" s="5">
        <f t="shared" si="53"/>
        <v>106.523</v>
      </c>
      <c r="Y298" s="6"/>
      <c r="Z298" s="5">
        <f t="shared" si="51"/>
        <v>106.523</v>
      </c>
      <c r="AA298" s="6"/>
      <c r="AB298" s="5">
        <f t="shared" si="63"/>
        <v>106.523</v>
      </c>
      <c r="AC298" s="5"/>
      <c r="AD298" s="5">
        <f t="shared" si="60"/>
        <v>106.523</v>
      </c>
      <c r="AE298" s="5"/>
      <c r="AF298" s="5">
        <f t="shared" si="57"/>
        <v>106.523</v>
      </c>
      <c r="AG298" s="5">
        <v>106.523</v>
      </c>
      <c r="AH298" s="5"/>
      <c r="AI298" s="5">
        <f t="shared" si="61"/>
        <v>106.523</v>
      </c>
      <c r="AJ298" s="5"/>
      <c r="AK298" s="5">
        <f t="shared" si="58"/>
        <v>106.523</v>
      </c>
    </row>
    <row r="299" spans="1:37" ht="72" customHeight="1">
      <c r="A299" s="10" t="s">
        <v>199</v>
      </c>
      <c r="B299" s="3" t="s">
        <v>4</v>
      </c>
      <c r="C299" s="3" t="s">
        <v>24</v>
      </c>
      <c r="D299" s="3" t="s">
        <v>28</v>
      </c>
      <c r="E299" s="12" t="s">
        <v>124</v>
      </c>
      <c r="F299" s="3"/>
      <c r="G299" s="5">
        <v>7985.170000000001</v>
      </c>
      <c r="H299" s="6">
        <f>H300+H301+H302</f>
        <v>0</v>
      </c>
      <c r="I299" s="5">
        <f t="shared" si="54"/>
        <v>7985.170000000001</v>
      </c>
      <c r="J299" s="6">
        <f>J300+J301+J302</f>
        <v>0</v>
      </c>
      <c r="K299" s="5">
        <f t="shared" si="52"/>
        <v>7985.170000000001</v>
      </c>
      <c r="L299" s="5">
        <v>7985.170000000001</v>
      </c>
      <c r="M299" s="6">
        <f>M300+M301+M302</f>
        <v>0</v>
      </c>
      <c r="N299" s="6">
        <f>N300+N301+N302</f>
        <v>0</v>
      </c>
      <c r="O299" s="5">
        <f t="shared" si="50"/>
        <v>7985.170000000001</v>
      </c>
      <c r="P299" s="5">
        <f t="shared" si="55"/>
        <v>7985.170000000001</v>
      </c>
      <c r="Q299" s="6">
        <f>Q300+Q301+Q302</f>
        <v>0</v>
      </c>
      <c r="R299" s="6">
        <f>R300+R301+R302</f>
        <v>0</v>
      </c>
      <c r="S299" s="5">
        <f t="shared" si="62"/>
        <v>7985.170000000001</v>
      </c>
      <c r="T299" s="5">
        <f>T300+T301+T302</f>
        <v>1156.4250000000002</v>
      </c>
      <c r="U299" s="5">
        <f t="shared" si="59"/>
        <v>9141.5950000000012</v>
      </c>
      <c r="V299" s="5">
        <f>V300+V301+V302</f>
        <v>0</v>
      </c>
      <c r="W299" s="5">
        <f t="shared" si="56"/>
        <v>9141.5950000000012</v>
      </c>
      <c r="X299" s="5">
        <f t="shared" si="53"/>
        <v>7985.170000000001</v>
      </c>
      <c r="Y299" s="6">
        <f>Y300+Y301+Y302</f>
        <v>0</v>
      </c>
      <c r="Z299" s="5">
        <f t="shared" si="51"/>
        <v>7985.170000000001</v>
      </c>
      <c r="AA299" s="6">
        <f>AA300+AA301+AA302</f>
        <v>0</v>
      </c>
      <c r="AB299" s="5">
        <f t="shared" si="63"/>
        <v>7985.170000000001</v>
      </c>
      <c r="AC299" s="5">
        <f>AC300+AC301+AC302</f>
        <v>0</v>
      </c>
      <c r="AD299" s="5">
        <f t="shared" si="60"/>
        <v>7985.170000000001</v>
      </c>
      <c r="AE299" s="5">
        <f>AE300+AE301+AE302</f>
        <v>0</v>
      </c>
      <c r="AF299" s="5">
        <f t="shared" si="57"/>
        <v>7985.170000000001</v>
      </c>
      <c r="AG299" s="5">
        <v>7985.170000000001</v>
      </c>
      <c r="AH299" s="5">
        <f>AH300+AH301+AH302</f>
        <v>0</v>
      </c>
      <c r="AI299" s="5">
        <f t="shared" si="61"/>
        <v>7985.170000000001</v>
      </c>
      <c r="AJ299" s="5">
        <f>AJ300+AJ301+AJ302</f>
        <v>0</v>
      </c>
      <c r="AK299" s="5">
        <f t="shared" si="58"/>
        <v>7985.170000000001</v>
      </c>
    </row>
    <row r="300" spans="1:37" ht="87" customHeight="1">
      <c r="A300" s="2" t="s">
        <v>102</v>
      </c>
      <c r="B300" s="3" t="s">
        <v>4</v>
      </c>
      <c r="C300" s="3" t="s">
        <v>24</v>
      </c>
      <c r="D300" s="3" t="s">
        <v>28</v>
      </c>
      <c r="E300" s="12" t="s">
        <v>124</v>
      </c>
      <c r="F300" s="3">
        <v>100</v>
      </c>
      <c r="G300" s="5">
        <v>7159.3009999999995</v>
      </c>
      <c r="H300" s="6"/>
      <c r="I300" s="5">
        <f t="shared" si="54"/>
        <v>7159.3009999999995</v>
      </c>
      <c r="J300" s="6"/>
      <c r="K300" s="5">
        <f t="shared" si="52"/>
        <v>7159.3009999999995</v>
      </c>
      <c r="L300" s="5">
        <v>7159.3009999999995</v>
      </c>
      <c r="M300" s="6"/>
      <c r="N300" s="6"/>
      <c r="O300" s="5">
        <f t="shared" ref="O300:O369" si="64">K300+N300</f>
        <v>7159.3009999999995</v>
      </c>
      <c r="P300" s="5">
        <f t="shared" si="55"/>
        <v>7159.3009999999995</v>
      </c>
      <c r="Q300" s="6"/>
      <c r="R300" s="6"/>
      <c r="S300" s="5">
        <f t="shared" si="62"/>
        <v>7159.3009999999995</v>
      </c>
      <c r="T300" s="5">
        <f>685.606+333.384+67.535</f>
        <v>1086.5250000000001</v>
      </c>
      <c r="U300" s="5">
        <f t="shared" si="59"/>
        <v>8245.8259999999991</v>
      </c>
      <c r="V300" s="5"/>
      <c r="W300" s="5">
        <f t="shared" si="56"/>
        <v>8245.8259999999991</v>
      </c>
      <c r="X300" s="5">
        <f t="shared" si="53"/>
        <v>7159.3009999999995</v>
      </c>
      <c r="Y300" s="6"/>
      <c r="Z300" s="5">
        <f t="shared" ref="Z300:Z369" si="65">X300+Y300</f>
        <v>7159.3009999999995</v>
      </c>
      <c r="AA300" s="6"/>
      <c r="AB300" s="5">
        <f t="shared" si="63"/>
        <v>7159.3009999999995</v>
      </c>
      <c r="AC300" s="5"/>
      <c r="AD300" s="5">
        <f t="shared" si="60"/>
        <v>7159.3009999999995</v>
      </c>
      <c r="AE300" s="5"/>
      <c r="AF300" s="5">
        <f t="shared" si="57"/>
        <v>7159.3009999999995</v>
      </c>
      <c r="AG300" s="5">
        <v>7159.3009999999995</v>
      </c>
      <c r="AH300" s="5"/>
      <c r="AI300" s="5">
        <f t="shared" si="61"/>
        <v>7159.3009999999995</v>
      </c>
      <c r="AJ300" s="5"/>
      <c r="AK300" s="5">
        <f t="shared" si="58"/>
        <v>7159.3009999999995</v>
      </c>
    </row>
    <row r="301" spans="1:37" ht="49.5" customHeight="1">
      <c r="A301" s="2" t="s">
        <v>33</v>
      </c>
      <c r="B301" s="3" t="s">
        <v>4</v>
      </c>
      <c r="C301" s="3" t="s">
        <v>24</v>
      </c>
      <c r="D301" s="3" t="s">
        <v>28</v>
      </c>
      <c r="E301" s="12" t="s">
        <v>124</v>
      </c>
      <c r="F301" s="3">
        <v>200</v>
      </c>
      <c r="G301" s="5">
        <v>825.76900000000001</v>
      </c>
      <c r="H301" s="6"/>
      <c r="I301" s="5">
        <f t="shared" si="54"/>
        <v>825.76900000000001</v>
      </c>
      <c r="J301" s="6"/>
      <c r="K301" s="5">
        <f t="shared" si="52"/>
        <v>825.76900000000001</v>
      </c>
      <c r="L301" s="5">
        <v>825.76900000000001</v>
      </c>
      <c r="M301" s="6"/>
      <c r="N301" s="6"/>
      <c r="O301" s="5">
        <f t="shared" si="64"/>
        <v>825.76900000000001</v>
      </c>
      <c r="P301" s="5">
        <f t="shared" si="55"/>
        <v>825.76900000000001</v>
      </c>
      <c r="Q301" s="6"/>
      <c r="R301" s="6"/>
      <c r="S301" s="5">
        <f t="shared" si="62"/>
        <v>825.76900000000001</v>
      </c>
      <c r="T301" s="5">
        <v>70</v>
      </c>
      <c r="U301" s="5">
        <f t="shared" si="59"/>
        <v>895.76900000000001</v>
      </c>
      <c r="V301" s="5"/>
      <c r="W301" s="5">
        <f t="shared" si="56"/>
        <v>895.76900000000001</v>
      </c>
      <c r="X301" s="5">
        <f t="shared" si="53"/>
        <v>825.76900000000001</v>
      </c>
      <c r="Y301" s="6"/>
      <c r="Z301" s="5">
        <f t="shared" si="65"/>
        <v>825.76900000000001</v>
      </c>
      <c r="AA301" s="6"/>
      <c r="AB301" s="5">
        <f t="shared" si="63"/>
        <v>825.76900000000001</v>
      </c>
      <c r="AC301" s="5"/>
      <c r="AD301" s="5">
        <f t="shared" si="60"/>
        <v>825.76900000000001</v>
      </c>
      <c r="AE301" s="5"/>
      <c r="AF301" s="5">
        <f t="shared" si="57"/>
        <v>825.76900000000001</v>
      </c>
      <c r="AG301" s="5">
        <v>825.76900000000001</v>
      </c>
      <c r="AH301" s="5"/>
      <c r="AI301" s="5">
        <f t="shared" si="61"/>
        <v>825.76900000000001</v>
      </c>
      <c r="AJ301" s="5"/>
      <c r="AK301" s="5">
        <f t="shared" si="58"/>
        <v>825.76900000000001</v>
      </c>
    </row>
    <row r="302" spans="1:37" ht="42" customHeight="1">
      <c r="A302" s="2" t="s">
        <v>123</v>
      </c>
      <c r="B302" s="3" t="s">
        <v>4</v>
      </c>
      <c r="C302" s="3" t="s">
        <v>24</v>
      </c>
      <c r="D302" s="3" t="s">
        <v>28</v>
      </c>
      <c r="E302" s="12" t="s">
        <v>124</v>
      </c>
      <c r="F302" s="3">
        <v>800</v>
      </c>
      <c r="G302" s="5">
        <v>9.9999999999999992E-2</v>
      </c>
      <c r="H302" s="6"/>
      <c r="I302" s="5">
        <f t="shared" si="54"/>
        <v>9.9999999999999992E-2</v>
      </c>
      <c r="J302" s="6"/>
      <c r="K302" s="5">
        <f t="shared" si="52"/>
        <v>9.9999999999999992E-2</v>
      </c>
      <c r="L302" s="5">
        <v>9.9999999999999992E-2</v>
      </c>
      <c r="M302" s="6"/>
      <c r="N302" s="6"/>
      <c r="O302" s="5">
        <f t="shared" si="64"/>
        <v>9.9999999999999992E-2</v>
      </c>
      <c r="P302" s="5">
        <f t="shared" si="55"/>
        <v>9.9999999999999992E-2</v>
      </c>
      <c r="Q302" s="6"/>
      <c r="R302" s="6"/>
      <c r="S302" s="5">
        <f t="shared" si="62"/>
        <v>9.9999999999999992E-2</v>
      </c>
      <c r="T302" s="5">
        <v>-0.1</v>
      </c>
      <c r="U302" s="5">
        <f t="shared" si="59"/>
        <v>0</v>
      </c>
      <c r="V302" s="5"/>
      <c r="W302" s="5">
        <f t="shared" si="56"/>
        <v>0</v>
      </c>
      <c r="X302" s="5">
        <f t="shared" si="53"/>
        <v>9.9999999999999992E-2</v>
      </c>
      <c r="Y302" s="6"/>
      <c r="Z302" s="5">
        <f t="shared" si="65"/>
        <v>9.9999999999999992E-2</v>
      </c>
      <c r="AA302" s="6"/>
      <c r="AB302" s="5">
        <f t="shared" si="63"/>
        <v>9.9999999999999992E-2</v>
      </c>
      <c r="AC302" s="5"/>
      <c r="AD302" s="5">
        <f t="shared" si="60"/>
        <v>9.9999999999999992E-2</v>
      </c>
      <c r="AE302" s="5"/>
      <c r="AF302" s="5">
        <f t="shared" si="57"/>
        <v>9.9999999999999992E-2</v>
      </c>
      <c r="AG302" s="5">
        <v>9.9999999999999992E-2</v>
      </c>
      <c r="AH302" s="5"/>
      <c r="AI302" s="5">
        <f t="shared" si="61"/>
        <v>9.9999999999999992E-2</v>
      </c>
      <c r="AJ302" s="5"/>
      <c r="AK302" s="5">
        <f t="shared" si="58"/>
        <v>9.9999999999999992E-2</v>
      </c>
    </row>
    <row r="303" spans="1:37" ht="46.5" customHeight="1">
      <c r="A303" s="4" t="s">
        <v>216</v>
      </c>
      <c r="B303" s="3" t="s">
        <v>4</v>
      </c>
      <c r="C303" s="3" t="s">
        <v>24</v>
      </c>
      <c r="D303" s="3" t="s">
        <v>28</v>
      </c>
      <c r="E303" s="1" t="s">
        <v>267</v>
      </c>
      <c r="F303" s="3"/>
      <c r="G303" s="5">
        <v>152.10300000000001</v>
      </c>
      <c r="H303" s="6">
        <f>H304+H305</f>
        <v>0</v>
      </c>
      <c r="I303" s="5">
        <f t="shared" si="54"/>
        <v>152.10300000000001</v>
      </c>
      <c r="J303" s="6">
        <f>J304+J305</f>
        <v>0</v>
      </c>
      <c r="K303" s="5">
        <f t="shared" ref="K303:K372" si="66">I303+J303</f>
        <v>152.10300000000001</v>
      </c>
      <c r="L303" s="5">
        <v>152.10300000000001</v>
      </c>
      <c r="M303" s="6">
        <f>M304+M305</f>
        <v>0</v>
      </c>
      <c r="N303" s="6">
        <f>N304+N305</f>
        <v>0</v>
      </c>
      <c r="O303" s="5">
        <f t="shared" si="64"/>
        <v>152.10300000000001</v>
      </c>
      <c r="P303" s="5">
        <f t="shared" si="55"/>
        <v>152.10300000000001</v>
      </c>
      <c r="Q303" s="6">
        <f>Q304+Q305</f>
        <v>0</v>
      </c>
      <c r="R303" s="6">
        <f>R304+R305</f>
        <v>0</v>
      </c>
      <c r="S303" s="5">
        <f t="shared" si="62"/>
        <v>152.10300000000001</v>
      </c>
      <c r="T303" s="5">
        <f>T304+T305</f>
        <v>0</v>
      </c>
      <c r="U303" s="5">
        <f t="shared" si="59"/>
        <v>152.10300000000001</v>
      </c>
      <c r="V303" s="5">
        <f>V304+V305</f>
        <v>0</v>
      </c>
      <c r="W303" s="5">
        <f t="shared" si="56"/>
        <v>152.10300000000001</v>
      </c>
      <c r="X303" s="5">
        <f t="shared" ref="X303:X372" si="67">P303+Q303</f>
        <v>152.10300000000001</v>
      </c>
      <c r="Y303" s="6">
        <f>Y304+Y305</f>
        <v>0</v>
      </c>
      <c r="Z303" s="5">
        <f t="shared" si="65"/>
        <v>152.10300000000001</v>
      </c>
      <c r="AA303" s="6">
        <f>AA304+AA305</f>
        <v>0</v>
      </c>
      <c r="AB303" s="5">
        <f t="shared" si="63"/>
        <v>152.10300000000001</v>
      </c>
      <c r="AC303" s="5">
        <f>AC304+AC305</f>
        <v>0</v>
      </c>
      <c r="AD303" s="5">
        <f t="shared" si="60"/>
        <v>152.10300000000001</v>
      </c>
      <c r="AE303" s="5">
        <f>AE304+AE305</f>
        <v>0</v>
      </c>
      <c r="AF303" s="5">
        <f t="shared" si="57"/>
        <v>152.10300000000001</v>
      </c>
      <c r="AG303" s="5">
        <v>152.10300000000001</v>
      </c>
      <c r="AH303" s="5">
        <f>AH304+AH305</f>
        <v>0</v>
      </c>
      <c r="AI303" s="5">
        <f t="shared" si="61"/>
        <v>152.10300000000001</v>
      </c>
      <c r="AJ303" s="5">
        <f>AJ304+AJ305</f>
        <v>0</v>
      </c>
      <c r="AK303" s="5">
        <f t="shared" si="58"/>
        <v>152.10300000000001</v>
      </c>
    </row>
    <row r="304" spans="1:37" ht="42" customHeight="1">
      <c r="A304" s="4" t="s">
        <v>33</v>
      </c>
      <c r="B304" s="3" t="s">
        <v>4</v>
      </c>
      <c r="C304" s="3" t="s">
        <v>24</v>
      </c>
      <c r="D304" s="3" t="s">
        <v>28</v>
      </c>
      <c r="E304" s="1" t="s">
        <v>267</v>
      </c>
      <c r="F304" s="3">
        <v>200</v>
      </c>
      <c r="G304" s="5">
        <v>116.10299999999999</v>
      </c>
      <c r="H304" s="6"/>
      <c r="I304" s="5">
        <f t="shared" si="54"/>
        <v>116.10299999999999</v>
      </c>
      <c r="J304" s="6"/>
      <c r="K304" s="5">
        <f t="shared" si="66"/>
        <v>116.10299999999999</v>
      </c>
      <c r="L304" s="5">
        <v>116.10299999999999</v>
      </c>
      <c r="M304" s="6"/>
      <c r="N304" s="6"/>
      <c r="O304" s="5">
        <f t="shared" si="64"/>
        <v>116.10299999999999</v>
      </c>
      <c r="P304" s="5">
        <f t="shared" si="55"/>
        <v>116.10299999999999</v>
      </c>
      <c r="Q304" s="6"/>
      <c r="R304" s="6"/>
      <c r="S304" s="5">
        <f t="shared" si="62"/>
        <v>116.10299999999999</v>
      </c>
      <c r="T304" s="5"/>
      <c r="U304" s="5">
        <f t="shared" si="59"/>
        <v>116.10299999999999</v>
      </c>
      <c r="V304" s="5"/>
      <c r="W304" s="5">
        <f t="shared" si="56"/>
        <v>116.10299999999999</v>
      </c>
      <c r="X304" s="5">
        <f t="shared" si="67"/>
        <v>116.10299999999999</v>
      </c>
      <c r="Y304" s="6"/>
      <c r="Z304" s="5">
        <f t="shared" si="65"/>
        <v>116.10299999999999</v>
      </c>
      <c r="AA304" s="6"/>
      <c r="AB304" s="5">
        <f t="shared" si="63"/>
        <v>116.10299999999999</v>
      </c>
      <c r="AC304" s="5"/>
      <c r="AD304" s="5">
        <f t="shared" si="60"/>
        <v>116.10299999999999</v>
      </c>
      <c r="AE304" s="5"/>
      <c r="AF304" s="5">
        <f t="shared" si="57"/>
        <v>116.10299999999999</v>
      </c>
      <c r="AG304" s="5">
        <v>116.10299999999999</v>
      </c>
      <c r="AH304" s="5"/>
      <c r="AI304" s="5">
        <f t="shared" si="61"/>
        <v>116.10299999999999</v>
      </c>
      <c r="AJ304" s="5"/>
      <c r="AK304" s="5">
        <f t="shared" si="58"/>
        <v>116.10299999999999</v>
      </c>
    </row>
    <row r="305" spans="1:37" ht="42" customHeight="1">
      <c r="A305" s="4" t="s">
        <v>168</v>
      </c>
      <c r="B305" s="3" t="s">
        <v>4</v>
      </c>
      <c r="C305" s="3" t="s">
        <v>24</v>
      </c>
      <c r="D305" s="3" t="s">
        <v>28</v>
      </c>
      <c r="E305" s="1" t="s">
        <v>267</v>
      </c>
      <c r="F305" s="3">
        <v>300</v>
      </c>
      <c r="G305" s="5">
        <v>36</v>
      </c>
      <c r="H305" s="6"/>
      <c r="I305" s="5">
        <f t="shared" si="54"/>
        <v>36</v>
      </c>
      <c r="J305" s="6"/>
      <c r="K305" s="5">
        <f t="shared" si="66"/>
        <v>36</v>
      </c>
      <c r="L305" s="5">
        <v>36</v>
      </c>
      <c r="M305" s="6"/>
      <c r="N305" s="6"/>
      <c r="O305" s="5">
        <f t="shared" si="64"/>
        <v>36</v>
      </c>
      <c r="P305" s="5">
        <f t="shared" si="55"/>
        <v>36</v>
      </c>
      <c r="Q305" s="6"/>
      <c r="R305" s="6"/>
      <c r="S305" s="5">
        <f t="shared" si="62"/>
        <v>36</v>
      </c>
      <c r="T305" s="5"/>
      <c r="U305" s="5">
        <f t="shared" si="59"/>
        <v>36</v>
      </c>
      <c r="V305" s="5"/>
      <c r="W305" s="5">
        <f t="shared" si="56"/>
        <v>36</v>
      </c>
      <c r="X305" s="5">
        <f t="shared" si="67"/>
        <v>36</v>
      </c>
      <c r="Y305" s="6"/>
      <c r="Z305" s="5">
        <f t="shared" si="65"/>
        <v>36</v>
      </c>
      <c r="AA305" s="6"/>
      <c r="AB305" s="5">
        <f t="shared" si="63"/>
        <v>36</v>
      </c>
      <c r="AC305" s="5"/>
      <c r="AD305" s="5">
        <f t="shared" si="60"/>
        <v>36</v>
      </c>
      <c r="AE305" s="5"/>
      <c r="AF305" s="5">
        <f t="shared" si="57"/>
        <v>36</v>
      </c>
      <c r="AG305" s="5">
        <v>36</v>
      </c>
      <c r="AH305" s="5"/>
      <c r="AI305" s="5">
        <f t="shared" si="61"/>
        <v>36</v>
      </c>
      <c r="AJ305" s="5"/>
      <c r="AK305" s="5">
        <f t="shared" si="58"/>
        <v>36</v>
      </c>
    </row>
    <row r="306" spans="1:37" ht="48.75" customHeight="1">
      <c r="A306" s="2" t="s">
        <v>32</v>
      </c>
      <c r="B306" s="3" t="s">
        <v>4</v>
      </c>
      <c r="C306" s="3" t="s">
        <v>24</v>
      </c>
      <c r="D306" s="3" t="s">
        <v>28</v>
      </c>
      <c r="E306" s="1" t="s">
        <v>35</v>
      </c>
      <c r="F306" s="3"/>
      <c r="G306" s="5">
        <v>3283.4349999999999</v>
      </c>
      <c r="H306" s="6">
        <f>H307+H308+H309</f>
        <v>0</v>
      </c>
      <c r="I306" s="5">
        <f t="shared" si="54"/>
        <v>3283.4349999999999</v>
      </c>
      <c r="J306" s="6">
        <f>J307+J308+J309</f>
        <v>0</v>
      </c>
      <c r="K306" s="5">
        <f t="shared" si="66"/>
        <v>3283.4349999999999</v>
      </c>
      <c r="L306" s="5">
        <v>3283.4349999999999</v>
      </c>
      <c r="M306" s="6">
        <f>M307+M308+M309</f>
        <v>0</v>
      </c>
      <c r="N306" s="6">
        <f>N307+N308+N309</f>
        <v>0</v>
      </c>
      <c r="O306" s="5">
        <f t="shared" si="64"/>
        <v>3283.4349999999999</v>
      </c>
      <c r="P306" s="5">
        <f t="shared" si="55"/>
        <v>3283.4349999999999</v>
      </c>
      <c r="Q306" s="6">
        <f>Q307+Q308+Q309</f>
        <v>0</v>
      </c>
      <c r="R306" s="6">
        <f>R307+R308+R309</f>
        <v>0</v>
      </c>
      <c r="S306" s="5">
        <f t="shared" si="62"/>
        <v>3283.4349999999999</v>
      </c>
      <c r="T306" s="5">
        <f>T307+T308+T309</f>
        <v>-28.155000000000015</v>
      </c>
      <c r="U306" s="5">
        <f t="shared" si="59"/>
        <v>3255.2799999999997</v>
      </c>
      <c r="V306" s="5">
        <f>V307+V308+V309</f>
        <v>0</v>
      </c>
      <c r="W306" s="5">
        <f t="shared" si="56"/>
        <v>3255.2799999999997</v>
      </c>
      <c r="X306" s="5">
        <f t="shared" si="67"/>
        <v>3283.4349999999999</v>
      </c>
      <c r="Y306" s="6">
        <f>Y307+Y308+Y309</f>
        <v>0</v>
      </c>
      <c r="Z306" s="5">
        <f t="shared" si="65"/>
        <v>3283.4349999999999</v>
      </c>
      <c r="AA306" s="6">
        <f>AA307+AA308+AA309</f>
        <v>0</v>
      </c>
      <c r="AB306" s="5">
        <f t="shared" si="63"/>
        <v>3283.4349999999999</v>
      </c>
      <c r="AC306" s="5">
        <f>AC307+AC308+AC309</f>
        <v>232.22900000000001</v>
      </c>
      <c r="AD306" s="5">
        <f t="shared" si="60"/>
        <v>3515.6639999999998</v>
      </c>
      <c r="AE306" s="5">
        <f>AE307+AE308+AE309</f>
        <v>0</v>
      </c>
      <c r="AF306" s="5">
        <f t="shared" si="57"/>
        <v>3515.6639999999998</v>
      </c>
      <c r="AG306" s="5">
        <v>3283.4349999999999</v>
      </c>
      <c r="AH306" s="5">
        <f>AH307+AH308+AH309</f>
        <v>232.22900000000001</v>
      </c>
      <c r="AI306" s="5">
        <f t="shared" si="61"/>
        <v>3515.6639999999998</v>
      </c>
      <c r="AJ306" s="5">
        <f>AJ307+AJ308+AJ309</f>
        <v>0</v>
      </c>
      <c r="AK306" s="5">
        <f t="shared" si="58"/>
        <v>3515.6639999999998</v>
      </c>
    </row>
    <row r="307" spans="1:37" ht="84" customHeight="1">
      <c r="A307" s="2" t="s">
        <v>102</v>
      </c>
      <c r="B307" s="3" t="s">
        <v>4</v>
      </c>
      <c r="C307" s="3" t="s">
        <v>24</v>
      </c>
      <c r="D307" s="3" t="s">
        <v>28</v>
      </c>
      <c r="E307" s="1" t="s">
        <v>35</v>
      </c>
      <c r="F307" s="3">
        <v>100</v>
      </c>
      <c r="G307" s="5">
        <v>3126.835</v>
      </c>
      <c r="H307" s="6"/>
      <c r="I307" s="5">
        <f t="shared" ref="I307:I376" si="68">G307+H307</f>
        <v>3126.835</v>
      </c>
      <c r="J307" s="6"/>
      <c r="K307" s="5">
        <f t="shared" si="66"/>
        <v>3126.835</v>
      </c>
      <c r="L307" s="5">
        <v>3126.835</v>
      </c>
      <c r="M307" s="6"/>
      <c r="N307" s="6"/>
      <c r="O307" s="5">
        <f t="shared" si="64"/>
        <v>3126.835</v>
      </c>
      <c r="P307" s="5">
        <f t="shared" ref="P307:P376" si="69">L307+M307</f>
        <v>3126.835</v>
      </c>
      <c r="Q307" s="6"/>
      <c r="R307" s="6"/>
      <c r="S307" s="5">
        <f t="shared" si="62"/>
        <v>3126.835</v>
      </c>
      <c r="T307" s="5">
        <f>131.428+3.24+19.303+78.258-107.784</f>
        <v>124.44499999999998</v>
      </c>
      <c r="U307" s="5">
        <f t="shared" si="59"/>
        <v>3251.28</v>
      </c>
      <c r="V307" s="5"/>
      <c r="W307" s="5">
        <f t="shared" si="56"/>
        <v>3251.28</v>
      </c>
      <c r="X307" s="5">
        <f t="shared" si="67"/>
        <v>3126.835</v>
      </c>
      <c r="Y307" s="6"/>
      <c r="Z307" s="5">
        <f t="shared" si="65"/>
        <v>3126.835</v>
      </c>
      <c r="AA307" s="6"/>
      <c r="AB307" s="5">
        <f t="shared" si="63"/>
        <v>3126.835</v>
      </c>
      <c r="AC307" s="5">
        <v>232.22900000000001</v>
      </c>
      <c r="AD307" s="5">
        <f t="shared" si="60"/>
        <v>3359.0639999999999</v>
      </c>
      <c r="AE307" s="5"/>
      <c r="AF307" s="5">
        <f t="shared" si="57"/>
        <v>3359.0639999999999</v>
      </c>
      <c r="AG307" s="5">
        <v>3126.835</v>
      </c>
      <c r="AH307" s="5">
        <v>232.22900000000001</v>
      </c>
      <c r="AI307" s="5">
        <f t="shared" si="61"/>
        <v>3359.0639999999999</v>
      </c>
      <c r="AJ307" s="5"/>
      <c r="AK307" s="5">
        <f t="shared" si="58"/>
        <v>3359.0639999999999</v>
      </c>
    </row>
    <row r="308" spans="1:37" ht="51.75" customHeight="1">
      <c r="A308" s="2" t="s">
        <v>33</v>
      </c>
      <c r="B308" s="3" t="s">
        <v>4</v>
      </c>
      <c r="C308" s="3" t="s">
        <v>24</v>
      </c>
      <c r="D308" s="3" t="s">
        <v>28</v>
      </c>
      <c r="E308" s="1" t="s">
        <v>35</v>
      </c>
      <c r="F308" s="3">
        <v>200</v>
      </c>
      <c r="G308" s="5">
        <v>152.1</v>
      </c>
      <c r="H308" s="6"/>
      <c r="I308" s="5">
        <f t="shared" si="68"/>
        <v>152.1</v>
      </c>
      <c r="J308" s="6"/>
      <c r="K308" s="5">
        <f t="shared" si="66"/>
        <v>152.1</v>
      </c>
      <c r="L308" s="5">
        <v>152.1</v>
      </c>
      <c r="M308" s="6"/>
      <c r="N308" s="6"/>
      <c r="O308" s="5">
        <f t="shared" si="64"/>
        <v>152.1</v>
      </c>
      <c r="P308" s="5">
        <f t="shared" si="69"/>
        <v>152.1</v>
      </c>
      <c r="Q308" s="6"/>
      <c r="R308" s="6"/>
      <c r="S308" s="5">
        <f t="shared" si="62"/>
        <v>152.1</v>
      </c>
      <c r="T308" s="5">
        <v>-149.1</v>
      </c>
      <c r="U308" s="5">
        <f t="shared" si="59"/>
        <v>3</v>
      </c>
      <c r="V308" s="5"/>
      <c r="W308" s="5">
        <f t="shared" si="56"/>
        <v>3</v>
      </c>
      <c r="X308" s="5">
        <f t="shared" si="67"/>
        <v>152.1</v>
      </c>
      <c r="Y308" s="6"/>
      <c r="Z308" s="5">
        <f t="shared" si="65"/>
        <v>152.1</v>
      </c>
      <c r="AA308" s="6"/>
      <c r="AB308" s="5">
        <f t="shared" si="63"/>
        <v>152.1</v>
      </c>
      <c r="AC308" s="5"/>
      <c r="AD308" s="5">
        <f t="shared" si="60"/>
        <v>152.1</v>
      </c>
      <c r="AE308" s="5"/>
      <c r="AF308" s="5">
        <f t="shared" si="57"/>
        <v>152.1</v>
      </c>
      <c r="AG308" s="5">
        <v>152.1</v>
      </c>
      <c r="AH308" s="5"/>
      <c r="AI308" s="5">
        <f t="shared" si="61"/>
        <v>152.1</v>
      </c>
      <c r="AJ308" s="5"/>
      <c r="AK308" s="5">
        <f t="shared" si="58"/>
        <v>152.1</v>
      </c>
    </row>
    <row r="309" spans="1:37" ht="40.5" customHeight="1">
      <c r="A309" s="2" t="s">
        <v>34</v>
      </c>
      <c r="B309" s="3" t="s">
        <v>4</v>
      </c>
      <c r="C309" s="3" t="s">
        <v>24</v>
      </c>
      <c r="D309" s="3" t="s">
        <v>28</v>
      </c>
      <c r="E309" s="1" t="s">
        <v>35</v>
      </c>
      <c r="F309" s="3">
        <v>800</v>
      </c>
      <c r="G309" s="5">
        <v>4.5</v>
      </c>
      <c r="H309" s="6"/>
      <c r="I309" s="5">
        <f t="shared" si="68"/>
        <v>4.5</v>
      </c>
      <c r="J309" s="6"/>
      <c r="K309" s="5">
        <f t="shared" si="66"/>
        <v>4.5</v>
      </c>
      <c r="L309" s="5">
        <v>4.5</v>
      </c>
      <c r="M309" s="6"/>
      <c r="N309" s="6"/>
      <c r="O309" s="5">
        <f t="shared" si="64"/>
        <v>4.5</v>
      </c>
      <c r="P309" s="5">
        <f t="shared" si="69"/>
        <v>4.5</v>
      </c>
      <c r="Q309" s="6"/>
      <c r="R309" s="6"/>
      <c r="S309" s="5">
        <f t="shared" si="62"/>
        <v>4.5</v>
      </c>
      <c r="T309" s="5">
        <v>-3.5</v>
      </c>
      <c r="U309" s="5">
        <f t="shared" si="59"/>
        <v>1</v>
      </c>
      <c r="V309" s="5"/>
      <c r="W309" s="5">
        <f t="shared" si="56"/>
        <v>1</v>
      </c>
      <c r="X309" s="5">
        <f t="shared" si="67"/>
        <v>4.5</v>
      </c>
      <c r="Y309" s="6"/>
      <c r="Z309" s="5">
        <f t="shared" si="65"/>
        <v>4.5</v>
      </c>
      <c r="AA309" s="6"/>
      <c r="AB309" s="5">
        <f t="shared" si="63"/>
        <v>4.5</v>
      </c>
      <c r="AC309" s="5"/>
      <c r="AD309" s="5">
        <f t="shared" si="60"/>
        <v>4.5</v>
      </c>
      <c r="AE309" s="5"/>
      <c r="AF309" s="5">
        <f t="shared" si="57"/>
        <v>4.5</v>
      </c>
      <c r="AG309" s="5">
        <v>4.5</v>
      </c>
      <c r="AH309" s="5"/>
      <c r="AI309" s="5">
        <f t="shared" si="61"/>
        <v>4.5</v>
      </c>
      <c r="AJ309" s="5"/>
      <c r="AK309" s="5">
        <f t="shared" si="58"/>
        <v>4.5</v>
      </c>
    </row>
    <row r="310" spans="1:37" ht="48" customHeight="1">
      <c r="A310" s="4" t="s">
        <v>265</v>
      </c>
      <c r="B310" s="3" t="s">
        <v>4</v>
      </c>
      <c r="C310" s="3">
        <v>10</v>
      </c>
      <c r="D310" s="3" t="s">
        <v>21</v>
      </c>
      <c r="E310" s="12" t="s">
        <v>266</v>
      </c>
      <c r="F310" s="3"/>
      <c r="G310" s="5">
        <v>275</v>
      </c>
      <c r="H310" s="6">
        <f>H311</f>
        <v>0</v>
      </c>
      <c r="I310" s="5">
        <f t="shared" si="68"/>
        <v>275</v>
      </c>
      <c r="J310" s="6">
        <f>J311</f>
        <v>0</v>
      </c>
      <c r="K310" s="5">
        <f t="shared" si="66"/>
        <v>275</v>
      </c>
      <c r="L310" s="5">
        <v>275</v>
      </c>
      <c r="M310" s="6">
        <f>M311</f>
        <v>0</v>
      </c>
      <c r="N310" s="6">
        <f>N311</f>
        <v>0</v>
      </c>
      <c r="O310" s="5">
        <f t="shared" si="64"/>
        <v>275</v>
      </c>
      <c r="P310" s="5">
        <f t="shared" si="69"/>
        <v>275</v>
      </c>
      <c r="Q310" s="6">
        <f>Q311</f>
        <v>0</v>
      </c>
      <c r="R310" s="6">
        <f>R311</f>
        <v>0</v>
      </c>
      <c r="S310" s="5">
        <f t="shared" si="62"/>
        <v>275</v>
      </c>
      <c r="T310" s="5">
        <f>T311</f>
        <v>0</v>
      </c>
      <c r="U310" s="5">
        <f t="shared" si="59"/>
        <v>275</v>
      </c>
      <c r="V310" s="5">
        <f>V311</f>
        <v>0</v>
      </c>
      <c r="W310" s="5">
        <f t="shared" si="56"/>
        <v>275</v>
      </c>
      <c r="X310" s="5">
        <f t="shared" si="67"/>
        <v>275</v>
      </c>
      <c r="Y310" s="6">
        <f>Y311</f>
        <v>0</v>
      </c>
      <c r="Z310" s="5">
        <f t="shared" si="65"/>
        <v>275</v>
      </c>
      <c r="AA310" s="6">
        <f>AA311</f>
        <v>0</v>
      </c>
      <c r="AB310" s="5">
        <f t="shared" si="63"/>
        <v>275</v>
      </c>
      <c r="AC310" s="5">
        <f>AC311</f>
        <v>0</v>
      </c>
      <c r="AD310" s="5">
        <f t="shared" si="60"/>
        <v>275</v>
      </c>
      <c r="AE310" s="5">
        <f>AE311</f>
        <v>0</v>
      </c>
      <c r="AF310" s="5">
        <f t="shared" si="57"/>
        <v>275</v>
      </c>
      <c r="AG310" s="5">
        <v>275</v>
      </c>
      <c r="AH310" s="5">
        <f>AH311</f>
        <v>0</v>
      </c>
      <c r="AI310" s="5">
        <f t="shared" si="61"/>
        <v>275</v>
      </c>
      <c r="AJ310" s="5">
        <f>AJ311</f>
        <v>0</v>
      </c>
      <c r="AK310" s="5">
        <f t="shared" si="58"/>
        <v>275</v>
      </c>
    </row>
    <row r="311" spans="1:37" ht="40.5" customHeight="1">
      <c r="A311" s="4" t="s">
        <v>168</v>
      </c>
      <c r="B311" s="3" t="s">
        <v>4</v>
      </c>
      <c r="C311" s="3">
        <v>10</v>
      </c>
      <c r="D311" s="3" t="s">
        <v>21</v>
      </c>
      <c r="E311" s="12" t="s">
        <v>266</v>
      </c>
      <c r="F311" s="3">
        <v>300</v>
      </c>
      <c r="G311" s="5">
        <v>275</v>
      </c>
      <c r="H311" s="6"/>
      <c r="I311" s="5">
        <f t="shared" si="68"/>
        <v>275</v>
      </c>
      <c r="J311" s="6"/>
      <c r="K311" s="5">
        <f t="shared" si="66"/>
        <v>275</v>
      </c>
      <c r="L311" s="5">
        <v>275</v>
      </c>
      <c r="M311" s="6"/>
      <c r="N311" s="6"/>
      <c r="O311" s="5">
        <f t="shared" si="64"/>
        <v>275</v>
      </c>
      <c r="P311" s="5">
        <f t="shared" si="69"/>
        <v>275</v>
      </c>
      <c r="Q311" s="6"/>
      <c r="R311" s="6"/>
      <c r="S311" s="5">
        <f t="shared" si="62"/>
        <v>275</v>
      </c>
      <c r="T311" s="5"/>
      <c r="U311" s="5">
        <f t="shared" si="59"/>
        <v>275</v>
      </c>
      <c r="V311" s="5"/>
      <c r="W311" s="5">
        <f t="shared" si="56"/>
        <v>275</v>
      </c>
      <c r="X311" s="5">
        <f t="shared" si="67"/>
        <v>275</v>
      </c>
      <c r="Y311" s="6"/>
      <c r="Z311" s="5">
        <f t="shared" si="65"/>
        <v>275</v>
      </c>
      <c r="AA311" s="6"/>
      <c r="AB311" s="5">
        <f t="shared" si="63"/>
        <v>275</v>
      </c>
      <c r="AC311" s="5"/>
      <c r="AD311" s="5">
        <f t="shared" si="60"/>
        <v>275</v>
      </c>
      <c r="AE311" s="5"/>
      <c r="AF311" s="5">
        <f t="shared" si="57"/>
        <v>275</v>
      </c>
      <c r="AG311" s="5">
        <v>275</v>
      </c>
      <c r="AH311" s="5"/>
      <c r="AI311" s="5">
        <f t="shared" si="61"/>
        <v>275</v>
      </c>
      <c r="AJ311" s="5"/>
      <c r="AK311" s="5">
        <f t="shared" si="58"/>
        <v>275</v>
      </c>
    </row>
    <row r="312" spans="1:37" ht="114.75" customHeight="1">
      <c r="A312" s="15" t="s">
        <v>121</v>
      </c>
      <c r="B312" s="3" t="s">
        <v>4</v>
      </c>
      <c r="C312" s="3">
        <v>10</v>
      </c>
      <c r="D312" s="3" t="s">
        <v>22</v>
      </c>
      <c r="E312" s="12" t="s">
        <v>122</v>
      </c>
      <c r="F312" s="3"/>
      <c r="G312" s="5">
        <v>1762.9778599999997</v>
      </c>
      <c r="H312" s="6">
        <f>H313+H314</f>
        <v>0</v>
      </c>
      <c r="I312" s="5">
        <f t="shared" si="68"/>
        <v>1762.9778599999997</v>
      </c>
      <c r="J312" s="6">
        <f>J313+J314</f>
        <v>0</v>
      </c>
      <c r="K312" s="5">
        <f t="shared" si="66"/>
        <v>1762.9778599999997</v>
      </c>
      <c r="L312" s="5">
        <v>1762.9778599999997</v>
      </c>
      <c r="M312" s="6">
        <f>M313+M314</f>
        <v>0</v>
      </c>
      <c r="N312" s="6">
        <f>N313+N314</f>
        <v>0</v>
      </c>
      <c r="O312" s="5">
        <f t="shared" si="64"/>
        <v>1762.9778599999997</v>
      </c>
      <c r="P312" s="5">
        <f t="shared" si="69"/>
        <v>1762.9778599999997</v>
      </c>
      <c r="Q312" s="6">
        <f>Q313+Q314</f>
        <v>0</v>
      </c>
      <c r="R312" s="6">
        <f>R313+R314</f>
        <v>0</v>
      </c>
      <c r="S312" s="5">
        <f t="shared" si="62"/>
        <v>1762.9778599999997</v>
      </c>
      <c r="T312" s="5">
        <f>T313+T314</f>
        <v>-204.78493</v>
      </c>
      <c r="U312" s="5">
        <f t="shared" si="59"/>
        <v>1558.1929299999997</v>
      </c>
      <c r="V312" s="5">
        <f>V313+V314</f>
        <v>0</v>
      </c>
      <c r="W312" s="5">
        <f t="shared" si="56"/>
        <v>1558.1929299999997</v>
      </c>
      <c r="X312" s="5">
        <f t="shared" si="67"/>
        <v>1762.9778599999997</v>
      </c>
      <c r="Y312" s="6">
        <f>Y313+Y314</f>
        <v>0</v>
      </c>
      <c r="Z312" s="5">
        <f t="shared" si="65"/>
        <v>1762.9778599999997</v>
      </c>
      <c r="AA312" s="6">
        <f>AA313+AA314</f>
        <v>0</v>
      </c>
      <c r="AB312" s="5">
        <f t="shared" si="63"/>
        <v>1762.9778599999997</v>
      </c>
      <c r="AC312" s="5">
        <f>AC313+AC314</f>
        <v>0</v>
      </c>
      <c r="AD312" s="5">
        <f t="shared" si="60"/>
        <v>1762.9778599999997</v>
      </c>
      <c r="AE312" s="5">
        <f>AE313+AE314</f>
        <v>0</v>
      </c>
      <c r="AF312" s="5">
        <f t="shared" si="57"/>
        <v>1762.9778599999997</v>
      </c>
      <c r="AG312" s="5">
        <v>1762.9778599999997</v>
      </c>
      <c r="AH312" s="5">
        <f>AH313+AH314</f>
        <v>0</v>
      </c>
      <c r="AI312" s="5">
        <f t="shared" si="61"/>
        <v>1762.9778599999997</v>
      </c>
      <c r="AJ312" s="5">
        <f>AJ313+AJ314</f>
        <v>0</v>
      </c>
      <c r="AK312" s="5">
        <f t="shared" si="58"/>
        <v>1762.9778599999997</v>
      </c>
    </row>
    <row r="313" spans="1:37" ht="33.75" customHeight="1">
      <c r="A313" s="2" t="s">
        <v>168</v>
      </c>
      <c r="B313" s="3" t="s">
        <v>4</v>
      </c>
      <c r="C313" s="3">
        <v>10</v>
      </c>
      <c r="D313" s="3" t="s">
        <v>22</v>
      </c>
      <c r="E313" s="12" t="s">
        <v>122</v>
      </c>
      <c r="F313" s="3">
        <v>300</v>
      </c>
      <c r="G313" s="5">
        <v>1735.91913</v>
      </c>
      <c r="H313" s="6"/>
      <c r="I313" s="5">
        <f t="shared" si="68"/>
        <v>1735.91913</v>
      </c>
      <c r="J313" s="6"/>
      <c r="K313" s="5">
        <f t="shared" si="66"/>
        <v>1735.91913</v>
      </c>
      <c r="L313" s="5">
        <v>1735.91913</v>
      </c>
      <c r="M313" s="6"/>
      <c r="N313" s="6"/>
      <c r="O313" s="5">
        <f t="shared" si="64"/>
        <v>1735.91913</v>
      </c>
      <c r="P313" s="5">
        <f t="shared" si="69"/>
        <v>1735.91913</v>
      </c>
      <c r="Q313" s="6"/>
      <c r="R313" s="6"/>
      <c r="S313" s="5">
        <f t="shared" si="62"/>
        <v>1735.91913</v>
      </c>
      <c r="T313" s="5">
        <v>-204.78493</v>
      </c>
      <c r="U313" s="5">
        <f t="shared" si="59"/>
        <v>1531.1342</v>
      </c>
      <c r="V313" s="5"/>
      <c r="W313" s="5">
        <f t="shared" si="56"/>
        <v>1531.1342</v>
      </c>
      <c r="X313" s="5">
        <f t="shared" si="67"/>
        <v>1735.91913</v>
      </c>
      <c r="Y313" s="6"/>
      <c r="Z313" s="5">
        <f t="shared" si="65"/>
        <v>1735.91913</v>
      </c>
      <c r="AA313" s="6"/>
      <c r="AB313" s="5">
        <f t="shared" si="63"/>
        <v>1735.91913</v>
      </c>
      <c r="AC313" s="5"/>
      <c r="AD313" s="5">
        <f t="shared" si="60"/>
        <v>1735.91913</v>
      </c>
      <c r="AE313" s="5"/>
      <c r="AF313" s="5">
        <f t="shared" si="57"/>
        <v>1735.91913</v>
      </c>
      <c r="AG313" s="5">
        <v>1735.91913</v>
      </c>
      <c r="AH313" s="5"/>
      <c r="AI313" s="5">
        <f t="shared" si="61"/>
        <v>1735.91913</v>
      </c>
      <c r="AJ313" s="5"/>
      <c r="AK313" s="5">
        <f t="shared" si="58"/>
        <v>1735.91913</v>
      </c>
    </row>
    <row r="314" spans="1:37" ht="45" customHeight="1">
      <c r="A314" s="2" t="s">
        <v>72</v>
      </c>
      <c r="B314" s="3" t="s">
        <v>4</v>
      </c>
      <c r="C314" s="3">
        <v>10</v>
      </c>
      <c r="D314" s="3" t="s">
        <v>22</v>
      </c>
      <c r="E314" s="12" t="s">
        <v>122</v>
      </c>
      <c r="F314" s="3">
        <v>600</v>
      </c>
      <c r="G314" s="5">
        <v>27.058729999999997</v>
      </c>
      <c r="H314" s="6"/>
      <c r="I314" s="5">
        <f t="shared" si="68"/>
        <v>27.058729999999997</v>
      </c>
      <c r="J314" s="6"/>
      <c r="K314" s="5">
        <f t="shared" si="66"/>
        <v>27.058729999999997</v>
      </c>
      <c r="L314" s="5">
        <v>27.058729999999997</v>
      </c>
      <c r="M314" s="6"/>
      <c r="N314" s="6"/>
      <c r="O314" s="5">
        <f t="shared" si="64"/>
        <v>27.058729999999997</v>
      </c>
      <c r="P314" s="5">
        <f t="shared" si="69"/>
        <v>27.058729999999997</v>
      </c>
      <c r="Q314" s="6"/>
      <c r="R314" s="6"/>
      <c r="S314" s="5">
        <f t="shared" si="62"/>
        <v>27.058729999999997</v>
      </c>
      <c r="T314" s="5"/>
      <c r="U314" s="5">
        <f t="shared" si="59"/>
        <v>27.058729999999997</v>
      </c>
      <c r="V314" s="5"/>
      <c r="W314" s="5">
        <f t="shared" si="56"/>
        <v>27.058729999999997</v>
      </c>
      <c r="X314" s="5">
        <f t="shared" si="67"/>
        <v>27.058729999999997</v>
      </c>
      <c r="Y314" s="6"/>
      <c r="Z314" s="5">
        <f t="shared" si="65"/>
        <v>27.058729999999997</v>
      </c>
      <c r="AA314" s="6"/>
      <c r="AB314" s="5">
        <f t="shared" si="63"/>
        <v>27.058729999999997</v>
      </c>
      <c r="AC314" s="5"/>
      <c r="AD314" s="5">
        <f t="shared" si="60"/>
        <v>27.058729999999997</v>
      </c>
      <c r="AE314" s="5"/>
      <c r="AF314" s="5">
        <f t="shared" si="57"/>
        <v>27.058729999999997</v>
      </c>
      <c r="AG314" s="5">
        <v>27.058729999999997</v>
      </c>
      <c r="AH314" s="5"/>
      <c r="AI314" s="5">
        <f t="shared" si="61"/>
        <v>27.058729999999997</v>
      </c>
      <c r="AJ314" s="5"/>
      <c r="AK314" s="5">
        <f t="shared" si="58"/>
        <v>27.058729999999997</v>
      </c>
    </row>
    <row r="315" spans="1:37" ht="45" customHeight="1">
      <c r="A315" s="4" t="s">
        <v>270</v>
      </c>
      <c r="B315" s="3" t="s">
        <v>4</v>
      </c>
      <c r="C315" s="3">
        <v>11</v>
      </c>
      <c r="D315" s="3" t="s">
        <v>20</v>
      </c>
      <c r="E315" s="1" t="s">
        <v>271</v>
      </c>
      <c r="F315" s="3"/>
      <c r="G315" s="5">
        <v>729.34799999999996</v>
      </c>
      <c r="H315" s="6">
        <f>H316</f>
        <v>0</v>
      </c>
      <c r="I315" s="5">
        <f t="shared" si="68"/>
        <v>729.34799999999996</v>
      </c>
      <c r="J315" s="6">
        <f>J316</f>
        <v>0</v>
      </c>
      <c r="K315" s="5">
        <f t="shared" si="66"/>
        <v>729.34799999999996</v>
      </c>
      <c r="L315" s="5">
        <v>729.34799999999996</v>
      </c>
      <c r="M315" s="6">
        <f>M316</f>
        <v>0</v>
      </c>
      <c r="N315" s="6">
        <f>N316</f>
        <v>0</v>
      </c>
      <c r="O315" s="5">
        <f t="shared" si="64"/>
        <v>729.34799999999996</v>
      </c>
      <c r="P315" s="5">
        <f t="shared" si="69"/>
        <v>729.34799999999996</v>
      </c>
      <c r="Q315" s="6">
        <f>Q316</f>
        <v>0</v>
      </c>
      <c r="R315" s="6">
        <f>R316</f>
        <v>0</v>
      </c>
      <c r="S315" s="5">
        <f t="shared" si="62"/>
        <v>729.34799999999996</v>
      </c>
      <c r="T315" s="5">
        <f>T316</f>
        <v>0</v>
      </c>
      <c r="U315" s="5">
        <f t="shared" si="59"/>
        <v>729.34799999999996</v>
      </c>
      <c r="V315" s="5">
        <f>V316</f>
        <v>0</v>
      </c>
      <c r="W315" s="5">
        <f t="shared" si="56"/>
        <v>729.34799999999996</v>
      </c>
      <c r="X315" s="5">
        <f t="shared" si="67"/>
        <v>729.34799999999996</v>
      </c>
      <c r="Y315" s="6">
        <f>Y316</f>
        <v>0</v>
      </c>
      <c r="Z315" s="5">
        <f t="shared" si="65"/>
        <v>729.34799999999996</v>
      </c>
      <c r="AA315" s="6">
        <f>AA316</f>
        <v>0</v>
      </c>
      <c r="AB315" s="5">
        <f t="shared" si="63"/>
        <v>729.34799999999996</v>
      </c>
      <c r="AC315" s="5">
        <f>AC316</f>
        <v>0</v>
      </c>
      <c r="AD315" s="5">
        <f t="shared" si="60"/>
        <v>729.34799999999996</v>
      </c>
      <c r="AE315" s="5">
        <f>AE316</f>
        <v>0</v>
      </c>
      <c r="AF315" s="5">
        <f t="shared" si="57"/>
        <v>729.34799999999996</v>
      </c>
      <c r="AG315" s="5">
        <v>729.34799999999996</v>
      </c>
      <c r="AH315" s="5">
        <f>AH316</f>
        <v>0</v>
      </c>
      <c r="AI315" s="5">
        <f t="shared" si="61"/>
        <v>729.34799999999996</v>
      </c>
      <c r="AJ315" s="5">
        <f>AJ316</f>
        <v>0</v>
      </c>
      <c r="AK315" s="5">
        <f t="shared" si="58"/>
        <v>729.34799999999996</v>
      </c>
    </row>
    <row r="316" spans="1:37" ht="45" customHeight="1">
      <c r="A316" s="4" t="s">
        <v>72</v>
      </c>
      <c r="B316" s="3" t="s">
        <v>4</v>
      </c>
      <c r="C316" s="3">
        <v>11</v>
      </c>
      <c r="D316" s="3" t="s">
        <v>20</v>
      </c>
      <c r="E316" s="1" t="s">
        <v>271</v>
      </c>
      <c r="F316" s="3">
        <v>600</v>
      </c>
      <c r="G316" s="5">
        <v>729.34799999999996</v>
      </c>
      <c r="H316" s="6"/>
      <c r="I316" s="5">
        <f t="shared" si="68"/>
        <v>729.34799999999996</v>
      </c>
      <c r="J316" s="6"/>
      <c r="K316" s="5">
        <f t="shared" si="66"/>
        <v>729.34799999999996</v>
      </c>
      <c r="L316" s="5">
        <v>729.34799999999996</v>
      </c>
      <c r="M316" s="6"/>
      <c r="N316" s="6"/>
      <c r="O316" s="5">
        <f t="shared" si="64"/>
        <v>729.34799999999996</v>
      </c>
      <c r="P316" s="5">
        <f t="shared" si="69"/>
        <v>729.34799999999996</v>
      </c>
      <c r="Q316" s="6"/>
      <c r="R316" s="6"/>
      <c r="S316" s="5">
        <f t="shared" si="62"/>
        <v>729.34799999999996</v>
      </c>
      <c r="T316" s="5"/>
      <c r="U316" s="5">
        <f t="shared" si="59"/>
        <v>729.34799999999996</v>
      </c>
      <c r="V316" s="5"/>
      <c r="W316" s="5">
        <f t="shared" si="56"/>
        <v>729.34799999999996</v>
      </c>
      <c r="X316" s="5">
        <f t="shared" si="67"/>
        <v>729.34799999999996</v>
      </c>
      <c r="Y316" s="6"/>
      <c r="Z316" s="5">
        <f t="shared" si="65"/>
        <v>729.34799999999996</v>
      </c>
      <c r="AA316" s="6"/>
      <c r="AB316" s="5">
        <f t="shared" si="63"/>
        <v>729.34799999999996</v>
      </c>
      <c r="AC316" s="5"/>
      <c r="AD316" s="5">
        <f t="shared" si="60"/>
        <v>729.34799999999996</v>
      </c>
      <c r="AE316" s="5"/>
      <c r="AF316" s="5">
        <f t="shared" si="57"/>
        <v>729.34799999999996</v>
      </c>
      <c r="AG316" s="5">
        <v>729.34799999999996</v>
      </c>
      <c r="AH316" s="5"/>
      <c r="AI316" s="5">
        <f t="shared" si="61"/>
        <v>729.34799999999996</v>
      </c>
      <c r="AJ316" s="5"/>
      <c r="AK316" s="5">
        <f t="shared" si="58"/>
        <v>729.34799999999996</v>
      </c>
    </row>
    <row r="317" spans="1:37" ht="43.5" customHeight="1">
      <c r="A317" s="2" t="s">
        <v>212</v>
      </c>
      <c r="B317" s="3" t="s">
        <v>4</v>
      </c>
      <c r="C317" s="3">
        <v>11</v>
      </c>
      <c r="D317" s="3" t="s">
        <v>26</v>
      </c>
      <c r="E317" s="1" t="s">
        <v>213</v>
      </c>
      <c r="F317" s="3"/>
      <c r="G317" s="5">
        <v>0</v>
      </c>
      <c r="H317" s="6">
        <f>H318</f>
        <v>0</v>
      </c>
      <c r="I317" s="5">
        <f t="shared" si="68"/>
        <v>0</v>
      </c>
      <c r="J317" s="6">
        <f>J318</f>
        <v>0</v>
      </c>
      <c r="K317" s="5">
        <f t="shared" si="66"/>
        <v>0</v>
      </c>
      <c r="L317" s="5">
        <v>0</v>
      </c>
      <c r="M317" s="6">
        <f>M318</f>
        <v>0</v>
      </c>
      <c r="N317" s="6">
        <f>N318</f>
        <v>0</v>
      </c>
      <c r="O317" s="5">
        <f t="shared" si="64"/>
        <v>0</v>
      </c>
      <c r="P317" s="5">
        <f t="shared" si="69"/>
        <v>0</v>
      </c>
      <c r="Q317" s="6">
        <f>Q318</f>
        <v>0</v>
      </c>
      <c r="R317" s="6">
        <f>R318</f>
        <v>0</v>
      </c>
      <c r="S317" s="5">
        <f t="shared" si="62"/>
        <v>0</v>
      </c>
      <c r="T317" s="5">
        <f>T318</f>
        <v>0</v>
      </c>
      <c r="U317" s="5">
        <f t="shared" si="59"/>
        <v>0</v>
      </c>
      <c r="V317" s="5">
        <f>V318</f>
        <v>0</v>
      </c>
      <c r="W317" s="5">
        <f t="shared" si="56"/>
        <v>0</v>
      </c>
      <c r="X317" s="5">
        <f t="shared" si="67"/>
        <v>0</v>
      </c>
      <c r="Y317" s="6">
        <f>Y318</f>
        <v>0</v>
      </c>
      <c r="Z317" s="5">
        <f t="shared" si="65"/>
        <v>0</v>
      </c>
      <c r="AA317" s="6">
        <f>AA318</f>
        <v>0</v>
      </c>
      <c r="AB317" s="5">
        <f t="shared" si="63"/>
        <v>0</v>
      </c>
      <c r="AC317" s="5">
        <f>AC318</f>
        <v>0</v>
      </c>
      <c r="AD317" s="5">
        <f t="shared" si="60"/>
        <v>0</v>
      </c>
      <c r="AE317" s="5">
        <f>AE318</f>
        <v>0</v>
      </c>
      <c r="AF317" s="5">
        <f t="shared" si="57"/>
        <v>0</v>
      </c>
      <c r="AG317" s="5">
        <v>0</v>
      </c>
      <c r="AH317" s="5">
        <f>AH318</f>
        <v>0</v>
      </c>
      <c r="AI317" s="5">
        <f t="shared" si="61"/>
        <v>0</v>
      </c>
      <c r="AJ317" s="5">
        <f>AJ318</f>
        <v>0</v>
      </c>
      <c r="AK317" s="5">
        <f t="shared" si="58"/>
        <v>0</v>
      </c>
    </row>
    <row r="318" spans="1:37" ht="48" customHeight="1">
      <c r="A318" s="2" t="s">
        <v>72</v>
      </c>
      <c r="B318" s="3" t="s">
        <v>4</v>
      </c>
      <c r="C318" s="3">
        <v>11</v>
      </c>
      <c r="D318" s="3" t="s">
        <v>26</v>
      </c>
      <c r="E318" s="1" t="s">
        <v>213</v>
      </c>
      <c r="F318" s="3">
        <v>600</v>
      </c>
      <c r="G318" s="5">
        <v>0</v>
      </c>
      <c r="H318" s="6"/>
      <c r="I318" s="5">
        <f t="shared" si="68"/>
        <v>0</v>
      </c>
      <c r="J318" s="6"/>
      <c r="K318" s="5">
        <f t="shared" si="66"/>
        <v>0</v>
      </c>
      <c r="L318" s="5">
        <v>0</v>
      </c>
      <c r="M318" s="6"/>
      <c r="N318" s="6"/>
      <c r="O318" s="5">
        <f t="shared" si="64"/>
        <v>0</v>
      </c>
      <c r="P318" s="5">
        <f t="shared" si="69"/>
        <v>0</v>
      </c>
      <c r="Q318" s="6"/>
      <c r="R318" s="6"/>
      <c r="S318" s="5">
        <f t="shared" si="62"/>
        <v>0</v>
      </c>
      <c r="T318" s="5"/>
      <c r="U318" s="5">
        <f t="shared" si="59"/>
        <v>0</v>
      </c>
      <c r="V318" s="5"/>
      <c r="W318" s="5">
        <f t="shared" si="56"/>
        <v>0</v>
      </c>
      <c r="X318" s="5">
        <f t="shared" si="67"/>
        <v>0</v>
      </c>
      <c r="Y318" s="6"/>
      <c r="Z318" s="5">
        <f t="shared" si="65"/>
        <v>0</v>
      </c>
      <c r="AA318" s="6"/>
      <c r="AB318" s="5">
        <f t="shared" si="63"/>
        <v>0</v>
      </c>
      <c r="AC318" s="5"/>
      <c r="AD318" s="5">
        <f t="shared" si="60"/>
        <v>0</v>
      </c>
      <c r="AE318" s="5"/>
      <c r="AF318" s="5">
        <f t="shared" si="57"/>
        <v>0</v>
      </c>
      <c r="AG318" s="5">
        <v>0</v>
      </c>
      <c r="AH318" s="5"/>
      <c r="AI318" s="5">
        <f t="shared" si="61"/>
        <v>0</v>
      </c>
      <c r="AJ318" s="5"/>
      <c r="AK318" s="5">
        <f t="shared" si="58"/>
        <v>0</v>
      </c>
    </row>
    <row r="319" spans="1:37" ht="42" customHeight="1">
      <c r="A319" s="8" t="s">
        <v>18</v>
      </c>
      <c r="B319" s="9" t="s">
        <v>10</v>
      </c>
      <c r="C319" s="9"/>
      <c r="D319" s="9"/>
      <c r="E319" s="9"/>
      <c r="F319" s="9"/>
      <c r="G319" s="5">
        <v>3881.4962499999997</v>
      </c>
      <c r="H319" s="6">
        <f>H320</f>
        <v>0</v>
      </c>
      <c r="I319" s="5">
        <f t="shared" si="68"/>
        <v>3881.4962499999997</v>
      </c>
      <c r="J319" s="6">
        <f>J320</f>
        <v>0</v>
      </c>
      <c r="K319" s="5">
        <f t="shared" si="66"/>
        <v>3881.4962499999997</v>
      </c>
      <c r="L319" s="5">
        <v>3881.4962499999997</v>
      </c>
      <c r="M319" s="6">
        <f>M320</f>
        <v>0</v>
      </c>
      <c r="N319" s="6">
        <f>N320</f>
        <v>0</v>
      </c>
      <c r="O319" s="5">
        <f t="shared" si="64"/>
        <v>3881.4962499999997</v>
      </c>
      <c r="P319" s="5">
        <f t="shared" si="69"/>
        <v>3881.4962499999997</v>
      </c>
      <c r="Q319" s="6">
        <f>Q320</f>
        <v>0</v>
      </c>
      <c r="R319" s="6">
        <f>R320</f>
        <v>0</v>
      </c>
      <c r="S319" s="5">
        <f t="shared" si="62"/>
        <v>3881.4962499999997</v>
      </c>
      <c r="T319" s="5">
        <f>T320</f>
        <v>-878.3749600000001</v>
      </c>
      <c r="U319" s="5">
        <f t="shared" si="59"/>
        <v>3003.1212899999996</v>
      </c>
      <c r="V319" s="5">
        <f>V320</f>
        <v>120</v>
      </c>
      <c r="W319" s="5">
        <f t="shared" si="56"/>
        <v>3123.1212899999996</v>
      </c>
      <c r="X319" s="5">
        <f t="shared" si="67"/>
        <v>3881.4962499999997</v>
      </c>
      <c r="Y319" s="6">
        <f>Y320</f>
        <v>0</v>
      </c>
      <c r="Z319" s="5">
        <f t="shared" si="65"/>
        <v>3881.4962499999997</v>
      </c>
      <c r="AA319" s="6">
        <f>AA320</f>
        <v>0</v>
      </c>
      <c r="AB319" s="5">
        <f t="shared" si="63"/>
        <v>3881.4962499999997</v>
      </c>
      <c r="AC319" s="5">
        <f>AC320</f>
        <v>-878.3749600000001</v>
      </c>
      <c r="AD319" s="5">
        <f t="shared" si="60"/>
        <v>3003.1212899999996</v>
      </c>
      <c r="AE319" s="5">
        <f>AE320</f>
        <v>0</v>
      </c>
      <c r="AF319" s="5">
        <f t="shared" si="57"/>
        <v>3003.1212899999996</v>
      </c>
      <c r="AG319" s="5">
        <v>3881.4962499999997</v>
      </c>
      <c r="AH319" s="5">
        <f>AH320</f>
        <v>-878.3749600000001</v>
      </c>
      <c r="AI319" s="5">
        <f t="shared" si="61"/>
        <v>3003.1212899999996</v>
      </c>
      <c r="AJ319" s="5">
        <f>AJ320</f>
        <v>0</v>
      </c>
      <c r="AK319" s="5">
        <f t="shared" si="58"/>
        <v>3003.1212899999996</v>
      </c>
    </row>
    <row r="320" spans="1:37" ht="38.25" customHeight="1">
      <c r="A320" s="2" t="s">
        <v>12</v>
      </c>
      <c r="B320" s="3" t="s">
        <v>10</v>
      </c>
      <c r="C320" s="3"/>
      <c r="D320" s="3"/>
      <c r="E320" s="3"/>
      <c r="F320" s="3"/>
      <c r="G320" s="5">
        <v>3881.4962499999997</v>
      </c>
      <c r="H320" s="6">
        <f>H321+H323+H327</f>
        <v>0</v>
      </c>
      <c r="I320" s="5">
        <f t="shared" si="68"/>
        <v>3881.4962499999997</v>
      </c>
      <c r="J320" s="6">
        <f>J321+J323+J327</f>
        <v>0</v>
      </c>
      <c r="K320" s="5">
        <f t="shared" si="66"/>
        <v>3881.4962499999997</v>
      </c>
      <c r="L320" s="5">
        <v>3881.4962499999997</v>
      </c>
      <c r="M320" s="6">
        <f>M321+M323+M327</f>
        <v>0</v>
      </c>
      <c r="N320" s="6">
        <f>N321+N323+N327</f>
        <v>0</v>
      </c>
      <c r="O320" s="5">
        <f t="shared" si="64"/>
        <v>3881.4962499999997</v>
      </c>
      <c r="P320" s="5">
        <f t="shared" si="69"/>
        <v>3881.4962499999997</v>
      </c>
      <c r="Q320" s="6">
        <f>Q321+Q323+Q327</f>
        <v>0</v>
      </c>
      <c r="R320" s="6">
        <f>R321+R323+R327</f>
        <v>0</v>
      </c>
      <c r="S320" s="5">
        <f t="shared" si="62"/>
        <v>3881.4962499999997</v>
      </c>
      <c r="T320" s="5">
        <f>T321+T323+T327</f>
        <v>-878.3749600000001</v>
      </c>
      <c r="U320" s="5">
        <f t="shared" si="59"/>
        <v>3003.1212899999996</v>
      </c>
      <c r="V320" s="5">
        <f>V321+V323+V327+V329</f>
        <v>120</v>
      </c>
      <c r="W320" s="5">
        <f t="shared" si="56"/>
        <v>3123.1212899999996</v>
      </c>
      <c r="X320" s="5">
        <f t="shared" si="67"/>
        <v>3881.4962499999997</v>
      </c>
      <c r="Y320" s="6">
        <f>Y321+Y323+Y327</f>
        <v>0</v>
      </c>
      <c r="Z320" s="5">
        <f t="shared" si="65"/>
        <v>3881.4962499999997</v>
      </c>
      <c r="AA320" s="6">
        <f>AA321+AA323+AA327</f>
        <v>0</v>
      </c>
      <c r="AB320" s="5">
        <f t="shared" si="63"/>
        <v>3881.4962499999997</v>
      </c>
      <c r="AC320" s="5">
        <f>AC321+AC323+AC327</f>
        <v>-878.3749600000001</v>
      </c>
      <c r="AD320" s="5">
        <f t="shared" si="60"/>
        <v>3003.1212899999996</v>
      </c>
      <c r="AE320" s="5">
        <f>AE321+AE323+AE327+AE329</f>
        <v>0</v>
      </c>
      <c r="AF320" s="5">
        <f t="shared" si="57"/>
        <v>3003.1212899999996</v>
      </c>
      <c r="AG320" s="5">
        <v>3881.4962499999997</v>
      </c>
      <c r="AH320" s="5">
        <f>AH321+AH323+AH327</f>
        <v>-878.3749600000001</v>
      </c>
      <c r="AI320" s="5">
        <f t="shared" si="61"/>
        <v>3003.1212899999996</v>
      </c>
      <c r="AJ320" s="5">
        <f>AJ321+AJ323+AJ327+AJ329</f>
        <v>0</v>
      </c>
      <c r="AK320" s="5">
        <f t="shared" si="58"/>
        <v>3003.1212899999996</v>
      </c>
    </row>
    <row r="321" spans="1:37" ht="45.75" customHeight="1">
      <c r="A321" s="2" t="s">
        <v>65</v>
      </c>
      <c r="B321" s="3" t="s">
        <v>10</v>
      </c>
      <c r="C321" s="3" t="s">
        <v>20</v>
      </c>
      <c r="D321" s="3" t="s">
        <v>21</v>
      </c>
      <c r="E321" s="1" t="s">
        <v>68</v>
      </c>
      <c r="F321" s="3"/>
      <c r="G321" s="5">
        <v>1068.22225</v>
      </c>
      <c r="H321" s="6">
        <f>H322</f>
        <v>0</v>
      </c>
      <c r="I321" s="5">
        <f t="shared" si="68"/>
        <v>1068.22225</v>
      </c>
      <c r="J321" s="6">
        <f>J322</f>
        <v>0</v>
      </c>
      <c r="K321" s="5">
        <f t="shared" si="66"/>
        <v>1068.22225</v>
      </c>
      <c r="L321" s="5">
        <v>1068.22225</v>
      </c>
      <c r="M321" s="6">
        <f>M322</f>
        <v>0</v>
      </c>
      <c r="N321" s="6">
        <f>N322</f>
        <v>0</v>
      </c>
      <c r="O321" s="5">
        <f t="shared" si="64"/>
        <v>1068.22225</v>
      </c>
      <c r="P321" s="5">
        <f t="shared" si="69"/>
        <v>1068.22225</v>
      </c>
      <c r="Q321" s="6">
        <f>Q322</f>
        <v>0</v>
      </c>
      <c r="R321" s="6">
        <f>R322</f>
        <v>0</v>
      </c>
      <c r="S321" s="5">
        <f t="shared" si="62"/>
        <v>1068.22225</v>
      </c>
      <c r="T321" s="5">
        <f>T322</f>
        <v>70.968879999999984</v>
      </c>
      <c r="U321" s="5">
        <f t="shared" si="59"/>
        <v>1139.1911299999999</v>
      </c>
      <c r="V321" s="5">
        <f>V322</f>
        <v>0</v>
      </c>
      <c r="W321" s="5">
        <f t="shared" si="56"/>
        <v>1139.1911299999999</v>
      </c>
      <c r="X321" s="5">
        <f t="shared" si="67"/>
        <v>1068.22225</v>
      </c>
      <c r="Y321" s="6">
        <f>Y322</f>
        <v>0</v>
      </c>
      <c r="Z321" s="5">
        <f t="shared" si="65"/>
        <v>1068.22225</v>
      </c>
      <c r="AA321" s="6">
        <f>AA322</f>
        <v>0</v>
      </c>
      <c r="AB321" s="5">
        <f t="shared" si="63"/>
        <v>1068.22225</v>
      </c>
      <c r="AC321" s="5">
        <f>AC322</f>
        <v>70.968880000000013</v>
      </c>
      <c r="AD321" s="5">
        <f t="shared" si="60"/>
        <v>1139.1911300000002</v>
      </c>
      <c r="AE321" s="5">
        <f>AE322</f>
        <v>0</v>
      </c>
      <c r="AF321" s="5">
        <f t="shared" si="57"/>
        <v>1139.1911300000002</v>
      </c>
      <c r="AG321" s="5">
        <v>1068.22225</v>
      </c>
      <c r="AH321" s="5">
        <f>AH322</f>
        <v>70.968880000000013</v>
      </c>
      <c r="AI321" s="5">
        <f t="shared" si="61"/>
        <v>1139.1911300000002</v>
      </c>
      <c r="AJ321" s="5">
        <f>AJ322</f>
        <v>0</v>
      </c>
      <c r="AK321" s="5">
        <f t="shared" si="58"/>
        <v>1139.1911300000002</v>
      </c>
    </row>
    <row r="322" spans="1:37" ht="87.75" customHeight="1">
      <c r="A322" s="2" t="s">
        <v>102</v>
      </c>
      <c r="B322" s="3" t="s">
        <v>10</v>
      </c>
      <c r="C322" s="3" t="s">
        <v>20</v>
      </c>
      <c r="D322" s="3" t="s">
        <v>21</v>
      </c>
      <c r="E322" s="1" t="s">
        <v>68</v>
      </c>
      <c r="F322" s="3">
        <v>100</v>
      </c>
      <c r="G322" s="5">
        <v>1068.22225</v>
      </c>
      <c r="H322" s="6"/>
      <c r="I322" s="5">
        <f t="shared" si="68"/>
        <v>1068.22225</v>
      </c>
      <c r="J322" s="6"/>
      <c r="K322" s="5">
        <f t="shared" si="66"/>
        <v>1068.22225</v>
      </c>
      <c r="L322" s="5">
        <v>1068.22225</v>
      </c>
      <c r="M322" s="6"/>
      <c r="N322" s="6"/>
      <c r="O322" s="5">
        <f t="shared" si="64"/>
        <v>1068.22225</v>
      </c>
      <c r="P322" s="5">
        <f t="shared" si="69"/>
        <v>1068.22225</v>
      </c>
      <c r="Q322" s="6"/>
      <c r="R322" s="6"/>
      <c r="S322" s="5">
        <f t="shared" si="62"/>
        <v>1068.22225</v>
      </c>
      <c r="T322" s="5">
        <f>44.94088+1.025+40.945-15.942</f>
        <v>70.968879999999984</v>
      </c>
      <c r="U322" s="5">
        <f t="shared" si="59"/>
        <v>1139.1911299999999</v>
      </c>
      <c r="V322" s="5"/>
      <c r="W322" s="5">
        <f t="shared" si="56"/>
        <v>1139.1911299999999</v>
      </c>
      <c r="X322" s="5">
        <f t="shared" si="67"/>
        <v>1068.22225</v>
      </c>
      <c r="Y322" s="6"/>
      <c r="Z322" s="5">
        <f t="shared" si="65"/>
        <v>1068.22225</v>
      </c>
      <c r="AA322" s="6"/>
      <c r="AB322" s="5">
        <f t="shared" si="63"/>
        <v>1068.22225</v>
      </c>
      <c r="AC322" s="5">
        <f>86.91088-15.942</f>
        <v>70.968880000000013</v>
      </c>
      <c r="AD322" s="5">
        <f t="shared" si="60"/>
        <v>1139.1911300000002</v>
      </c>
      <c r="AE322" s="5"/>
      <c r="AF322" s="5">
        <f t="shared" si="57"/>
        <v>1139.1911300000002</v>
      </c>
      <c r="AG322" s="5">
        <v>1068.22225</v>
      </c>
      <c r="AH322" s="5">
        <f>86.91088-15.942</f>
        <v>70.968880000000013</v>
      </c>
      <c r="AI322" s="5">
        <f t="shared" si="61"/>
        <v>1139.1911300000002</v>
      </c>
      <c r="AJ322" s="5"/>
      <c r="AK322" s="5">
        <f t="shared" si="58"/>
        <v>1139.1911300000002</v>
      </c>
    </row>
    <row r="323" spans="1:37" ht="41.25" customHeight="1">
      <c r="A323" s="2" t="s">
        <v>66</v>
      </c>
      <c r="B323" s="3" t="s">
        <v>10</v>
      </c>
      <c r="C323" s="3" t="s">
        <v>20</v>
      </c>
      <c r="D323" s="3" t="s">
        <v>21</v>
      </c>
      <c r="E323" s="1" t="s">
        <v>69</v>
      </c>
      <c r="F323" s="3"/>
      <c r="G323" s="5">
        <v>1879.1022799999998</v>
      </c>
      <c r="H323" s="6">
        <f>H324+H325+H326</f>
        <v>0</v>
      </c>
      <c r="I323" s="5">
        <f t="shared" si="68"/>
        <v>1879.1022799999998</v>
      </c>
      <c r="J323" s="6">
        <f>J324+J325+J326</f>
        <v>0</v>
      </c>
      <c r="K323" s="5">
        <f t="shared" si="66"/>
        <v>1879.1022799999998</v>
      </c>
      <c r="L323" s="5">
        <v>1879.1022799999998</v>
      </c>
      <c r="M323" s="6">
        <f>M324+M325+M326</f>
        <v>0</v>
      </c>
      <c r="N323" s="6">
        <f>N324+N325+N326</f>
        <v>0</v>
      </c>
      <c r="O323" s="5">
        <f t="shared" si="64"/>
        <v>1879.1022799999998</v>
      </c>
      <c r="P323" s="5">
        <f t="shared" si="69"/>
        <v>1879.1022799999998</v>
      </c>
      <c r="Q323" s="6">
        <f>Q324+Q325+Q326</f>
        <v>0</v>
      </c>
      <c r="R323" s="6">
        <f>R324+R325+R326</f>
        <v>0</v>
      </c>
      <c r="S323" s="5">
        <f t="shared" si="62"/>
        <v>1879.1022799999998</v>
      </c>
      <c r="T323" s="5">
        <f>T324+T325+T326</f>
        <v>-15.172120000000007</v>
      </c>
      <c r="U323" s="5">
        <f t="shared" si="59"/>
        <v>1863.9301599999999</v>
      </c>
      <c r="V323" s="5">
        <f>V324+V325+V326</f>
        <v>120</v>
      </c>
      <c r="W323" s="5">
        <f t="shared" si="56"/>
        <v>1983.9301599999999</v>
      </c>
      <c r="X323" s="5">
        <f t="shared" si="67"/>
        <v>1879.1022799999998</v>
      </c>
      <c r="Y323" s="6">
        <f>Y324+Y325+Y326</f>
        <v>0</v>
      </c>
      <c r="Z323" s="5">
        <f t="shared" si="65"/>
        <v>1879.1022799999998</v>
      </c>
      <c r="AA323" s="6">
        <f>AA324+AA325+AA326</f>
        <v>0</v>
      </c>
      <c r="AB323" s="5">
        <f t="shared" si="63"/>
        <v>1879.1022799999998</v>
      </c>
      <c r="AC323" s="5">
        <f>AC324+AC325+AC326</f>
        <v>-15.172120000000007</v>
      </c>
      <c r="AD323" s="5">
        <f t="shared" si="60"/>
        <v>1863.9301599999999</v>
      </c>
      <c r="AE323" s="5">
        <f>AE324+AE325+AE326</f>
        <v>0</v>
      </c>
      <c r="AF323" s="5">
        <f t="shared" si="57"/>
        <v>1863.9301599999999</v>
      </c>
      <c r="AG323" s="5">
        <v>1879.1022799999998</v>
      </c>
      <c r="AH323" s="5">
        <f>AH324+AH325+AH326</f>
        <v>-15.172120000000007</v>
      </c>
      <c r="AI323" s="5">
        <f t="shared" si="61"/>
        <v>1863.9301599999999</v>
      </c>
      <c r="AJ323" s="5">
        <f>AJ324+AJ325+AJ326</f>
        <v>0</v>
      </c>
      <c r="AK323" s="5">
        <f t="shared" si="58"/>
        <v>1863.9301599999999</v>
      </c>
    </row>
    <row r="324" spans="1:37" ht="84.75" customHeight="1">
      <c r="A324" s="2" t="s">
        <v>102</v>
      </c>
      <c r="B324" s="3" t="s">
        <v>10</v>
      </c>
      <c r="C324" s="3" t="s">
        <v>20</v>
      </c>
      <c r="D324" s="3" t="s">
        <v>21</v>
      </c>
      <c r="E324" s="1" t="s">
        <v>69</v>
      </c>
      <c r="F324" s="3">
        <v>100</v>
      </c>
      <c r="G324" s="5">
        <v>1630.6251599999998</v>
      </c>
      <c r="H324" s="6"/>
      <c r="I324" s="5">
        <f t="shared" si="68"/>
        <v>1630.6251599999998</v>
      </c>
      <c r="J324" s="6"/>
      <c r="K324" s="5">
        <f t="shared" si="66"/>
        <v>1630.6251599999998</v>
      </c>
      <c r="L324" s="5">
        <v>1630.6251599999998</v>
      </c>
      <c r="M324" s="6"/>
      <c r="N324" s="6"/>
      <c r="O324" s="5">
        <f t="shared" si="64"/>
        <v>1630.6251599999998</v>
      </c>
      <c r="P324" s="5">
        <f t="shared" si="69"/>
        <v>1630.6251599999998</v>
      </c>
      <c r="Q324" s="6"/>
      <c r="R324" s="6"/>
      <c r="S324" s="5">
        <f t="shared" si="62"/>
        <v>1630.6251599999998</v>
      </c>
      <c r="T324" s="5">
        <f>63.73088+1.399+55.474-135.776</f>
        <v>-15.172120000000007</v>
      </c>
      <c r="U324" s="5">
        <f t="shared" si="59"/>
        <v>1615.4530399999999</v>
      </c>
      <c r="V324" s="5">
        <v>120</v>
      </c>
      <c r="W324" s="5">
        <f t="shared" si="56"/>
        <v>1735.4530399999999</v>
      </c>
      <c r="X324" s="5">
        <f t="shared" si="67"/>
        <v>1630.6251599999998</v>
      </c>
      <c r="Y324" s="6"/>
      <c r="Z324" s="5">
        <f t="shared" si="65"/>
        <v>1630.6251599999998</v>
      </c>
      <c r="AA324" s="6"/>
      <c r="AB324" s="5">
        <f t="shared" si="63"/>
        <v>1630.6251599999998</v>
      </c>
      <c r="AC324" s="5">
        <f>120.60388-135.776</f>
        <v>-15.172120000000007</v>
      </c>
      <c r="AD324" s="5">
        <f t="shared" si="60"/>
        <v>1615.4530399999999</v>
      </c>
      <c r="AE324" s="5"/>
      <c r="AF324" s="5">
        <f t="shared" si="57"/>
        <v>1615.4530399999999</v>
      </c>
      <c r="AG324" s="5">
        <v>1630.6251599999998</v>
      </c>
      <c r="AH324" s="5">
        <f>120.60388-135.776</f>
        <v>-15.172120000000007</v>
      </c>
      <c r="AI324" s="5">
        <f t="shared" si="61"/>
        <v>1615.4530399999999</v>
      </c>
      <c r="AJ324" s="5"/>
      <c r="AK324" s="5">
        <f t="shared" si="58"/>
        <v>1615.4530399999999</v>
      </c>
    </row>
    <row r="325" spans="1:37" ht="47.25" customHeight="1">
      <c r="A325" s="2" t="s">
        <v>33</v>
      </c>
      <c r="B325" s="3" t="s">
        <v>10</v>
      </c>
      <c r="C325" s="3" t="s">
        <v>20</v>
      </c>
      <c r="D325" s="3" t="s">
        <v>21</v>
      </c>
      <c r="E325" s="1" t="s">
        <v>69</v>
      </c>
      <c r="F325" s="3">
        <v>200</v>
      </c>
      <c r="G325" s="5">
        <v>248.47712000000001</v>
      </c>
      <c r="H325" s="6"/>
      <c r="I325" s="5">
        <f t="shared" si="68"/>
        <v>248.47712000000001</v>
      </c>
      <c r="J325" s="6"/>
      <c r="K325" s="5">
        <f t="shared" si="66"/>
        <v>248.47712000000001</v>
      </c>
      <c r="L325" s="5">
        <v>248.47712000000001</v>
      </c>
      <c r="M325" s="6"/>
      <c r="N325" s="6"/>
      <c r="O325" s="5">
        <f t="shared" si="64"/>
        <v>248.47712000000001</v>
      </c>
      <c r="P325" s="5">
        <f t="shared" si="69"/>
        <v>248.47712000000001</v>
      </c>
      <c r="Q325" s="6"/>
      <c r="R325" s="6"/>
      <c r="S325" s="5">
        <f t="shared" si="62"/>
        <v>248.47712000000001</v>
      </c>
      <c r="T325" s="5"/>
      <c r="U325" s="5">
        <f t="shared" si="59"/>
        <v>248.47712000000001</v>
      </c>
      <c r="V325" s="5"/>
      <c r="W325" s="5">
        <f t="shared" si="56"/>
        <v>248.47712000000001</v>
      </c>
      <c r="X325" s="5">
        <f t="shared" si="67"/>
        <v>248.47712000000001</v>
      </c>
      <c r="Y325" s="6"/>
      <c r="Z325" s="5">
        <f t="shared" si="65"/>
        <v>248.47712000000001</v>
      </c>
      <c r="AA325" s="6"/>
      <c r="AB325" s="5">
        <f t="shared" si="63"/>
        <v>248.47712000000001</v>
      </c>
      <c r="AC325" s="5"/>
      <c r="AD325" s="5">
        <f t="shared" si="60"/>
        <v>248.47712000000001</v>
      </c>
      <c r="AE325" s="5"/>
      <c r="AF325" s="5">
        <f t="shared" si="57"/>
        <v>248.47712000000001</v>
      </c>
      <c r="AG325" s="5">
        <v>248.47712000000001</v>
      </c>
      <c r="AH325" s="5"/>
      <c r="AI325" s="5">
        <f t="shared" si="61"/>
        <v>248.47712000000001</v>
      </c>
      <c r="AJ325" s="5"/>
      <c r="AK325" s="5">
        <f t="shared" si="58"/>
        <v>248.47712000000001</v>
      </c>
    </row>
    <row r="326" spans="1:37" ht="36" customHeight="1">
      <c r="A326" s="2" t="s">
        <v>34</v>
      </c>
      <c r="B326" s="3" t="s">
        <v>10</v>
      </c>
      <c r="C326" s="3" t="s">
        <v>20</v>
      </c>
      <c r="D326" s="3" t="s">
        <v>21</v>
      </c>
      <c r="E326" s="1" t="s">
        <v>69</v>
      </c>
      <c r="F326" s="3">
        <v>800</v>
      </c>
      <c r="G326" s="5">
        <v>0</v>
      </c>
      <c r="H326" s="6"/>
      <c r="I326" s="5">
        <f t="shared" si="68"/>
        <v>0</v>
      </c>
      <c r="J326" s="6"/>
      <c r="K326" s="5">
        <f t="shared" si="66"/>
        <v>0</v>
      </c>
      <c r="L326" s="5">
        <v>0</v>
      </c>
      <c r="M326" s="6"/>
      <c r="N326" s="6"/>
      <c r="O326" s="5">
        <f t="shared" si="64"/>
        <v>0</v>
      </c>
      <c r="P326" s="5">
        <f t="shared" si="69"/>
        <v>0</v>
      </c>
      <c r="Q326" s="6"/>
      <c r="R326" s="6"/>
      <c r="S326" s="5">
        <f t="shared" si="62"/>
        <v>0</v>
      </c>
      <c r="T326" s="5"/>
      <c r="U326" s="5">
        <f t="shared" si="59"/>
        <v>0</v>
      </c>
      <c r="V326" s="5"/>
      <c r="W326" s="5">
        <f t="shared" si="56"/>
        <v>0</v>
      </c>
      <c r="X326" s="5">
        <f t="shared" si="67"/>
        <v>0</v>
      </c>
      <c r="Y326" s="6"/>
      <c r="Z326" s="5">
        <f t="shared" si="65"/>
        <v>0</v>
      </c>
      <c r="AA326" s="6"/>
      <c r="AB326" s="5">
        <f t="shared" si="63"/>
        <v>0</v>
      </c>
      <c r="AC326" s="5"/>
      <c r="AD326" s="5">
        <f t="shared" si="60"/>
        <v>0</v>
      </c>
      <c r="AE326" s="5"/>
      <c r="AF326" s="5">
        <f t="shared" si="57"/>
        <v>0</v>
      </c>
      <c r="AG326" s="5">
        <v>0</v>
      </c>
      <c r="AH326" s="5"/>
      <c r="AI326" s="5">
        <f t="shared" si="61"/>
        <v>0</v>
      </c>
      <c r="AJ326" s="5"/>
      <c r="AK326" s="5">
        <f t="shared" si="58"/>
        <v>0</v>
      </c>
    </row>
    <row r="327" spans="1:37" ht="49.5" customHeight="1">
      <c r="A327" s="2" t="s">
        <v>67</v>
      </c>
      <c r="B327" s="3" t="s">
        <v>10</v>
      </c>
      <c r="C327" s="3" t="s">
        <v>20</v>
      </c>
      <c r="D327" s="3" t="s">
        <v>21</v>
      </c>
      <c r="E327" s="1" t="s">
        <v>70</v>
      </c>
      <c r="F327" s="3"/>
      <c r="G327" s="5">
        <v>934.17171999999994</v>
      </c>
      <c r="H327" s="6">
        <f>H328</f>
        <v>0</v>
      </c>
      <c r="I327" s="5">
        <f t="shared" si="68"/>
        <v>934.17171999999994</v>
      </c>
      <c r="J327" s="6">
        <f>J328</f>
        <v>0</v>
      </c>
      <c r="K327" s="5">
        <f t="shared" si="66"/>
        <v>934.17171999999994</v>
      </c>
      <c r="L327" s="5">
        <v>934.17171999999994</v>
      </c>
      <c r="M327" s="6">
        <f>M328</f>
        <v>0</v>
      </c>
      <c r="N327" s="6">
        <f>N328</f>
        <v>0</v>
      </c>
      <c r="O327" s="5">
        <f t="shared" si="64"/>
        <v>934.17171999999994</v>
      </c>
      <c r="P327" s="5">
        <f t="shared" si="69"/>
        <v>934.17171999999994</v>
      </c>
      <c r="Q327" s="6">
        <f>Q328</f>
        <v>0</v>
      </c>
      <c r="R327" s="6">
        <f>R328</f>
        <v>0</v>
      </c>
      <c r="S327" s="5">
        <f t="shared" si="62"/>
        <v>934.17171999999994</v>
      </c>
      <c r="T327" s="5">
        <f>T328</f>
        <v>-934.17172000000005</v>
      </c>
      <c r="U327" s="5">
        <f t="shared" si="59"/>
        <v>0</v>
      </c>
      <c r="V327" s="5">
        <f>V328</f>
        <v>0</v>
      </c>
      <c r="W327" s="5">
        <f t="shared" si="56"/>
        <v>0</v>
      </c>
      <c r="X327" s="5">
        <f t="shared" si="67"/>
        <v>934.17171999999994</v>
      </c>
      <c r="Y327" s="6">
        <f>Y328</f>
        <v>0</v>
      </c>
      <c r="Z327" s="5">
        <f t="shared" si="65"/>
        <v>934.17171999999994</v>
      </c>
      <c r="AA327" s="6">
        <f>AA328</f>
        <v>0</v>
      </c>
      <c r="AB327" s="5">
        <f t="shared" si="63"/>
        <v>934.17171999999994</v>
      </c>
      <c r="AC327" s="5">
        <f>AC328</f>
        <v>-934.17172000000005</v>
      </c>
      <c r="AD327" s="5">
        <f t="shared" si="60"/>
        <v>0</v>
      </c>
      <c r="AE327" s="5">
        <f>AE328</f>
        <v>0</v>
      </c>
      <c r="AF327" s="5">
        <f t="shared" si="57"/>
        <v>0</v>
      </c>
      <c r="AG327" s="5">
        <v>934.17171999999994</v>
      </c>
      <c r="AH327" s="5">
        <f>AH328</f>
        <v>-934.17172000000005</v>
      </c>
      <c r="AI327" s="5">
        <f t="shared" si="61"/>
        <v>0</v>
      </c>
      <c r="AJ327" s="5">
        <f>AJ328</f>
        <v>0</v>
      </c>
      <c r="AK327" s="5">
        <f t="shared" si="58"/>
        <v>0</v>
      </c>
    </row>
    <row r="328" spans="1:37" ht="90" customHeight="1">
      <c r="A328" s="2" t="s">
        <v>102</v>
      </c>
      <c r="B328" s="3" t="s">
        <v>10</v>
      </c>
      <c r="C328" s="3" t="s">
        <v>20</v>
      </c>
      <c r="D328" s="3" t="s">
        <v>21</v>
      </c>
      <c r="E328" s="1" t="s">
        <v>70</v>
      </c>
      <c r="F328" s="3">
        <v>100</v>
      </c>
      <c r="G328" s="5">
        <v>934.17171999999994</v>
      </c>
      <c r="H328" s="6"/>
      <c r="I328" s="5">
        <f t="shared" si="68"/>
        <v>934.17171999999994</v>
      </c>
      <c r="J328" s="6"/>
      <c r="K328" s="5">
        <f t="shared" si="66"/>
        <v>934.17171999999994</v>
      </c>
      <c r="L328" s="5">
        <v>934.17171999999994</v>
      </c>
      <c r="M328" s="6"/>
      <c r="N328" s="6"/>
      <c r="O328" s="5">
        <f t="shared" si="64"/>
        <v>934.17171999999994</v>
      </c>
      <c r="P328" s="5">
        <f t="shared" si="69"/>
        <v>934.17171999999994</v>
      </c>
      <c r="Q328" s="6"/>
      <c r="R328" s="6"/>
      <c r="S328" s="5">
        <f t="shared" si="62"/>
        <v>934.17171999999994</v>
      </c>
      <c r="T328" s="5">
        <v>-934.17172000000005</v>
      </c>
      <c r="U328" s="5">
        <f t="shared" si="59"/>
        <v>0</v>
      </c>
      <c r="V328" s="5"/>
      <c r="W328" s="5">
        <f t="shared" si="56"/>
        <v>0</v>
      </c>
      <c r="X328" s="5">
        <f t="shared" si="67"/>
        <v>934.17171999999994</v>
      </c>
      <c r="Y328" s="6"/>
      <c r="Z328" s="5">
        <f t="shared" si="65"/>
        <v>934.17171999999994</v>
      </c>
      <c r="AA328" s="6"/>
      <c r="AB328" s="5">
        <f t="shared" si="63"/>
        <v>934.17171999999994</v>
      </c>
      <c r="AC328" s="5">
        <v>-934.17172000000005</v>
      </c>
      <c r="AD328" s="5">
        <f t="shared" si="60"/>
        <v>0</v>
      </c>
      <c r="AE328" s="5"/>
      <c r="AF328" s="5">
        <f t="shared" si="57"/>
        <v>0</v>
      </c>
      <c r="AG328" s="5">
        <v>934.17171999999994</v>
      </c>
      <c r="AH328" s="5">
        <v>-934.17172000000005</v>
      </c>
      <c r="AI328" s="5">
        <f t="shared" si="61"/>
        <v>0</v>
      </c>
      <c r="AJ328" s="5"/>
      <c r="AK328" s="5">
        <f t="shared" si="58"/>
        <v>0</v>
      </c>
    </row>
    <row r="329" spans="1:37" ht="47.25" customHeight="1">
      <c r="A329" s="2" t="s">
        <v>337</v>
      </c>
      <c r="B329" s="3" t="s">
        <v>10</v>
      </c>
      <c r="C329" s="3" t="s">
        <v>20</v>
      </c>
      <c r="D329" s="3">
        <v>13</v>
      </c>
      <c r="E329" s="1" t="s">
        <v>338</v>
      </c>
      <c r="F329" s="3"/>
      <c r="G329" s="5"/>
      <c r="H329" s="6"/>
      <c r="I329" s="5"/>
      <c r="J329" s="6"/>
      <c r="K329" s="5"/>
      <c r="L329" s="5"/>
      <c r="M329" s="6"/>
      <c r="N329" s="6"/>
      <c r="O329" s="5"/>
      <c r="P329" s="5"/>
      <c r="Q329" s="6"/>
      <c r="R329" s="6"/>
      <c r="S329" s="5"/>
      <c r="T329" s="5"/>
      <c r="U329" s="5">
        <f t="shared" si="59"/>
        <v>0</v>
      </c>
      <c r="V329" s="5">
        <f>V330</f>
        <v>0</v>
      </c>
      <c r="W329" s="5">
        <f t="shared" si="56"/>
        <v>0</v>
      </c>
      <c r="X329" s="5"/>
      <c r="Y329" s="6"/>
      <c r="Z329" s="5"/>
      <c r="AA329" s="6"/>
      <c r="AB329" s="5"/>
      <c r="AC329" s="5"/>
      <c r="AD329" s="5">
        <f t="shared" si="60"/>
        <v>0</v>
      </c>
      <c r="AE329" s="5">
        <f>AE330</f>
        <v>0</v>
      </c>
      <c r="AF329" s="5">
        <f t="shared" si="57"/>
        <v>0</v>
      </c>
      <c r="AG329" s="5"/>
      <c r="AH329" s="5"/>
      <c r="AI329" s="5">
        <f t="shared" si="61"/>
        <v>0</v>
      </c>
      <c r="AJ329" s="5">
        <f>AJ330</f>
        <v>0</v>
      </c>
      <c r="AK329" s="5">
        <f t="shared" si="58"/>
        <v>0</v>
      </c>
    </row>
    <row r="330" spans="1:37" ht="48.75" customHeight="1">
      <c r="A330" s="2" t="s">
        <v>33</v>
      </c>
      <c r="B330" s="3" t="s">
        <v>10</v>
      </c>
      <c r="C330" s="3" t="s">
        <v>20</v>
      </c>
      <c r="D330" s="3">
        <v>13</v>
      </c>
      <c r="E330" s="1" t="s">
        <v>338</v>
      </c>
      <c r="F330" s="3">
        <v>200</v>
      </c>
      <c r="G330" s="5"/>
      <c r="H330" s="6"/>
      <c r="I330" s="5"/>
      <c r="J330" s="6"/>
      <c r="K330" s="5"/>
      <c r="L330" s="5"/>
      <c r="M330" s="6"/>
      <c r="N330" s="6"/>
      <c r="O330" s="5"/>
      <c r="P330" s="5"/>
      <c r="Q330" s="6"/>
      <c r="R330" s="6"/>
      <c r="S330" s="5"/>
      <c r="T330" s="5"/>
      <c r="U330" s="5">
        <f t="shared" si="59"/>
        <v>0</v>
      </c>
      <c r="V330" s="5"/>
      <c r="W330" s="5">
        <f t="shared" si="56"/>
        <v>0</v>
      </c>
      <c r="X330" s="5"/>
      <c r="Y330" s="6"/>
      <c r="Z330" s="5"/>
      <c r="AA330" s="6"/>
      <c r="AB330" s="5"/>
      <c r="AC330" s="5"/>
      <c r="AD330" s="5">
        <f t="shared" si="60"/>
        <v>0</v>
      </c>
      <c r="AE330" s="5"/>
      <c r="AF330" s="5">
        <f t="shared" si="57"/>
        <v>0</v>
      </c>
      <c r="AG330" s="5"/>
      <c r="AH330" s="5"/>
      <c r="AI330" s="5">
        <f t="shared" si="61"/>
        <v>0</v>
      </c>
      <c r="AJ330" s="5"/>
      <c r="AK330" s="5">
        <f t="shared" si="58"/>
        <v>0</v>
      </c>
    </row>
    <row r="331" spans="1:37" ht="52.5" customHeight="1">
      <c r="A331" s="8" t="s">
        <v>9</v>
      </c>
      <c r="B331" s="9" t="s">
        <v>8</v>
      </c>
      <c r="C331" s="9"/>
      <c r="D331" s="9"/>
      <c r="E331" s="3"/>
      <c r="F331" s="3"/>
      <c r="G331" s="5">
        <v>17836.754740000004</v>
      </c>
      <c r="H331" s="6">
        <f>H332</f>
        <v>0</v>
      </c>
      <c r="I331" s="5">
        <f t="shared" si="68"/>
        <v>17836.754740000004</v>
      </c>
      <c r="J331" s="6">
        <f>J332</f>
        <v>0</v>
      </c>
      <c r="K331" s="5">
        <f t="shared" si="66"/>
        <v>17836.754740000004</v>
      </c>
      <c r="L331" s="5">
        <v>17836.754740000004</v>
      </c>
      <c r="M331" s="6">
        <f>M332</f>
        <v>0</v>
      </c>
      <c r="N331" s="6">
        <f>N332</f>
        <v>0</v>
      </c>
      <c r="O331" s="5">
        <f t="shared" si="64"/>
        <v>17836.754740000004</v>
      </c>
      <c r="P331" s="5">
        <f t="shared" si="69"/>
        <v>17836.754740000004</v>
      </c>
      <c r="Q331" s="6">
        <f>Q332</f>
        <v>0</v>
      </c>
      <c r="R331" s="6">
        <f>R332</f>
        <v>0</v>
      </c>
      <c r="S331" s="5">
        <f t="shared" si="62"/>
        <v>17836.754740000004</v>
      </c>
      <c r="T331" s="5">
        <f>T332</f>
        <v>8279.0119900000009</v>
      </c>
      <c r="U331" s="5">
        <f t="shared" si="59"/>
        <v>26115.766730000003</v>
      </c>
      <c r="V331" s="5">
        <f>V332</f>
        <v>3347.7022900000002</v>
      </c>
      <c r="W331" s="5">
        <f t="shared" si="56"/>
        <v>29463.469020000004</v>
      </c>
      <c r="X331" s="5">
        <f t="shared" si="67"/>
        <v>17836.754740000004</v>
      </c>
      <c r="Y331" s="6">
        <f>Y332</f>
        <v>0</v>
      </c>
      <c r="Z331" s="5">
        <f t="shared" si="65"/>
        <v>17836.754740000004</v>
      </c>
      <c r="AA331" s="6">
        <f>AA332</f>
        <v>0</v>
      </c>
      <c r="AB331" s="5">
        <f t="shared" si="63"/>
        <v>17836.754740000004</v>
      </c>
      <c r="AC331" s="5">
        <f>AC332</f>
        <v>1268.6855099999998</v>
      </c>
      <c r="AD331" s="5">
        <f t="shared" si="60"/>
        <v>19105.440250000003</v>
      </c>
      <c r="AE331" s="5">
        <f>AE332</f>
        <v>94.76</v>
      </c>
      <c r="AF331" s="5">
        <f t="shared" si="57"/>
        <v>19200.200250000002</v>
      </c>
      <c r="AG331" s="5">
        <v>17836.754740000004</v>
      </c>
      <c r="AH331" s="5">
        <f>AH332</f>
        <v>1268.6855099999998</v>
      </c>
      <c r="AI331" s="5">
        <f t="shared" si="61"/>
        <v>19105.440250000003</v>
      </c>
      <c r="AJ331" s="5">
        <f>AJ332</f>
        <v>94.76</v>
      </c>
      <c r="AK331" s="5">
        <f t="shared" si="58"/>
        <v>19200.200250000002</v>
      </c>
    </row>
    <row r="332" spans="1:37" ht="38.25" customHeight="1">
      <c r="A332" s="2" t="s">
        <v>12</v>
      </c>
      <c r="B332" s="3" t="s">
        <v>8</v>
      </c>
      <c r="C332" s="3"/>
      <c r="D332" s="3"/>
      <c r="E332" s="3"/>
      <c r="F332" s="3"/>
      <c r="G332" s="5">
        <v>17836.754740000004</v>
      </c>
      <c r="H332" s="6">
        <f>H333+H339+H341+H343+H345+H347+H351+H353+H355+H357+H359+H361+H365+H367+H369+H371+H373+H375+H377+H379+H382+H385+H389+H392+H394+H349</f>
        <v>0</v>
      </c>
      <c r="I332" s="5">
        <f t="shared" si="68"/>
        <v>17836.754740000004</v>
      </c>
      <c r="J332" s="6">
        <f>J333+J339+J341+J343+J345+J347+J351+J353+J355+J357+J359+J361+J365+J367+J369+J371+J373+J375+J377+J379+J382+J385+J389+J392+J394+J349</f>
        <v>0</v>
      </c>
      <c r="K332" s="5">
        <f t="shared" si="66"/>
        <v>17836.754740000004</v>
      </c>
      <c r="L332" s="5">
        <v>17836.754740000004</v>
      </c>
      <c r="M332" s="6">
        <f>M333+M339+M341+M343+M345+M347+M351+M353+M355+M357+M359+M361+M365+M367+M369+M371+M373+M375+M377+M379+M382+M385+M389+M392+M394+M349</f>
        <v>0</v>
      </c>
      <c r="N332" s="6">
        <f>N333+N339+N341+N343+N345+N347+N351+N353+N355+N357+N359+N361+N365+N367+N369+N371+N373+N375+N377+N379+N382+N385+N389+N392+N394+N349</f>
        <v>0</v>
      </c>
      <c r="O332" s="5">
        <f t="shared" si="64"/>
        <v>17836.754740000004</v>
      </c>
      <c r="P332" s="5">
        <f t="shared" si="69"/>
        <v>17836.754740000004</v>
      </c>
      <c r="Q332" s="6">
        <f>Q333+Q339+Q341+Q343+Q345+Q347+Q351+Q353+Q355+Q357+Q359+Q361+Q365+Q367+Q369+Q371+Q373+Q375+Q377+Q379+Q382+Q385+Q389+Q392+Q394+Q349</f>
        <v>0</v>
      </c>
      <c r="R332" s="6">
        <f>R333+R339+R341+R343+R345+R347+R351+R353+R355+R357+R359+R361+R365+R367+R369+R371+R373+R375+R377+R379+R382+R385+R389+R392+R394+R349</f>
        <v>0</v>
      </c>
      <c r="S332" s="5">
        <f t="shared" si="62"/>
        <v>17836.754740000004</v>
      </c>
      <c r="T332" s="5">
        <f>T333+T339+T341+T343+T345+T347+T351+T353+T355+T357+T359+T361+T365+T367+T369+T371+T373+T375+T377+T379+T382+T385+T389+T392+T394+T349</f>
        <v>8279.0119900000009</v>
      </c>
      <c r="U332" s="5">
        <f t="shared" si="59"/>
        <v>26115.766730000003</v>
      </c>
      <c r="V332" s="5">
        <f>V333+V339+V341+V343+V345+V347+V351+V353+V355+V357+V359+V361+V365+V367+V369+V371+V373+V375+V377+V379+V382+V385+V389+V392+V394+V349+V337+V363</f>
        <v>3347.7022900000002</v>
      </c>
      <c r="W332" s="5">
        <f t="shared" si="56"/>
        <v>29463.469020000004</v>
      </c>
      <c r="X332" s="5">
        <f t="shared" si="67"/>
        <v>17836.754740000004</v>
      </c>
      <c r="Y332" s="6">
        <f>Y333+Y339+Y341+Y343+Y345+Y347+Y351+Y353+Y355+Y357+Y359+Y361+Y365+Y367+Y369+Y371+Y373+Y375+Y377+Y379+Y382+Y385+Y389+Y392+Y394+Y349</f>
        <v>0</v>
      </c>
      <c r="Z332" s="5">
        <f t="shared" si="65"/>
        <v>17836.754740000004</v>
      </c>
      <c r="AA332" s="6">
        <f>AA333+AA339+AA341+AA343+AA345+AA347+AA351+AA353+AA355+AA357+AA359+AA361+AA365+AA367+AA369+AA371+AA373+AA375+AA377+AA379+AA382+AA385+AA389+AA392+AA394+AA349</f>
        <v>0</v>
      </c>
      <c r="AB332" s="5">
        <f t="shared" si="63"/>
        <v>17836.754740000004</v>
      </c>
      <c r="AC332" s="5">
        <f>AC333+AC339+AC341+AC343+AC345+AC347+AC351+AC353+AC355+AC357+AC359+AC361+AC365+AC367+AC369+AC371+AC373+AC375+AC377+AC379+AC382+AC385+AC389+AC392+AC394+AC349</f>
        <v>1268.6855099999998</v>
      </c>
      <c r="AD332" s="5">
        <f t="shared" si="60"/>
        <v>19105.440250000003</v>
      </c>
      <c r="AE332" s="5">
        <f>AE333+AE339+AE341+AE343+AE345+AE347+AE351+AE353+AE355+AE357+AE359+AE361+AE365+AE367+AE369+AE371+AE373+AE375+AE377+AE379+AE382+AE385+AE389+AE392+AE394+AE349+AE337+AE363</f>
        <v>94.76</v>
      </c>
      <c r="AF332" s="5">
        <f t="shared" si="57"/>
        <v>19200.200250000002</v>
      </c>
      <c r="AG332" s="5">
        <v>17836.754740000004</v>
      </c>
      <c r="AH332" s="5">
        <f>AH333+AH339+AH341+AH343+AH345+AH347+AH351+AH353+AH355+AH357+AH359+AH361+AH365+AH367+AH369+AH371+AH373+AH375+AH377+AH379+AH382+AH385+AH389+AH392+AH394+AH349</f>
        <v>1268.6855099999998</v>
      </c>
      <c r="AI332" s="5">
        <f t="shared" si="61"/>
        <v>19105.440250000003</v>
      </c>
      <c r="AJ332" s="5">
        <f>AJ333+AJ339+AJ341+AJ343+AJ345+AJ347+AJ351+AJ353+AJ355+AJ357+AJ359+AJ361+AJ365+AJ367+AJ369+AJ371+AJ373+AJ375+AJ377+AJ379+AJ382+AJ385+AJ389+AJ392+AJ394+AJ349+AJ337+AJ363</f>
        <v>94.76</v>
      </c>
      <c r="AK332" s="5">
        <f t="shared" si="58"/>
        <v>19200.200250000002</v>
      </c>
    </row>
    <row r="333" spans="1:37" ht="50.25" customHeight="1">
      <c r="A333" s="2" t="s">
        <v>32</v>
      </c>
      <c r="B333" s="3" t="s">
        <v>8</v>
      </c>
      <c r="C333" s="3" t="s">
        <v>20</v>
      </c>
      <c r="D333" s="3">
        <v>13</v>
      </c>
      <c r="E333" s="1" t="s">
        <v>35</v>
      </c>
      <c r="F333" s="3"/>
      <c r="G333" s="5">
        <v>2763.8077599999997</v>
      </c>
      <c r="H333" s="6">
        <f>H334+H335+H336</f>
        <v>0</v>
      </c>
      <c r="I333" s="5">
        <f t="shared" si="68"/>
        <v>2763.8077599999997</v>
      </c>
      <c r="J333" s="6">
        <f>J334+J335+J336</f>
        <v>0</v>
      </c>
      <c r="K333" s="5">
        <f t="shared" si="66"/>
        <v>2763.8077599999997</v>
      </c>
      <c r="L333" s="5">
        <v>2763.8077599999997</v>
      </c>
      <c r="M333" s="6">
        <f>M334+M335+M336</f>
        <v>0</v>
      </c>
      <c r="N333" s="6">
        <f>N334+N335+N336</f>
        <v>0</v>
      </c>
      <c r="O333" s="5">
        <f t="shared" si="64"/>
        <v>2763.8077599999997</v>
      </c>
      <c r="P333" s="5">
        <f t="shared" si="69"/>
        <v>2763.8077599999997</v>
      </c>
      <c r="Q333" s="6">
        <f>Q334+Q335+Q336</f>
        <v>0</v>
      </c>
      <c r="R333" s="6">
        <f>R334+R335+R336</f>
        <v>0</v>
      </c>
      <c r="S333" s="5">
        <f t="shared" si="62"/>
        <v>2763.8077599999997</v>
      </c>
      <c r="T333" s="5">
        <f>T334+T335+T336</f>
        <v>145.75813999999997</v>
      </c>
      <c r="U333" s="5">
        <f t="shared" si="59"/>
        <v>2909.5658999999996</v>
      </c>
      <c r="V333" s="5">
        <f>V334+V335+V336</f>
        <v>0</v>
      </c>
      <c r="W333" s="5">
        <f t="shared" si="56"/>
        <v>2909.5658999999996</v>
      </c>
      <c r="X333" s="5">
        <f t="shared" si="67"/>
        <v>2763.8077599999997</v>
      </c>
      <c r="Y333" s="6">
        <f>Y334+Y335+Y336</f>
        <v>0</v>
      </c>
      <c r="Z333" s="5">
        <f t="shared" si="65"/>
        <v>2763.8077599999997</v>
      </c>
      <c r="AA333" s="6">
        <f>AA334+AA335+AA336</f>
        <v>0</v>
      </c>
      <c r="AB333" s="5">
        <f t="shared" si="63"/>
        <v>2763.8077599999997</v>
      </c>
      <c r="AC333" s="5">
        <f>AC334+AC335+AC336</f>
        <v>145.75873999999999</v>
      </c>
      <c r="AD333" s="5">
        <f t="shared" si="60"/>
        <v>2909.5664999999999</v>
      </c>
      <c r="AE333" s="5">
        <f>AE334+AE335+AE336</f>
        <v>0</v>
      </c>
      <c r="AF333" s="5">
        <f t="shared" si="57"/>
        <v>2909.5664999999999</v>
      </c>
      <c r="AG333" s="5">
        <v>2763.8077599999997</v>
      </c>
      <c r="AH333" s="5">
        <f>AH334+AH335+AH336</f>
        <v>145.75873999999999</v>
      </c>
      <c r="AI333" s="5">
        <f t="shared" si="61"/>
        <v>2909.5664999999999</v>
      </c>
      <c r="AJ333" s="5">
        <f>AJ334+AJ335+AJ336</f>
        <v>0</v>
      </c>
      <c r="AK333" s="5">
        <f t="shared" si="58"/>
        <v>2909.5664999999999</v>
      </c>
    </row>
    <row r="334" spans="1:37" ht="89.25" customHeight="1">
      <c r="A334" s="2" t="s">
        <v>102</v>
      </c>
      <c r="B334" s="3" t="s">
        <v>8</v>
      </c>
      <c r="C334" s="3" t="s">
        <v>20</v>
      </c>
      <c r="D334" s="3">
        <v>13</v>
      </c>
      <c r="E334" s="1" t="s">
        <v>35</v>
      </c>
      <c r="F334" s="3">
        <v>100</v>
      </c>
      <c r="G334" s="5">
        <v>2762.4227599999999</v>
      </c>
      <c r="H334" s="6"/>
      <c r="I334" s="5">
        <f t="shared" si="68"/>
        <v>2762.4227599999999</v>
      </c>
      <c r="J334" s="6"/>
      <c r="K334" s="5">
        <f t="shared" si="66"/>
        <v>2762.4227599999999</v>
      </c>
      <c r="L334" s="5">
        <v>2762.4227599999999</v>
      </c>
      <c r="M334" s="6"/>
      <c r="N334" s="6"/>
      <c r="O334" s="5">
        <f t="shared" si="64"/>
        <v>2762.4227599999999</v>
      </c>
      <c r="P334" s="5">
        <f t="shared" si="69"/>
        <v>2762.4227599999999</v>
      </c>
      <c r="Q334" s="6"/>
      <c r="R334" s="6"/>
      <c r="S334" s="5">
        <f t="shared" si="62"/>
        <v>2762.4227599999999</v>
      </c>
      <c r="T334" s="5">
        <f>119.1814+1.836+9.652+105.294-90.20526</f>
        <v>145.75813999999997</v>
      </c>
      <c r="U334" s="5">
        <f t="shared" si="59"/>
        <v>2908.1808999999998</v>
      </c>
      <c r="V334" s="5"/>
      <c r="W334" s="5">
        <f t="shared" si="56"/>
        <v>2908.1808999999998</v>
      </c>
      <c r="X334" s="5">
        <f t="shared" si="67"/>
        <v>2762.4227599999999</v>
      </c>
      <c r="Y334" s="6"/>
      <c r="Z334" s="5">
        <f t="shared" si="65"/>
        <v>2762.4227599999999</v>
      </c>
      <c r="AA334" s="6"/>
      <c r="AB334" s="5">
        <f t="shared" si="63"/>
        <v>2762.4227599999999</v>
      </c>
      <c r="AC334" s="5">
        <f>235.964-90.20526</f>
        <v>145.75873999999999</v>
      </c>
      <c r="AD334" s="5">
        <f t="shared" si="60"/>
        <v>2908.1814999999997</v>
      </c>
      <c r="AE334" s="5"/>
      <c r="AF334" s="5">
        <f t="shared" si="57"/>
        <v>2908.1814999999997</v>
      </c>
      <c r="AG334" s="5">
        <v>2762.4227599999999</v>
      </c>
      <c r="AH334" s="5">
        <f>235.964-90.20526</f>
        <v>145.75873999999999</v>
      </c>
      <c r="AI334" s="5">
        <f t="shared" si="61"/>
        <v>2908.1814999999997</v>
      </c>
      <c r="AJ334" s="5"/>
      <c r="AK334" s="5">
        <f t="shared" si="58"/>
        <v>2908.1814999999997</v>
      </c>
    </row>
    <row r="335" spans="1:37" ht="55.5" customHeight="1">
      <c r="A335" s="2" t="s">
        <v>33</v>
      </c>
      <c r="B335" s="3" t="s">
        <v>8</v>
      </c>
      <c r="C335" s="3" t="s">
        <v>20</v>
      </c>
      <c r="D335" s="3">
        <v>13</v>
      </c>
      <c r="E335" s="1" t="s">
        <v>35</v>
      </c>
      <c r="F335" s="3">
        <v>200</v>
      </c>
      <c r="G335" s="5">
        <v>0</v>
      </c>
      <c r="H335" s="6"/>
      <c r="I335" s="5">
        <f t="shared" si="68"/>
        <v>0</v>
      </c>
      <c r="J335" s="6"/>
      <c r="K335" s="5">
        <f t="shared" si="66"/>
        <v>0</v>
      </c>
      <c r="L335" s="5">
        <v>0</v>
      </c>
      <c r="M335" s="6"/>
      <c r="N335" s="6"/>
      <c r="O335" s="5">
        <f t="shared" si="64"/>
        <v>0</v>
      </c>
      <c r="P335" s="5">
        <f t="shared" si="69"/>
        <v>0</v>
      </c>
      <c r="Q335" s="6"/>
      <c r="R335" s="6"/>
      <c r="S335" s="5">
        <f t="shared" si="62"/>
        <v>0</v>
      </c>
      <c r="T335" s="5"/>
      <c r="U335" s="5">
        <f t="shared" si="59"/>
        <v>0</v>
      </c>
      <c r="V335" s="5"/>
      <c r="W335" s="5">
        <f t="shared" si="56"/>
        <v>0</v>
      </c>
      <c r="X335" s="5">
        <f t="shared" si="67"/>
        <v>0</v>
      </c>
      <c r="Y335" s="6"/>
      <c r="Z335" s="5">
        <f t="shared" si="65"/>
        <v>0</v>
      </c>
      <c r="AA335" s="6"/>
      <c r="AB335" s="5">
        <f t="shared" si="63"/>
        <v>0</v>
      </c>
      <c r="AC335" s="5"/>
      <c r="AD335" s="5">
        <f t="shared" si="60"/>
        <v>0</v>
      </c>
      <c r="AE335" s="5"/>
      <c r="AF335" s="5">
        <f t="shared" si="57"/>
        <v>0</v>
      </c>
      <c r="AG335" s="5">
        <v>0</v>
      </c>
      <c r="AH335" s="5"/>
      <c r="AI335" s="5">
        <f t="shared" si="61"/>
        <v>0</v>
      </c>
      <c r="AJ335" s="5"/>
      <c r="AK335" s="5">
        <f t="shared" si="58"/>
        <v>0</v>
      </c>
    </row>
    <row r="336" spans="1:37" ht="42.75" customHeight="1">
      <c r="A336" s="2" t="s">
        <v>34</v>
      </c>
      <c r="B336" s="3" t="s">
        <v>8</v>
      </c>
      <c r="C336" s="3" t="s">
        <v>20</v>
      </c>
      <c r="D336" s="3">
        <v>13</v>
      </c>
      <c r="E336" s="1" t="s">
        <v>35</v>
      </c>
      <c r="F336" s="3">
        <v>800</v>
      </c>
      <c r="G336" s="5">
        <v>1.3849999999999998</v>
      </c>
      <c r="H336" s="6"/>
      <c r="I336" s="5">
        <f t="shared" si="68"/>
        <v>1.3849999999999998</v>
      </c>
      <c r="J336" s="6"/>
      <c r="K336" s="5">
        <f t="shared" si="66"/>
        <v>1.3849999999999998</v>
      </c>
      <c r="L336" s="5">
        <v>1.3849999999999998</v>
      </c>
      <c r="M336" s="6"/>
      <c r="N336" s="6"/>
      <c r="O336" s="5">
        <f t="shared" si="64"/>
        <v>1.3849999999999998</v>
      </c>
      <c r="P336" s="5">
        <f t="shared" si="69"/>
        <v>1.3849999999999998</v>
      </c>
      <c r="Q336" s="6"/>
      <c r="R336" s="6"/>
      <c r="S336" s="5">
        <f t="shared" si="62"/>
        <v>1.3849999999999998</v>
      </c>
      <c r="T336" s="5"/>
      <c r="U336" s="5">
        <f t="shared" si="59"/>
        <v>1.3849999999999998</v>
      </c>
      <c r="V336" s="5"/>
      <c r="W336" s="5">
        <f t="shared" si="56"/>
        <v>1.3849999999999998</v>
      </c>
      <c r="X336" s="5">
        <f t="shared" si="67"/>
        <v>1.3849999999999998</v>
      </c>
      <c r="Y336" s="6"/>
      <c r="Z336" s="5">
        <f t="shared" si="65"/>
        <v>1.3849999999999998</v>
      </c>
      <c r="AA336" s="6"/>
      <c r="AB336" s="5">
        <f t="shared" si="63"/>
        <v>1.3849999999999998</v>
      </c>
      <c r="AC336" s="5"/>
      <c r="AD336" s="5">
        <f t="shared" si="60"/>
        <v>1.3849999999999998</v>
      </c>
      <c r="AE336" s="5"/>
      <c r="AF336" s="5">
        <f t="shared" si="57"/>
        <v>1.3849999999999998</v>
      </c>
      <c r="AG336" s="5">
        <v>1.3849999999999998</v>
      </c>
      <c r="AH336" s="5"/>
      <c r="AI336" s="5">
        <f t="shared" si="61"/>
        <v>1.3849999999999998</v>
      </c>
      <c r="AJ336" s="5"/>
      <c r="AK336" s="5">
        <f t="shared" si="58"/>
        <v>1.3849999999999998</v>
      </c>
    </row>
    <row r="337" spans="1:37" ht="51" customHeight="1">
      <c r="A337" s="2" t="s">
        <v>337</v>
      </c>
      <c r="B337" s="3" t="s">
        <v>8</v>
      </c>
      <c r="C337" s="3" t="s">
        <v>20</v>
      </c>
      <c r="D337" s="3">
        <v>13</v>
      </c>
      <c r="E337" s="1" t="s">
        <v>338</v>
      </c>
      <c r="F337" s="3"/>
      <c r="G337" s="5"/>
      <c r="H337" s="6"/>
      <c r="I337" s="5"/>
      <c r="J337" s="6"/>
      <c r="K337" s="5"/>
      <c r="L337" s="5"/>
      <c r="M337" s="6"/>
      <c r="N337" s="6"/>
      <c r="O337" s="5"/>
      <c r="P337" s="5"/>
      <c r="Q337" s="6"/>
      <c r="R337" s="6"/>
      <c r="S337" s="5"/>
      <c r="T337" s="5"/>
      <c r="U337" s="5">
        <f t="shared" si="59"/>
        <v>0</v>
      </c>
      <c r="V337" s="5">
        <f>V338</f>
        <v>0</v>
      </c>
      <c r="W337" s="5">
        <f t="shared" si="56"/>
        <v>0</v>
      </c>
      <c r="X337" s="5"/>
      <c r="Y337" s="6"/>
      <c r="Z337" s="5"/>
      <c r="AA337" s="6"/>
      <c r="AB337" s="5"/>
      <c r="AC337" s="5"/>
      <c r="AD337" s="5">
        <f t="shared" si="60"/>
        <v>0</v>
      </c>
      <c r="AE337" s="5">
        <f>AE338</f>
        <v>0</v>
      </c>
      <c r="AF337" s="5">
        <f t="shared" si="57"/>
        <v>0</v>
      </c>
      <c r="AG337" s="5"/>
      <c r="AH337" s="5"/>
      <c r="AI337" s="5">
        <f t="shared" si="61"/>
        <v>0</v>
      </c>
      <c r="AJ337" s="5">
        <f>AJ338</f>
        <v>0</v>
      </c>
      <c r="AK337" s="5">
        <f t="shared" si="58"/>
        <v>0</v>
      </c>
    </row>
    <row r="338" spans="1:37" ht="45.75" customHeight="1">
      <c r="A338" s="2" t="s">
        <v>33</v>
      </c>
      <c r="B338" s="3" t="s">
        <v>8</v>
      </c>
      <c r="C338" s="3" t="s">
        <v>20</v>
      </c>
      <c r="D338" s="3">
        <v>13</v>
      </c>
      <c r="E338" s="1" t="s">
        <v>338</v>
      </c>
      <c r="F338" s="3">
        <v>200</v>
      </c>
      <c r="G338" s="5"/>
      <c r="H338" s="6"/>
      <c r="I338" s="5"/>
      <c r="J338" s="6"/>
      <c r="K338" s="5"/>
      <c r="L338" s="5"/>
      <c r="M338" s="6"/>
      <c r="N338" s="6"/>
      <c r="O338" s="5"/>
      <c r="P338" s="5"/>
      <c r="Q338" s="6"/>
      <c r="R338" s="6"/>
      <c r="S338" s="5"/>
      <c r="T338" s="5"/>
      <c r="U338" s="5">
        <f t="shared" si="59"/>
        <v>0</v>
      </c>
      <c r="V338" s="5"/>
      <c r="W338" s="5">
        <f t="shared" si="56"/>
        <v>0</v>
      </c>
      <c r="X338" s="5"/>
      <c r="Y338" s="6"/>
      <c r="Z338" s="5"/>
      <c r="AA338" s="6"/>
      <c r="AB338" s="5"/>
      <c r="AC338" s="5"/>
      <c r="AD338" s="5">
        <f t="shared" si="60"/>
        <v>0</v>
      </c>
      <c r="AE338" s="5"/>
      <c r="AF338" s="5">
        <f t="shared" si="57"/>
        <v>0</v>
      </c>
      <c r="AG338" s="5"/>
      <c r="AH338" s="5"/>
      <c r="AI338" s="5">
        <f t="shared" si="61"/>
        <v>0</v>
      </c>
      <c r="AJ338" s="5"/>
      <c r="AK338" s="5">
        <f t="shared" si="58"/>
        <v>0</v>
      </c>
    </row>
    <row r="339" spans="1:37" ht="29.25" customHeight="1">
      <c r="A339" s="4" t="s">
        <v>55</v>
      </c>
      <c r="B339" s="3" t="s">
        <v>8</v>
      </c>
      <c r="C339" s="3" t="s">
        <v>22</v>
      </c>
      <c r="D339" s="3">
        <v>10</v>
      </c>
      <c r="E339" s="1" t="s">
        <v>56</v>
      </c>
      <c r="F339" s="3"/>
      <c r="G339" s="5">
        <v>39.54</v>
      </c>
      <c r="H339" s="6">
        <f>H340</f>
        <v>0</v>
      </c>
      <c r="I339" s="5">
        <f t="shared" si="68"/>
        <v>39.54</v>
      </c>
      <c r="J339" s="6">
        <f>J340</f>
        <v>0</v>
      </c>
      <c r="K339" s="5">
        <f t="shared" si="66"/>
        <v>39.54</v>
      </c>
      <c r="L339" s="5">
        <v>39.54</v>
      </c>
      <c r="M339" s="6">
        <f>M340</f>
        <v>0</v>
      </c>
      <c r="N339" s="6">
        <f>N340</f>
        <v>0</v>
      </c>
      <c r="O339" s="5">
        <f t="shared" si="64"/>
        <v>39.54</v>
      </c>
      <c r="P339" s="5">
        <f t="shared" si="69"/>
        <v>39.54</v>
      </c>
      <c r="Q339" s="6">
        <f>Q340</f>
        <v>0</v>
      </c>
      <c r="R339" s="6">
        <f>R340</f>
        <v>0</v>
      </c>
      <c r="S339" s="5">
        <f t="shared" si="62"/>
        <v>39.54</v>
      </c>
      <c r="T339" s="5">
        <f>T340</f>
        <v>0</v>
      </c>
      <c r="U339" s="5">
        <f t="shared" si="59"/>
        <v>39.54</v>
      </c>
      <c r="V339" s="5">
        <f>V340</f>
        <v>0</v>
      </c>
      <c r="W339" s="5">
        <f t="shared" si="56"/>
        <v>39.54</v>
      </c>
      <c r="X339" s="5">
        <f t="shared" si="67"/>
        <v>39.54</v>
      </c>
      <c r="Y339" s="6">
        <f>Y340</f>
        <v>0</v>
      </c>
      <c r="Z339" s="5">
        <f t="shared" si="65"/>
        <v>39.54</v>
      </c>
      <c r="AA339" s="6">
        <f>AA340</f>
        <v>0</v>
      </c>
      <c r="AB339" s="5">
        <f t="shared" si="63"/>
        <v>39.54</v>
      </c>
      <c r="AC339" s="5">
        <f>AC340</f>
        <v>0</v>
      </c>
      <c r="AD339" s="5">
        <f t="shared" si="60"/>
        <v>39.54</v>
      </c>
      <c r="AE339" s="5">
        <f>AE340</f>
        <v>0</v>
      </c>
      <c r="AF339" s="5">
        <f t="shared" si="57"/>
        <v>39.54</v>
      </c>
      <c r="AG339" s="5">
        <v>39.54</v>
      </c>
      <c r="AH339" s="5">
        <f>AH340</f>
        <v>0</v>
      </c>
      <c r="AI339" s="5">
        <f t="shared" si="61"/>
        <v>39.54</v>
      </c>
      <c r="AJ339" s="5">
        <f>AJ340</f>
        <v>0</v>
      </c>
      <c r="AK339" s="5">
        <f t="shared" si="58"/>
        <v>39.54</v>
      </c>
    </row>
    <row r="340" spans="1:37" ht="45.75" customHeight="1">
      <c r="A340" s="4" t="s">
        <v>33</v>
      </c>
      <c r="B340" s="3" t="s">
        <v>8</v>
      </c>
      <c r="C340" s="3" t="s">
        <v>22</v>
      </c>
      <c r="D340" s="3">
        <v>10</v>
      </c>
      <c r="E340" s="1" t="s">
        <v>56</v>
      </c>
      <c r="F340" s="3">
        <v>200</v>
      </c>
      <c r="G340" s="5">
        <v>39.54</v>
      </c>
      <c r="H340" s="6"/>
      <c r="I340" s="5">
        <f t="shared" si="68"/>
        <v>39.54</v>
      </c>
      <c r="J340" s="6"/>
      <c r="K340" s="5">
        <f t="shared" si="66"/>
        <v>39.54</v>
      </c>
      <c r="L340" s="5">
        <v>39.54</v>
      </c>
      <c r="M340" s="6"/>
      <c r="N340" s="6"/>
      <c r="O340" s="5">
        <f t="shared" si="64"/>
        <v>39.54</v>
      </c>
      <c r="P340" s="5">
        <f t="shared" si="69"/>
        <v>39.54</v>
      </c>
      <c r="Q340" s="6"/>
      <c r="R340" s="6"/>
      <c r="S340" s="5">
        <f t="shared" si="62"/>
        <v>39.54</v>
      </c>
      <c r="T340" s="5"/>
      <c r="U340" s="5">
        <f t="shared" si="59"/>
        <v>39.54</v>
      </c>
      <c r="V340" s="5"/>
      <c r="W340" s="5">
        <f t="shared" si="56"/>
        <v>39.54</v>
      </c>
      <c r="X340" s="5">
        <f t="shared" si="67"/>
        <v>39.54</v>
      </c>
      <c r="Y340" s="6"/>
      <c r="Z340" s="5">
        <f t="shared" si="65"/>
        <v>39.54</v>
      </c>
      <c r="AA340" s="6"/>
      <c r="AB340" s="5">
        <f t="shared" si="63"/>
        <v>39.54</v>
      </c>
      <c r="AC340" s="5"/>
      <c r="AD340" s="5">
        <f t="shared" si="60"/>
        <v>39.54</v>
      </c>
      <c r="AE340" s="5"/>
      <c r="AF340" s="5">
        <f t="shared" si="57"/>
        <v>39.54</v>
      </c>
      <c r="AG340" s="5">
        <v>39.54</v>
      </c>
      <c r="AH340" s="5"/>
      <c r="AI340" s="5">
        <f t="shared" si="61"/>
        <v>39.54</v>
      </c>
      <c r="AJ340" s="5"/>
      <c r="AK340" s="5">
        <f t="shared" si="58"/>
        <v>39.54</v>
      </c>
    </row>
    <row r="341" spans="1:37" ht="35.25" customHeight="1">
      <c r="A341" s="2" t="s">
        <v>71</v>
      </c>
      <c r="B341" s="3" t="s">
        <v>8</v>
      </c>
      <c r="C341" s="3" t="s">
        <v>24</v>
      </c>
      <c r="D341" s="3" t="s">
        <v>21</v>
      </c>
      <c r="E341" s="1" t="s">
        <v>229</v>
      </c>
      <c r="F341" s="3"/>
      <c r="G341" s="5">
        <v>3146.8065799999999</v>
      </c>
      <c r="H341" s="6">
        <f>H342</f>
        <v>0</v>
      </c>
      <c r="I341" s="5">
        <f t="shared" si="68"/>
        <v>3146.8065799999999</v>
      </c>
      <c r="J341" s="6">
        <f>J342</f>
        <v>0</v>
      </c>
      <c r="K341" s="5">
        <f t="shared" si="66"/>
        <v>3146.8065799999999</v>
      </c>
      <c r="L341" s="5">
        <v>3146.8065799999999</v>
      </c>
      <c r="M341" s="6">
        <f>M342</f>
        <v>0</v>
      </c>
      <c r="N341" s="6">
        <f>N342</f>
        <v>0</v>
      </c>
      <c r="O341" s="5">
        <f t="shared" si="64"/>
        <v>3146.8065799999999</v>
      </c>
      <c r="P341" s="5">
        <f t="shared" si="69"/>
        <v>3146.8065799999999</v>
      </c>
      <c r="Q341" s="6">
        <f>Q342</f>
        <v>0</v>
      </c>
      <c r="R341" s="6">
        <f>R342</f>
        <v>0</v>
      </c>
      <c r="S341" s="5">
        <f t="shared" si="62"/>
        <v>3146.8065799999999</v>
      </c>
      <c r="T341" s="5">
        <f>T342</f>
        <v>627.57838000000004</v>
      </c>
      <c r="U341" s="5">
        <f t="shared" si="59"/>
        <v>3774.3849599999999</v>
      </c>
      <c r="V341" s="5">
        <f>V342</f>
        <v>727.36400000000003</v>
      </c>
      <c r="W341" s="5">
        <f t="shared" si="56"/>
        <v>4501.7489599999999</v>
      </c>
      <c r="X341" s="5">
        <f t="shared" si="67"/>
        <v>3146.8065799999999</v>
      </c>
      <c r="Y341" s="6">
        <f>Y342</f>
        <v>0</v>
      </c>
      <c r="Z341" s="5">
        <f t="shared" si="65"/>
        <v>3146.8065799999999</v>
      </c>
      <c r="AA341" s="6">
        <f>AA342</f>
        <v>0</v>
      </c>
      <c r="AB341" s="5">
        <f t="shared" si="63"/>
        <v>3146.8065799999999</v>
      </c>
      <c r="AC341" s="5">
        <f>AC342</f>
        <v>281.33877999999999</v>
      </c>
      <c r="AD341" s="5">
        <f t="shared" si="60"/>
        <v>3428.14536</v>
      </c>
      <c r="AE341" s="5">
        <f>AE342</f>
        <v>0</v>
      </c>
      <c r="AF341" s="5">
        <f t="shared" si="57"/>
        <v>3428.14536</v>
      </c>
      <c r="AG341" s="5">
        <v>3146.8065799999999</v>
      </c>
      <c r="AH341" s="5">
        <f>AH342</f>
        <v>281.33877999999999</v>
      </c>
      <c r="AI341" s="5">
        <f t="shared" si="61"/>
        <v>3428.14536</v>
      </c>
      <c r="AJ341" s="5">
        <f>AJ342</f>
        <v>0</v>
      </c>
      <c r="AK341" s="5">
        <f t="shared" si="58"/>
        <v>3428.14536</v>
      </c>
    </row>
    <row r="342" spans="1:37" ht="54.75" customHeight="1">
      <c r="A342" s="2" t="s">
        <v>72</v>
      </c>
      <c r="B342" s="3" t="s">
        <v>8</v>
      </c>
      <c r="C342" s="3" t="s">
        <v>24</v>
      </c>
      <c r="D342" s="3" t="s">
        <v>21</v>
      </c>
      <c r="E342" s="1" t="s">
        <v>229</v>
      </c>
      <c r="F342" s="3">
        <v>600</v>
      </c>
      <c r="G342" s="5">
        <v>3146.8065799999999</v>
      </c>
      <c r="H342" s="6"/>
      <c r="I342" s="5">
        <f t="shared" si="68"/>
        <v>3146.8065799999999</v>
      </c>
      <c r="J342" s="6"/>
      <c r="K342" s="5">
        <f t="shared" si="66"/>
        <v>3146.8065799999999</v>
      </c>
      <c r="L342" s="5">
        <v>3146.8065799999999</v>
      </c>
      <c r="M342" s="6"/>
      <c r="N342" s="6"/>
      <c r="O342" s="5">
        <f t="shared" si="64"/>
        <v>3146.8065799999999</v>
      </c>
      <c r="P342" s="5">
        <f t="shared" si="69"/>
        <v>3146.8065799999999</v>
      </c>
      <c r="Q342" s="6"/>
      <c r="R342" s="6"/>
      <c r="S342" s="5">
        <f t="shared" si="62"/>
        <v>3146.8065799999999</v>
      </c>
      <c r="T342" s="5">
        <f>70.97178+236.782+67.517+210.367+41.9406</f>
        <v>627.57838000000004</v>
      </c>
      <c r="U342" s="5">
        <f t="shared" si="59"/>
        <v>3774.3849599999999</v>
      </c>
      <c r="V342" s="5">
        <f>36.201+57.583+214.903+418.677</f>
        <v>727.36400000000003</v>
      </c>
      <c r="W342" s="5">
        <f t="shared" si="56"/>
        <v>4501.7489599999999</v>
      </c>
      <c r="X342" s="5">
        <f t="shared" si="67"/>
        <v>3146.8065799999999</v>
      </c>
      <c r="Y342" s="6"/>
      <c r="Z342" s="5">
        <f t="shared" si="65"/>
        <v>3146.8065799999999</v>
      </c>
      <c r="AA342" s="6"/>
      <c r="AB342" s="5">
        <f t="shared" si="63"/>
        <v>3146.8065799999999</v>
      </c>
      <c r="AC342" s="5">
        <f>70.97178+210.367</f>
        <v>281.33877999999999</v>
      </c>
      <c r="AD342" s="5">
        <f t="shared" si="60"/>
        <v>3428.14536</v>
      </c>
      <c r="AE342" s="5"/>
      <c r="AF342" s="5">
        <f t="shared" si="57"/>
        <v>3428.14536</v>
      </c>
      <c r="AG342" s="5">
        <v>3146.8065799999999</v>
      </c>
      <c r="AH342" s="5">
        <f>70.97178+210.367</f>
        <v>281.33877999999999</v>
      </c>
      <c r="AI342" s="5">
        <f t="shared" si="61"/>
        <v>3428.14536</v>
      </c>
      <c r="AJ342" s="5"/>
      <c r="AK342" s="5">
        <f t="shared" si="58"/>
        <v>3428.14536</v>
      </c>
    </row>
    <row r="343" spans="1:37" ht="80.25" customHeight="1">
      <c r="A343" s="2" t="s">
        <v>73</v>
      </c>
      <c r="B343" s="3" t="s">
        <v>8</v>
      </c>
      <c r="C343" s="3" t="s">
        <v>24</v>
      </c>
      <c r="D343" s="3" t="s">
        <v>21</v>
      </c>
      <c r="E343" s="12" t="s">
        <v>230</v>
      </c>
      <c r="F343" s="3"/>
      <c r="G343" s="5">
        <v>200</v>
      </c>
      <c r="H343" s="6">
        <f>H344</f>
        <v>0</v>
      </c>
      <c r="I343" s="5">
        <f t="shared" si="68"/>
        <v>200</v>
      </c>
      <c r="J343" s="6">
        <f>J344</f>
        <v>0</v>
      </c>
      <c r="K343" s="5">
        <f t="shared" si="66"/>
        <v>200</v>
      </c>
      <c r="L343" s="5">
        <v>200</v>
      </c>
      <c r="M343" s="6">
        <f>M344</f>
        <v>0</v>
      </c>
      <c r="N343" s="6">
        <f>N344</f>
        <v>0</v>
      </c>
      <c r="O343" s="5">
        <f t="shared" si="64"/>
        <v>200</v>
      </c>
      <c r="P343" s="5">
        <f t="shared" si="69"/>
        <v>200</v>
      </c>
      <c r="Q343" s="6">
        <f>Q344</f>
        <v>0</v>
      </c>
      <c r="R343" s="6">
        <f>R344</f>
        <v>0</v>
      </c>
      <c r="S343" s="5">
        <f t="shared" si="62"/>
        <v>200</v>
      </c>
      <c r="T343" s="5">
        <f>T344</f>
        <v>0</v>
      </c>
      <c r="U343" s="5">
        <f t="shared" si="59"/>
        <v>200</v>
      </c>
      <c r="V343" s="5">
        <f>V344</f>
        <v>0</v>
      </c>
      <c r="W343" s="5">
        <f t="shared" si="56"/>
        <v>200</v>
      </c>
      <c r="X343" s="5">
        <f t="shared" si="67"/>
        <v>200</v>
      </c>
      <c r="Y343" s="6">
        <f>Y344</f>
        <v>0</v>
      </c>
      <c r="Z343" s="5">
        <f t="shared" si="65"/>
        <v>200</v>
      </c>
      <c r="AA343" s="6">
        <f>AA344</f>
        <v>0</v>
      </c>
      <c r="AB343" s="5">
        <f t="shared" si="63"/>
        <v>200</v>
      </c>
      <c r="AC343" s="5">
        <f>AC344</f>
        <v>0</v>
      </c>
      <c r="AD343" s="5">
        <f t="shared" si="60"/>
        <v>200</v>
      </c>
      <c r="AE343" s="5">
        <f>AE344</f>
        <v>0</v>
      </c>
      <c r="AF343" s="5">
        <f t="shared" si="57"/>
        <v>200</v>
      </c>
      <c r="AG343" s="5">
        <v>200</v>
      </c>
      <c r="AH343" s="5">
        <f>AH344</f>
        <v>0</v>
      </c>
      <c r="AI343" s="5">
        <f t="shared" si="61"/>
        <v>200</v>
      </c>
      <c r="AJ343" s="5">
        <f>AJ344</f>
        <v>0</v>
      </c>
      <c r="AK343" s="5">
        <f t="shared" si="58"/>
        <v>200</v>
      </c>
    </row>
    <row r="344" spans="1:37" ht="54.75" customHeight="1">
      <c r="A344" s="2" t="s">
        <v>72</v>
      </c>
      <c r="B344" s="3" t="s">
        <v>8</v>
      </c>
      <c r="C344" s="3" t="s">
        <v>24</v>
      </c>
      <c r="D344" s="3" t="s">
        <v>21</v>
      </c>
      <c r="E344" s="12" t="s">
        <v>230</v>
      </c>
      <c r="F344" s="3">
        <v>600</v>
      </c>
      <c r="G344" s="5">
        <v>200</v>
      </c>
      <c r="H344" s="6"/>
      <c r="I344" s="5">
        <f t="shared" si="68"/>
        <v>200</v>
      </c>
      <c r="J344" s="6"/>
      <c r="K344" s="5">
        <f t="shared" si="66"/>
        <v>200</v>
      </c>
      <c r="L344" s="5">
        <v>200</v>
      </c>
      <c r="M344" s="6"/>
      <c r="N344" s="6"/>
      <c r="O344" s="5">
        <f t="shared" si="64"/>
        <v>200</v>
      </c>
      <c r="P344" s="5">
        <f t="shared" si="69"/>
        <v>200</v>
      </c>
      <c r="Q344" s="6"/>
      <c r="R344" s="6"/>
      <c r="S344" s="5">
        <f t="shared" si="62"/>
        <v>200</v>
      </c>
      <c r="T344" s="5"/>
      <c r="U344" s="5">
        <f t="shared" si="59"/>
        <v>200</v>
      </c>
      <c r="V344" s="5"/>
      <c r="W344" s="5">
        <f t="shared" si="56"/>
        <v>200</v>
      </c>
      <c r="X344" s="5">
        <f t="shared" si="67"/>
        <v>200</v>
      </c>
      <c r="Y344" s="6"/>
      <c r="Z344" s="5">
        <f t="shared" si="65"/>
        <v>200</v>
      </c>
      <c r="AA344" s="6"/>
      <c r="AB344" s="5">
        <f t="shared" si="63"/>
        <v>200</v>
      </c>
      <c r="AC344" s="5"/>
      <c r="AD344" s="5">
        <f t="shared" si="60"/>
        <v>200</v>
      </c>
      <c r="AE344" s="5"/>
      <c r="AF344" s="5">
        <f t="shared" si="57"/>
        <v>200</v>
      </c>
      <c r="AG344" s="5">
        <v>200</v>
      </c>
      <c r="AH344" s="5"/>
      <c r="AI344" s="5">
        <f t="shared" si="61"/>
        <v>200</v>
      </c>
      <c r="AJ344" s="5"/>
      <c r="AK344" s="5">
        <f t="shared" si="58"/>
        <v>200</v>
      </c>
    </row>
    <row r="345" spans="1:37" ht="87" customHeight="1">
      <c r="A345" s="4" t="s">
        <v>280</v>
      </c>
      <c r="B345" s="3" t="s">
        <v>8</v>
      </c>
      <c r="C345" s="3" t="s">
        <v>24</v>
      </c>
      <c r="D345" s="3" t="s">
        <v>21</v>
      </c>
      <c r="E345" s="12" t="s">
        <v>281</v>
      </c>
      <c r="F345" s="3"/>
      <c r="G345" s="5">
        <v>0</v>
      </c>
      <c r="H345" s="6">
        <f>H346</f>
        <v>0</v>
      </c>
      <c r="I345" s="5">
        <f t="shared" si="68"/>
        <v>0</v>
      </c>
      <c r="J345" s="6">
        <f>J346</f>
        <v>0</v>
      </c>
      <c r="K345" s="5">
        <f t="shared" si="66"/>
        <v>0</v>
      </c>
      <c r="L345" s="5">
        <v>0</v>
      </c>
      <c r="M345" s="6">
        <f>M346</f>
        <v>0</v>
      </c>
      <c r="N345" s="6">
        <f>N346</f>
        <v>0</v>
      </c>
      <c r="O345" s="5">
        <f t="shared" si="64"/>
        <v>0</v>
      </c>
      <c r="P345" s="5">
        <f t="shared" si="69"/>
        <v>0</v>
      </c>
      <c r="Q345" s="6">
        <f>Q346</f>
        <v>0</v>
      </c>
      <c r="R345" s="6">
        <f>R346</f>
        <v>0</v>
      </c>
      <c r="S345" s="5">
        <f t="shared" si="62"/>
        <v>0</v>
      </c>
      <c r="T345" s="5">
        <f>T346</f>
        <v>1789.97</v>
      </c>
      <c r="U345" s="5">
        <f t="shared" si="59"/>
        <v>1789.97</v>
      </c>
      <c r="V345" s="5">
        <f>V346</f>
        <v>0</v>
      </c>
      <c r="W345" s="5">
        <f t="shared" si="56"/>
        <v>1789.97</v>
      </c>
      <c r="X345" s="5">
        <f t="shared" si="67"/>
        <v>0</v>
      </c>
      <c r="Y345" s="6">
        <f>Y346</f>
        <v>0</v>
      </c>
      <c r="Z345" s="5">
        <f t="shared" si="65"/>
        <v>0</v>
      </c>
      <c r="AA345" s="6">
        <f>AA346</f>
        <v>0</v>
      </c>
      <c r="AB345" s="5">
        <f t="shared" si="63"/>
        <v>0</v>
      </c>
      <c r="AC345" s="5">
        <f>AC346</f>
        <v>0</v>
      </c>
      <c r="AD345" s="5">
        <f t="shared" si="60"/>
        <v>0</v>
      </c>
      <c r="AE345" s="5">
        <f>AE346</f>
        <v>0</v>
      </c>
      <c r="AF345" s="5">
        <f t="shared" si="57"/>
        <v>0</v>
      </c>
      <c r="AG345" s="5">
        <v>0</v>
      </c>
      <c r="AH345" s="5">
        <f>AH346</f>
        <v>0</v>
      </c>
      <c r="AI345" s="5">
        <f t="shared" si="61"/>
        <v>0</v>
      </c>
      <c r="AJ345" s="5">
        <f>AJ346</f>
        <v>0</v>
      </c>
      <c r="AK345" s="5">
        <f t="shared" si="58"/>
        <v>0</v>
      </c>
    </row>
    <row r="346" spans="1:37" ht="54.75" customHeight="1">
      <c r="A346" s="4" t="s">
        <v>72</v>
      </c>
      <c r="B346" s="3" t="s">
        <v>8</v>
      </c>
      <c r="C346" s="3" t="s">
        <v>24</v>
      </c>
      <c r="D346" s="3" t="s">
        <v>21</v>
      </c>
      <c r="E346" s="12" t="s">
        <v>281</v>
      </c>
      <c r="F346" s="3">
        <v>600</v>
      </c>
      <c r="G346" s="5">
        <v>0</v>
      </c>
      <c r="H346" s="6"/>
      <c r="I346" s="5">
        <f t="shared" si="68"/>
        <v>0</v>
      </c>
      <c r="J346" s="6"/>
      <c r="K346" s="5">
        <f t="shared" si="66"/>
        <v>0</v>
      </c>
      <c r="L346" s="5">
        <v>0</v>
      </c>
      <c r="M346" s="6"/>
      <c r="N346" s="6"/>
      <c r="O346" s="5">
        <f t="shared" si="64"/>
        <v>0</v>
      </c>
      <c r="P346" s="5">
        <f t="shared" si="69"/>
        <v>0</v>
      </c>
      <c r="Q346" s="6"/>
      <c r="R346" s="6"/>
      <c r="S346" s="5">
        <f t="shared" si="62"/>
        <v>0</v>
      </c>
      <c r="T346" s="5">
        <v>1789.97</v>
      </c>
      <c r="U346" s="5">
        <f t="shared" si="59"/>
        <v>1789.97</v>
      </c>
      <c r="V346" s="5"/>
      <c r="W346" s="5">
        <f t="shared" ref="W346:W398" si="70">U346+V346</f>
        <v>1789.97</v>
      </c>
      <c r="X346" s="5">
        <f t="shared" si="67"/>
        <v>0</v>
      </c>
      <c r="Y346" s="6"/>
      <c r="Z346" s="5">
        <f t="shared" si="65"/>
        <v>0</v>
      </c>
      <c r="AA346" s="6"/>
      <c r="AB346" s="5">
        <f t="shared" si="63"/>
        <v>0</v>
      </c>
      <c r="AC346" s="5"/>
      <c r="AD346" s="5">
        <f t="shared" si="60"/>
        <v>0</v>
      </c>
      <c r="AE346" s="5"/>
      <c r="AF346" s="5">
        <f t="shared" ref="AF346:AF398" si="71">AD346+AE346</f>
        <v>0</v>
      </c>
      <c r="AG346" s="5">
        <v>0</v>
      </c>
      <c r="AH346" s="5"/>
      <c r="AI346" s="5">
        <f t="shared" si="61"/>
        <v>0</v>
      </c>
      <c r="AJ346" s="5"/>
      <c r="AK346" s="5">
        <f t="shared" ref="AK346:AK398" si="72">AI346+AJ346</f>
        <v>0</v>
      </c>
    </row>
    <row r="347" spans="1:37" ht="54.75" customHeight="1">
      <c r="A347" s="4" t="s">
        <v>252</v>
      </c>
      <c r="B347" s="3" t="s">
        <v>8</v>
      </c>
      <c r="C347" s="3" t="s">
        <v>24</v>
      </c>
      <c r="D347" s="3" t="s">
        <v>21</v>
      </c>
      <c r="E347" s="12" t="s">
        <v>268</v>
      </c>
      <c r="F347" s="3"/>
      <c r="G347" s="5">
        <v>0</v>
      </c>
      <c r="H347" s="6">
        <f>H348</f>
        <v>0</v>
      </c>
      <c r="I347" s="5">
        <f t="shared" si="68"/>
        <v>0</v>
      </c>
      <c r="J347" s="6">
        <f>J348</f>
        <v>0</v>
      </c>
      <c r="K347" s="5">
        <f t="shared" si="66"/>
        <v>0</v>
      </c>
      <c r="L347" s="5">
        <v>0</v>
      </c>
      <c r="M347" s="6">
        <f>M348</f>
        <v>0</v>
      </c>
      <c r="N347" s="6">
        <f>N348</f>
        <v>0</v>
      </c>
      <c r="O347" s="5">
        <f t="shared" si="64"/>
        <v>0</v>
      </c>
      <c r="P347" s="5">
        <f t="shared" si="69"/>
        <v>0</v>
      </c>
      <c r="Q347" s="6">
        <f>Q348</f>
        <v>0</v>
      </c>
      <c r="R347" s="6">
        <f>R348</f>
        <v>0</v>
      </c>
      <c r="S347" s="5">
        <f t="shared" si="62"/>
        <v>0</v>
      </c>
      <c r="T347" s="5">
        <f>T348</f>
        <v>0</v>
      </c>
      <c r="U347" s="5">
        <f t="shared" si="59"/>
        <v>0</v>
      </c>
      <c r="V347" s="5">
        <f>V348</f>
        <v>0</v>
      </c>
      <c r="W347" s="5">
        <f t="shared" si="70"/>
        <v>0</v>
      </c>
      <c r="X347" s="5">
        <f t="shared" si="67"/>
        <v>0</v>
      </c>
      <c r="Y347" s="6">
        <f>Y348</f>
        <v>0</v>
      </c>
      <c r="Z347" s="5">
        <f t="shared" si="65"/>
        <v>0</v>
      </c>
      <c r="AA347" s="6">
        <f>AA348</f>
        <v>0</v>
      </c>
      <c r="AB347" s="5">
        <f t="shared" si="63"/>
        <v>0</v>
      </c>
      <c r="AC347" s="5">
        <f>AC348</f>
        <v>0</v>
      </c>
      <c r="AD347" s="5">
        <f t="shared" si="60"/>
        <v>0</v>
      </c>
      <c r="AE347" s="5">
        <f>AE348</f>
        <v>0</v>
      </c>
      <c r="AF347" s="5">
        <f t="shared" si="71"/>
        <v>0</v>
      </c>
      <c r="AG347" s="5">
        <v>0</v>
      </c>
      <c r="AH347" s="5">
        <f>AH348</f>
        <v>0</v>
      </c>
      <c r="AI347" s="5">
        <f t="shared" si="61"/>
        <v>0</v>
      </c>
      <c r="AJ347" s="5">
        <f>AJ348</f>
        <v>0</v>
      </c>
      <c r="AK347" s="5">
        <f t="shared" si="72"/>
        <v>0</v>
      </c>
    </row>
    <row r="348" spans="1:37" ht="54.75" customHeight="1">
      <c r="A348" s="4" t="s">
        <v>72</v>
      </c>
      <c r="B348" s="3" t="s">
        <v>8</v>
      </c>
      <c r="C348" s="3" t="s">
        <v>24</v>
      </c>
      <c r="D348" s="3" t="s">
        <v>21</v>
      </c>
      <c r="E348" s="12" t="s">
        <v>268</v>
      </c>
      <c r="F348" s="3">
        <v>600</v>
      </c>
      <c r="G348" s="5">
        <v>0</v>
      </c>
      <c r="H348" s="6"/>
      <c r="I348" s="5">
        <f t="shared" si="68"/>
        <v>0</v>
      </c>
      <c r="J348" s="6"/>
      <c r="K348" s="5">
        <f t="shared" si="66"/>
        <v>0</v>
      </c>
      <c r="L348" s="5">
        <v>0</v>
      </c>
      <c r="M348" s="6"/>
      <c r="N348" s="6"/>
      <c r="O348" s="5">
        <f t="shared" si="64"/>
        <v>0</v>
      </c>
      <c r="P348" s="5">
        <f t="shared" si="69"/>
        <v>0</v>
      </c>
      <c r="Q348" s="6"/>
      <c r="R348" s="6"/>
      <c r="S348" s="5">
        <f t="shared" si="62"/>
        <v>0</v>
      </c>
      <c r="T348" s="5"/>
      <c r="U348" s="5">
        <f t="shared" si="59"/>
        <v>0</v>
      </c>
      <c r="V348" s="5"/>
      <c r="W348" s="5">
        <f t="shared" si="70"/>
        <v>0</v>
      </c>
      <c r="X348" s="5">
        <f t="shared" si="67"/>
        <v>0</v>
      </c>
      <c r="Y348" s="6"/>
      <c r="Z348" s="5">
        <f t="shared" si="65"/>
        <v>0</v>
      </c>
      <c r="AA348" s="6"/>
      <c r="AB348" s="5">
        <f t="shared" si="63"/>
        <v>0</v>
      </c>
      <c r="AC348" s="5"/>
      <c r="AD348" s="5">
        <f t="shared" si="60"/>
        <v>0</v>
      </c>
      <c r="AE348" s="5"/>
      <c r="AF348" s="5">
        <f t="shared" si="71"/>
        <v>0</v>
      </c>
      <c r="AG348" s="5">
        <v>0</v>
      </c>
      <c r="AH348" s="5"/>
      <c r="AI348" s="5">
        <f t="shared" si="61"/>
        <v>0</v>
      </c>
      <c r="AJ348" s="5"/>
      <c r="AK348" s="5">
        <f t="shared" si="72"/>
        <v>0</v>
      </c>
    </row>
    <row r="349" spans="1:37" ht="112.5" customHeight="1">
      <c r="A349" s="4" t="s">
        <v>286</v>
      </c>
      <c r="B349" s="3" t="s">
        <v>8</v>
      </c>
      <c r="C349" s="3" t="s">
        <v>24</v>
      </c>
      <c r="D349" s="3" t="s">
        <v>21</v>
      </c>
      <c r="E349" s="1" t="s">
        <v>287</v>
      </c>
      <c r="F349" s="3"/>
      <c r="G349" s="5">
        <v>0</v>
      </c>
      <c r="H349" s="6">
        <f>H350</f>
        <v>0</v>
      </c>
      <c r="I349" s="5">
        <f t="shared" si="68"/>
        <v>0</v>
      </c>
      <c r="J349" s="6">
        <f>J350</f>
        <v>0</v>
      </c>
      <c r="K349" s="5">
        <f t="shared" si="66"/>
        <v>0</v>
      </c>
      <c r="L349" s="5">
        <v>0</v>
      </c>
      <c r="M349" s="6">
        <f>M350</f>
        <v>0</v>
      </c>
      <c r="N349" s="6">
        <f>N350</f>
        <v>0</v>
      </c>
      <c r="O349" s="5">
        <f t="shared" si="64"/>
        <v>0</v>
      </c>
      <c r="P349" s="5">
        <f t="shared" si="69"/>
        <v>0</v>
      </c>
      <c r="Q349" s="6">
        <f>Q350</f>
        <v>0</v>
      </c>
      <c r="R349" s="6">
        <f>R350</f>
        <v>0</v>
      </c>
      <c r="S349" s="5">
        <f t="shared" si="62"/>
        <v>0</v>
      </c>
      <c r="T349" s="5">
        <f>T350</f>
        <v>0</v>
      </c>
      <c r="U349" s="5">
        <f t="shared" si="59"/>
        <v>0</v>
      </c>
      <c r="V349" s="5">
        <f>V350</f>
        <v>0</v>
      </c>
      <c r="W349" s="5">
        <f t="shared" si="70"/>
        <v>0</v>
      </c>
      <c r="X349" s="5">
        <f t="shared" si="67"/>
        <v>0</v>
      </c>
      <c r="Y349" s="6">
        <f>Y350</f>
        <v>0</v>
      </c>
      <c r="Z349" s="5">
        <f t="shared" si="65"/>
        <v>0</v>
      </c>
      <c r="AA349" s="6">
        <f>AA350</f>
        <v>0</v>
      </c>
      <c r="AB349" s="5">
        <f t="shared" si="63"/>
        <v>0</v>
      </c>
      <c r="AC349" s="5">
        <f>AC350</f>
        <v>0</v>
      </c>
      <c r="AD349" s="5">
        <f t="shared" si="60"/>
        <v>0</v>
      </c>
      <c r="AE349" s="5">
        <f>AE350</f>
        <v>0</v>
      </c>
      <c r="AF349" s="5">
        <f t="shared" si="71"/>
        <v>0</v>
      </c>
      <c r="AG349" s="5">
        <v>0</v>
      </c>
      <c r="AH349" s="5">
        <f>AH350</f>
        <v>0</v>
      </c>
      <c r="AI349" s="5">
        <f t="shared" si="61"/>
        <v>0</v>
      </c>
      <c r="AJ349" s="5">
        <f>AJ350</f>
        <v>0</v>
      </c>
      <c r="AK349" s="5">
        <f t="shared" si="72"/>
        <v>0</v>
      </c>
    </row>
    <row r="350" spans="1:37" ht="54.75" customHeight="1">
      <c r="A350" s="4" t="s">
        <v>72</v>
      </c>
      <c r="B350" s="3" t="s">
        <v>8</v>
      </c>
      <c r="C350" s="3" t="s">
        <v>24</v>
      </c>
      <c r="D350" s="3" t="s">
        <v>21</v>
      </c>
      <c r="E350" s="1" t="s">
        <v>287</v>
      </c>
      <c r="F350" s="3">
        <v>600</v>
      </c>
      <c r="G350" s="5">
        <v>0</v>
      </c>
      <c r="H350" s="6"/>
      <c r="I350" s="5">
        <f t="shared" si="68"/>
        <v>0</v>
      </c>
      <c r="J350" s="6"/>
      <c r="K350" s="5">
        <f t="shared" si="66"/>
        <v>0</v>
      </c>
      <c r="L350" s="5">
        <v>0</v>
      </c>
      <c r="M350" s="6"/>
      <c r="N350" s="6"/>
      <c r="O350" s="5">
        <f t="shared" si="64"/>
        <v>0</v>
      </c>
      <c r="P350" s="5">
        <f t="shared" si="69"/>
        <v>0</v>
      </c>
      <c r="Q350" s="6"/>
      <c r="R350" s="6"/>
      <c r="S350" s="5">
        <f t="shared" si="62"/>
        <v>0</v>
      </c>
      <c r="T350" s="5"/>
      <c r="U350" s="5">
        <f t="shared" ref="U350:U398" si="73">S350+T350</f>
        <v>0</v>
      </c>
      <c r="V350" s="5"/>
      <c r="W350" s="5">
        <f t="shared" si="70"/>
        <v>0</v>
      </c>
      <c r="X350" s="5">
        <f t="shared" si="67"/>
        <v>0</v>
      </c>
      <c r="Y350" s="6"/>
      <c r="Z350" s="5">
        <f t="shared" si="65"/>
        <v>0</v>
      </c>
      <c r="AA350" s="6"/>
      <c r="AB350" s="5">
        <f t="shared" si="63"/>
        <v>0</v>
      </c>
      <c r="AC350" s="5"/>
      <c r="AD350" s="5">
        <f t="shared" ref="AD350:AD398" si="74">AB350+AC350</f>
        <v>0</v>
      </c>
      <c r="AE350" s="5"/>
      <c r="AF350" s="5">
        <f t="shared" si="71"/>
        <v>0</v>
      </c>
      <c r="AG350" s="5">
        <v>0</v>
      </c>
      <c r="AH350" s="5"/>
      <c r="AI350" s="5">
        <f t="shared" ref="AI350:AI396" si="75">AG350+AH350</f>
        <v>0</v>
      </c>
      <c r="AJ350" s="5"/>
      <c r="AK350" s="5">
        <f t="shared" si="72"/>
        <v>0</v>
      </c>
    </row>
    <row r="351" spans="1:37" ht="48" customHeight="1">
      <c r="A351" s="10" t="s">
        <v>74</v>
      </c>
      <c r="B351" s="3" t="s">
        <v>8</v>
      </c>
      <c r="C351" s="3" t="s">
        <v>25</v>
      </c>
      <c r="D351" s="3" t="s">
        <v>20</v>
      </c>
      <c r="E351" s="1" t="s">
        <v>76</v>
      </c>
      <c r="F351" s="3"/>
      <c r="G351" s="5">
        <v>6883.2439699999995</v>
      </c>
      <c r="H351" s="6">
        <f>H352</f>
        <v>0</v>
      </c>
      <c r="I351" s="5">
        <f t="shared" si="68"/>
        <v>6883.2439699999995</v>
      </c>
      <c r="J351" s="6">
        <f>J352</f>
        <v>0</v>
      </c>
      <c r="K351" s="5">
        <f t="shared" si="66"/>
        <v>6883.2439699999995</v>
      </c>
      <c r="L351" s="5">
        <v>6883.2439699999995</v>
      </c>
      <c r="M351" s="6">
        <f>M352</f>
        <v>0</v>
      </c>
      <c r="N351" s="6">
        <f>N352</f>
        <v>0</v>
      </c>
      <c r="O351" s="5">
        <f t="shared" si="64"/>
        <v>6883.2439699999995</v>
      </c>
      <c r="P351" s="5">
        <f t="shared" si="69"/>
        <v>6883.2439699999995</v>
      </c>
      <c r="Q351" s="6">
        <f>Q352</f>
        <v>0</v>
      </c>
      <c r="R351" s="6">
        <f>R352</f>
        <v>0</v>
      </c>
      <c r="S351" s="5">
        <f t="shared" si="62"/>
        <v>6883.2439699999995</v>
      </c>
      <c r="T351" s="5">
        <f>T352</f>
        <v>2024.52865</v>
      </c>
      <c r="U351" s="5">
        <f t="shared" si="73"/>
        <v>8907.7726199999997</v>
      </c>
      <c r="V351" s="5">
        <f>V352</f>
        <v>280.93599999999998</v>
      </c>
      <c r="W351" s="5">
        <f t="shared" si="70"/>
        <v>9188.7086199999994</v>
      </c>
      <c r="X351" s="5">
        <f t="shared" si="67"/>
        <v>6883.2439699999995</v>
      </c>
      <c r="Y351" s="6">
        <f>Y352</f>
        <v>0</v>
      </c>
      <c r="Z351" s="5">
        <f t="shared" si="65"/>
        <v>6883.2439699999995</v>
      </c>
      <c r="AA351" s="6">
        <f>AA352</f>
        <v>0</v>
      </c>
      <c r="AB351" s="5">
        <f t="shared" si="63"/>
        <v>6883.2439699999995</v>
      </c>
      <c r="AC351" s="5">
        <f>AC352</f>
        <v>761.46880999999996</v>
      </c>
      <c r="AD351" s="5">
        <f t="shared" si="74"/>
        <v>7644.7127799999998</v>
      </c>
      <c r="AE351" s="5">
        <f>AE352</f>
        <v>94.76</v>
      </c>
      <c r="AF351" s="5">
        <f t="shared" si="71"/>
        <v>7739.4727800000001</v>
      </c>
      <c r="AG351" s="5">
        <v>6883.2439699999995</v>
      </c>
      <c r="AH351" s="5">
        <f>AH352</f>
        <v>761.46880999999996</v>
      </c>
      <c r="AI351" s="5">
        <f t="shared" si="75"/>
        <v>7644.7127799999998</v>
      </c>
      <c r="AJ351" s="5">
        <f>AJ352</f>
        <v>94.76</v>
      </c>
      <c r="AK351" s="5">
        <f t="shared" si="72"/>
        <v>7739.4727800000001</v>
      </c>
    </row>
    <row r="352" spans="1:37" ht="55.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" t="s">
        <v>76</v>
      </c>
      <c r="F352" s="3">
        <v>600</v>
      </c>
      <c r="G352" s="5">
        <v>6883.2439699999995</v>
      </c>
      <c r="H352" s="6"/>
      <c r="I352" s="5">
        <f t="shared" si="68"/>
        <v>6883.2439699999995</v>
      </c>
      <c r="J352" s="6"/>
      <c r="K352" s="5">
        <f t="shared" si="66"/>
        <v>6883.2439699999995</v>
      </c>
      <c r="L352" s="5">
        <v>6883.2439699999995</v>
      </c>
      <c r="M352" s="6"/>
      <c r="N352" s="6"/>
      <c r="O352" s="5">
        <f t="shared" si="64"/>
        <v>6883.2439699999995</v>
      </c>
      <c r="P352" s="5">
        <f t="shared" si="69"/>
        <v>6883.2439699999995</v>
      </c>
      <c r="Q352" s="6"/>
      <c r="R352" s="6"/>
      <c r="S352" s="5">
        <f t="shared" si="62"/>
        <v>6883.2439699999995</v>
      </c>
      <c r="T352" s="5">
        <f>761.46881+1217.735+45.32484</f>
        <v>2024.52865</v>
      </c>
      <c r="U352" s="5">
        <f t="shared" si="73"/>
        <v>8907.7726199999997</v>
      </c>
      <c r="V352" s="5">
        <f>186.176+94.76</f>
        <v>280.93599999999998</v>
      </c>
      <c r="W352" s="5">
        <f t="shared" si="70"/>
        <v>9188.7086199999994</v>
      </c>
      <c r="X352" s="5">
        <f t="shared" si="67"/>
        <v>6883.2439699999995</v>
      </c>
      <c r="Y352" s="6"/>
      <c r="Z352" s="5">
        <f t="shared" si="65"/>
        <v>6883.2439699999995</v>
      </c>
      <c r="AA352" s="6"/>
      <c r="AB352" s="5">
        <f t="shared" si="63"/>
        <v>6883.2439699999995</v>
      </c>
      <c r="AC352" s="5">
        <v>761.46880999999996</v>
      </c>
      <c r="AD352" s="5">
        <f t="shared" si="74"/>
        <v>7644.7127799999998</v>
      </c>
      <c r="AE352" s="5">
        <v>94.76</v>
      </c>
      <c r="AF352" s="5">
        <f t="shared" si="71"/>
        <v>7739.4727800000001</v>
      </c>
      <c r="AG352" s="5">
        <v>6883.2439699999995</v>
      </c>
      <c r="AH352" s="5">
        <v>761.46880999999996</v>
      </c>
      <c r="AI352" s="5">
        <f t="shared" si="75"/>
        <v>7644.7127799999998</v>
      </c>
      <c r="AJ352" s="5">
        <v>94.76</v>
      </c>
      <c r="AK352" s="5">
        <f t="shared" si="72"/>
        <v>7739.4727800000001</v>
      </c>
    </row>
    <row r="353" spans="1:37" ht="69" customHeight="1">
      <c r="A353" s="10" t="s">
        <v>75</v>
      </c>
      <c r="B353" s="3" t="s">
        <v>8</v>
      </c>
      <c r="C353" s="3" t="s">
        <v>25</v>
      </c>
      <c r="D353" s="3" t="s">
        <v>20</v>
      </c>
      <c r="E353" s="12" t="s">
        <v>77</v>
      </c>
      <c r="F353" s="3"/>
      <c r="G353" s="5">
        <v>70</v>
      </c>
      <c r="H353" s="6">
        <f>H354</f>
        <v>0</v>
      </c>
      <c r="I353" s="5">
        <f t="shared" si="68"/>
        <v>70</v>
      </c>
      <c r="J353" s="6">
        <f>J354</f>
        <v>0</v>
      </c>
      <c r="K353" s="5">
        <f t="shared" si="66"/>
        <v>70</v>
      </c>
      <c r="L353" s="5">
        <v>70</v>
      </c>
      <c r="M353" s="6">
        <f>M354</f>
        <v>0</v>
      </c>
      <c r="N353" s="6">
        <f>N354</f>
        <v>0</v>
      </c>
      <c r="O353" s="5">
        <f t="shared" si="64"/>
        <v>70</v>
      </c>
      <c r="P353" s="5">
        <f t="shared" si="69"/>
        <v>70</v>
      </c>
      <c r="Q353" s="6">
        <f>Q354</f>
        <v>0</v>
      </c>
      <c r="R353" s="6">
        <f>R354</f>
        <v>0</v>
      </c>
      <c r="S353" s="5">
        <f t="shared" si="62"/>
        <v>70</v>
      </c>
      <c r="T353" s="5">
        <f>T354</f>
        <v>0</v>
      </c>
      <c r="U353" s="5">
        <f t="shared" si="73"/>
        <v>70</v>
      </c>
      <c r="V353" s="5">
        <f>V354</f>
        <v>0</v>
      </c>
      <c r="W353" s="5">
        <f t="shared" si="70"/>
        <v>70</v>
      </c>
      <c r="X353" s="5">
        <f t="shared" si="67"/>
        <v>70</v>
      </c>
      <c r="Y353" s="6">
        <f>Y354</f>
        <v>0</v>
      </c>
      <c r="Z353" s="5">
        <f t="shared" si="65"/>
        <v>70</v>
      </c>
      <c r="AA353" s="6">
        <f>AA354</f>
        <v>0</v>
      </c>
      <c r="AB353" s="5">
        <f t="shared" si="63"/>
        <v>70</v>
      </c>
      <c r="AC353" s="5">
        <f>AC354</f>
        <v>0</v>
      </c>
      <c r="AD353" s="5">
        <f t="shared" si="74"/>
        <v>70</v>
      </c>
      <c r="AE353" s="5">
        <f>AE354</f>
        <v>0</v>
      </c>
      <c r="AF353" s="5">
        <f t="shared" si="71"/>
        <v>70</v>
      </c>
      <c r="AG353" s="5">
        <v>70</v>
      </c>
      <c r="AH353" s="5">
        <f>AH354</f>
        <v>0</v>
      </c>
      <c r="AI353" s="5">
        <f t="shared" si="75"/>
        <v>70</v>
      </c>
      <c r="AJ353" s="5">
        <f>AJ354</f>
        <v>0</v>
      </c>
      <c r="AK353" s="5">
        <f t="shared" si="72"/>
        <v>70</v>
      </c>
    </row>
    <row r="354" spans="1:37" ht="55.5" customHeight="1">
      <c r="A354" s="2" t="s">
        <v>72</v>
      </c>
      <c r="B354" s="3" t="s">
        <v>8</v>
      </c>
      <c r="C354" s="3" t="s">
        <v>25</v>
      </c>
      <c r="D354" s="3" t="s">
        <v>20</v>
      </c>
      <c r="E354" s="12" t="s">
        <v>77</v>
      </c>
      <c r="F354" s="3">
        <v>600</v>
      </c>
      <c r="G354" s="5">
        <v>70</v>
      </c>
      <c r="H354" s="6"/>
      <c r="I354" s="5">
        <f t="shared" si="68"/>
        <v>70</v>
      </c>
      <c r="J354" s="6"/>
      <c r="K354" s="5">
        <f t="shared" si="66"/>
        <v>70</v>
      </c>
      <c r="L354" s="5">
        <v>70</v>
      </c>
      <c r="M354" s="6"/>
      <c r="N354" s="6"/>
      <c r="O354" s="5">
        <f t="shared" si="64"/>
        <v>70</v>
      </c>
      <c r="P354" s="5">
        <f t="shared" si="69"/>
        <v>70</v>
      </c>
      <c r="Q354" s="6"/>
      <c r="R354" s="6"/>
      <c r="S354" s="5">
        <f t="shared" si="62"/>
        <v>70</v>
      </c>
      <c r="T354" s="5"/>
      <c r="U354" s="5">
        <f t="shared" si="73"/>
        <v>70</v>
      </c>
      <c r="V354" s="5"/>
      <c r="W354" s="5">
        <f t="shared" si="70"/>
        <v>70</v>
      </c>
      <c r="X354" s="5">
        <f t="shared" si="67"/>
        <v>70</v>
      </c>
      <c r="Y354" s="6"/>
      <c r="Z354" s="5">
        <f t="shared" si="65"/>
        <v>70</v>
      </c>
      <c r="AA354" s="6"/>
      <c r="AB354" s="5">
        <f t="shared" si="63"/>
        <v>70</v>
      </c>
      <c r="AC354" s="5"/>
      <c r="AD354" s="5">
        <f t="shared" si="74"/>
        <v>70</v>
      </c>
      <c r="AE354" s="5"/>
      <c r="AF354" s="5">
        <f t="shared" si="71"/>
        <v>70</v>
      </c>
      <c r="AG354" s="5">
        <v>70</v>
      </c>
      <c r="AH354" s="5"/>
      <c r="AI354" s="5">
        <f t="shared" si="75"/>
        <v>70</v>
      </c>
      <c r="AJ354" s="5"/>
      <c r="AK354" s="5">
        <f t="shared" si="72"/>
        <v>70</v>
      </c>
    </row>
    <row r="355" spans="1:37" ht="87.75" customHeight="1">
      <c r="A355" s="10" t="s">
        <v>78</v>
      </c>
      <c r="B355" s="3" t="s">
        <v>8</v>
      </c>
      <c r="C355" s="3" t="s">
        <v>25</v>
      </c>
      <c r="D355" s="3" t="s">
        <v>20</v>
      </c>
      <c r="E355" s="12" t="s">
        <v>79</v>
      </c>
      <c r="F355" s="3"/>
      <c r="G355" s="5">
        <v>0</v>
      </c>
      <c r="H355" s="6">
        <f>H356</f>
        <v>0</v>
      </c>
      <c r="I355" s="5">
        <f t="shared" si="68"/>
        <v>0</v>
      </c>
      <c r="J355" s="6">
        <f>J356</f>
        <v>0</v>
      </c>
      <c r="K355" s="5">
        <f t="shared" si="66"/>
        <v>0</v>
      </c>
      <c r="L355" s="5">
        <v>0</v>
      </c>
      <c r="M355" s="6">
        <f>M356</f>
        <v>0</v>
      </c>
      <c r="N355" s="6">
        <f>N356</f>
        <v>0</v>
      </c>
      <c r="O355" s="5">
        <f t="shared" si="64"/>
        <v>0</v>
      </c>
      <c r="P355" s="5">
        <f t="shared" si="69"/>
        <v>0</v>
      </c>
      <c r="Q355" s="6">
        <f>Q356</f>
        <v>0</v>
      </c>
      <c r="R355" s="6">
        <f>R356</f>
        <v>0</v>
      </c>
      <c r="S355" s="5">
        <f t="shared" si="62"/>
        <v>0</v>
      </c>
      <c r="T355" s="5">
        <f>T356</f>
        <v>1222.0830000000001</v>
      </c>
      <c r="U355" s="5">
        <f t="shared" si="73"/>
        <v>1222.0830000000001</v>
      </c>
      <c r="V355" s="5">
        <f>V356</f>
        <v>0</v>
      </c>
      <c r="W355" s="5">
        <f t="shared" si="70"/>
        <v>1222.0830000000001</v>
      </c>
      <c r="X355" s="5">
        <f t="shared" si="67"/>
        <v>0</v>
      </c>
      <c r="Y355" s="6">
        <f>Y356</f>
        <v>0</v>
      </c>
      <c r="Z355" s="5">
        <f t="shared" si="65"/>
        <v>0</v>
      </c>
      <c r="AA355" s="6">
        <f>AA356</f>
        <v>0</v>
      </c>
      <c r="AB355" s="5">
        <f t="shared" si="63"/>
        <v>0</v>
      </c>
      <c r="AC355" s="5">
        <f>AC356</f>
        <v>0</v>
      </c>
      <c r="AD355" s="5">
        <f t="shared" si="74"/>
        <v>0</v>
      </c>
      <c r="AE355" s="5">
        <f>AE356</f>
        <v>0</v>
      </c>
      <c r="AF355" s="5">
        <f t="shared" si="71"/>
        <v>0</v>
      </c>
      <c r="AG355" s="5">
        <v>0</v>
      </c>
      <c r="AH355" s="5">
        <f>AH356</f>
        <v>0</v>
      </c>
      <c r="AI355" s="5">
        <f t="shared" si="75"/>
        <v>0</v>
      </c>
      <c r="AJ355" s="5">
        <f>AJ356</f>
        <v>0</v>
      </c>
      <c r="AK355" s="5">
        <f t="shared" si="72"/>
        <v>0</v>
      </c>
    </row>
    <row r="356" spans="1:37" ht="55.5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2" t="s">
        <v>79</v>
      </c>
      <c r="F356" s="3">
        <v>600</v>
      </c>
      <c r="G356" s="5">
        <v>0</v>
      </c>
      <c r="H356" s="6"/>
      <c r="I356" s="5">
        <f t="shared" si="68"/>
        <v>0</v>
      </c>
      <c r="J356" s="6"/>
      <c r="K356" s="5">
        <f t="shared" si="66"/>
        <v>0</v>
      </c>
      <c r="L356" s="5">
        <v>0</v>
      </c>
      <c r="M356" s="6"/>
      <c r="N356" s="6"/>
      <c r="O356" s="5">
        <f t="shared" si="64"/>
        <v>0</v>
      </c>
      <c r="P356" s="5">
        <f t="shared" si="69"/>
        <v>0</v>
      </c>
      <c r="Q356" s="6"/>
      <c r="R356" s="6"/>
      <c r="S356" s="5">
        <f t="shared" si="62"/>
        <v>0</v>
      </c>
      <c r="T356" s="5">
        <v>1222.0830000000001</v>
      </c>
      <c r="U356" s="5">
        <f t="shared" si="73"/>
        <v>1222.0830000000001</v>
      </c>
      <c r="V356" s="5"/>
      <c r="W356" s="5">
        <f t="shared" si="70"/>
        <v>1222.0830000000001</v>
      </c>
      <c r="X356" s="5">
        <f t="shared" si="67"/>
        <v>0</v>
      </c>
      <c r="Y356" s="6"/>
      <c r="Z356" s="5">
        <f t="shared" si="65"/>
        <v>0</v>
      </c>
      <c r="AA356" s="6"/>
      <c r="AB356" s="5">
        <f t="shared" si="63"/>
        <v>0</v>
      </c>
      <c r="AC356" s="5"/>
      <c r="AD356" s="5">
        <f t="shared" si="74"/>
        <v>0</v>
      </c>
      <c r="AE356" s="5"/>
      <c r="AF356" s="5">
        <f t="shared" si="71"/>
        <v>0</v>
      </c>
      <c r="AG356" s="5">
        <v>0</v>
      </c>
      <c r="AH356" s="5"/>
      <c r="AI356" s="5">
        <f t="shared" si="75"/>
        <v>0</v>
      </c>
      <c r="AJ356" s="5"/>
      <c r="AK356" s="5">
        <f t="shared" si="72"/>
        <v>0</v>
      </c>
    </row>
    <row r="357" spans="1:37" ht="37.5" customHeight="1">
      <c r="A357" s="4" t="s">
        <v>80</v>
      </c>
      <c r="B357" s="3" t="s">
        <v>8</v>
      </c>
      <c r="C357" s="3" t="s">
        <v>25</v>
      </c>
      <c r="D357" s="3" t="s">
        <v>20</v>
      </c>
      <c r="E357" s="1" t="s">
        <v>269</v>
      </c>
      <c r="F357" s="3"/>
      <c r="G357" s="5">
        <v>0</v>
      </c>
      <c r="H357" s="6">
        <f>H358</f>
        <v>0</v>
      </c>
      <c r="I357" s="5">
        <f t="shared" si="68"/>
        <v>0</v>
      </c>
      <c r="J357" s="6">
        <f>J358</f>
        <v>0</v>
      </c>
      <c r="K357" s="5">
        <f t="shared" si="66"/>
        <v>0</v>
      </c>
      <c r="L357" s="5">
        <v>0</v>
      </c>
      <c r="M357" s="6">
        <f>M358</f>
        <v>0</v>
      </c>
      <c r="N357" s="6">
        <f>N358</f>
        <v>0</v>
      </c>
      <c r="O357" s="5">
        <f t="shared" si="64"/>
        <v>0</v>
      </c>
      <c r="P357" s="5">
        <f t="shared" si="69"/>
        <v>0</v>
      </c>
      <c r="Q357" s="6">
        <f>Q358</f>
        <v>0</v>
      </c>
      <c r="R357" s="6">
        <f>R358</f>
        <v>0</v>
      </c>
      <c r="S357" s="5">
        <f t="shared" si="62"/>
        <v>0</v>
      </c>
      <c r="T357" s="5">
        <f>T358</f>
        <v>0</v>
      </c>
      <c r="U357" s="5">
        <f t="shared" si="73"/>
        <v>0</v>
      </c>
      <c r="V357" s="5">
        <f>V358</f>
        <v>0</v>
      </c>
      <c r="W357" s="5">
        <f t="shared" si="70"/>
        <v>0</v>
      </c>
      <c r="X357" s="5">
        <f t="shared" si="67"/>
        <v>0</v>
      </c>
      <c r="Y357" s="6">
        <f>Y358</f>
        <v>0</v>
      </c>
      <c r="Z357" s="5">
        <f t="shared" si="65"/>
        <v>0</v>
      </c>
      <c r="AA357" s="6">
        <f>AA358</f>
        <v>0</v>
      </c>
      <c r="AB357" s="5">
        <f t="shared" si="63"/>
        <v>0</v>
      </c>
      <c r="AC357" s="5">
        <f>AC358</f>
        <v>0</v>
      </c>
      <c r="AD357" s="5">
        <f t="shared" si="74"/>
        <v>0</v>
      </c>
      <c r="AE357" s="5">
        <f>AE358</f>
        <v>0</v>
      </c>
      <c r="AF357" s="5">
        <f t="shared" si="71"/>
        <v>0</v>
      </c>
      <c r="AG357" s="5">
        <v>0</v>
      </c>
      <c r="AH357" s="5">
        <f>AH358</f>
        <v>0</v>
      </c>
      <c r="AI357" s="5">
        <f t="shared" si="75"/>
        <v>0</v>
      </c>
      <c r="AJ357" s="5">
        <f>AJ358</f>
        <v>0</v>
      </c>
      <c r="AK357" s="5">
        <f t="shared" si="72"/>
        <v>0</v>
      </c>
    </row>
    <row r="358" spans="1:37" ht="52.5" customHeight="1">
      <c r="A358" s="4" t="s">
        <v>72</v>
      </c>
      <c r="B358" s="3" t="s">
        <v>8</v>
      </c>
      <c r="C358" s="3" t="s">
        <v>25</v>
      </c>
      <c r="D358" s="3" t="s">
        <v>20</v>
      </c>
      <c r="E358" s="1" t="s">
        <v>269</v>
      </c>
      <c r="F358" s="3">
        <v>600</v>
      </c>
      <c r="G358" s="5">
        <v>0</v>
      </c>
      <c r="H358" s="6"/>
      <c r="I358" s="5">
        <f t="shared" si="68"/>
        <v>0</v>
      </c>
      <c r="J358" s="6"/>
      <c r="K358" s="5">
        <f t="shared" si="66"/>
        <v>0</v>
      </c>
      <c r="L358" s="5">
        <v>0</v>
      </c>
      <c r="M358" s="6"/>
      <c r="N358" s="6"/>
      <c r="O358" s="5">
        <f t="shared" si="64"/>
        <v>0</v>
      </c>
      <c r="P358" s="5">
        <f t="shared" si="69"/>
        <v>0</v>
      </c>
      <c r="Q358" s="6"/>
      <c r="R358" s="6"/>
      <c r="S358" s="5">
        <f t="shared" si="62"/>
        <v>0</v>
      </c>
      <c r="T358" s="5"/>
      <c r="U358" s="5">
        <f t="shared" si="73"/>
        <v>0</v>
      </c>
      <c r="V358" s="5"/>
      <c r="W358" s="5">
        <f t="shared" si="70"/>
        <v>0</v>
      </c>
      <c r="X358" s="5">
        <f t="shared" si="67"/>
        <v>0</v>
      </c>
      <c r="Y358" s="6"/>
      <c r="Z358" s="5">
        <f t="shared" si="65"/>
        <v>0</v>
      </c>
      <c r="AA358" s="6"/>
      <c r="AB358" s="5">
        <f t="shared" si="63"/>
        <v>0</v>
      </c>
      <c r="AC358" s="5"/>
      <c r="AD358" s="5">
        <f t="shared" si="74"/>
        <v>0</v>
      </c>
      <c r="AE358" s="5"/>
      <c r="AF358" s="5">
        <f t="shared" si="71"/>
        <v>0</v>
      </c>
      <c r="AG358" s="5">
        <v>0</v>
      </c>
      <c r="AH358" s="5"/>
      <c r="AI358" s="5">
        <f t="shared" si="75"/>
        <v>0</v>
      </c>
      <c r="AJ358" s="5"/>
      <c r="AK358" s="5">
        <f t="shared" si="72"/>
        <v>0</v>
      </c>
    </row>
    <row r="359" spans="1:37" ht="99" customHeight="1">
      <c r="A359" s="10" t="s">
        <v>81</v>
      </c>
      <c r="B359" s="3" t="s">
        <v>8</v>
      </c>
      <c r="C359" s="3" t="s">
        <v>25</v>
      </c>
      <c r="D359" s="3" t="s">
        <v>20</v>
      </c>
      <c r="E359" s="1" t="s">
        <v>82</v>
      </c>
      <c r="F359" s="3"/>
      <c r="G359" s="5">
        <v>0</v>
      </c>
      <c r="H359" s="6">
        <f>H360</f>
        <v>0</v>
      </c>
      <c r="I359" s="5">
        <f t="shared" si="68"/>
        <v>0</v>
      </c>
      <c r="J359" s="6">
        <f>J360</f>
        <v>0</v>
      </c>
      <c r="K359" s="5">
        <f t="shared" si="66"/>
        <v>0</v>
      </c>
      <c r="L359" s="5">
        <v>0</v>
      </c>
      <c r="M359" s="6">
        <f>M360</f>
        <v>0</v>
      </c>
      <c r="N359" s="6">
        <f>N360</f>
        <v>0</v>
      </c>
      <c r="O359" s="5">
        <f t="shared" si="64"/>
        <v>0</v>
      </c>
      <c r="P359" s="5">
        <f t="shared" si="69"/>
        <v>0</v>
      </c>
      <c r="Q359" s="6">
        <f>Q360</f>
        <v>0</v>
      </c>
      <c r="R359" s="6">
        <f>R360</f>
        <v>0</v>
      </c>
      <c r="S359" s="5">
        <f t="shared" si="62"/>
        <v>0</v>
      </c>
      <c r="T359" s="5">
        <f>T360</f>
        <v>0</v>
      </c>
      <c r="U359" s="5">
        <f t="shared" si="73"/>
        <v>0</v>
      </c>
      <c r="V359" s="5">
        <f>V360</f>
        <v>0</v>
      </c>
      <c r="W359" s="5">
        <f t="shared" si="70"/>
        <v>0</v>
      </c>
      <c r="X359" s="5">
        <f t="shared" si="67"/>
        <v>0</v>
      </c>
      <c r="Y359" s="6">
        <f>Y360</f>
        <v>0</v>
      </c>
      <c r="Z359" s="5">
        <f t="shared" si="65"/>
        <v>0</v>
      </c>
      <c r="AA359" s="6">
        <f>AA360</f>
        <v>0</v>
      </c>
      <c r="AB359" s="5">
        <f t="shared" si="63"/>
        <v>0</v>
      </c>
      <c r="AC359" s="5">
        <f>AC360</f>
        <v>0</v>
      </c>
      <c r="AD359" s="5">
        <f t="shared" si="74"/>
        <v>0</v>
      </c>
      <c r="AE359" s="5">
        <f>AE360</f>
        <v>0</v>
      </c>
      <c r="AF359" s="5">
        <f t="shared" si="71"/>
        <v>0</v>
      </c>
      <c r="AG359" s="5">
        <v>0</v>
      </c>
      <c r="AH359" s="5">
        <f>AH360</f>
        <v>0</v>
      </c>
      <c r="AI359" s="5">
        <f t="shared" si="75"/>
        <v>0</v>
      </c>
      <c r="AJ359" s="5">
        <f>AJ360</f>
        <v>0</v>
      </c>
      <c r="AK359" s="5">
        <f t="shared" si="72"/>
        <v>0</v>
      </c>
    </row>
    <row r="360" spans="1:37" ht="54" customHeight="1">
      <c r="A360" s="2" t="s">
        <v>72</v>
      </c>
      <c r="B360" s="3" t="s">
        <v>8</v>
      </c>
      <c r="C360" s="3" t="s">
        <v>25</v>
      </c>
      <c r="D360" s="3" t="s">
        <v>20</v>
      </c>
      <c r="E360" s="1" t="s">
        <v>82</v>
      </c>
      <c r="F360" s="3">
        <v>600</v>
      </c>
      <c r="G360" s="5">
        <v>0</v>
      </c>
      <c r="H360" s="6"/>
      <c r="I360" s="5">
        <f t="shared" si="68"/>
        <v>0</v>
      </c>
      <c r="J360" s="6"/>
      <c r="K360" s="5">
        <f t="shared" si="66"/>
        <v>0</v>
      </c>
      <c r="L360" s="5">
        <v>0</v>
      </c>
      <c r="M360" s="6"/>
      <c r="N360" s="6"/>
      <c r="O360" s="5">
        <f t="shared" si="64"/>
        <v>0</v>
      </c>
      <c r="P360" s="5">
        <f t="shared" si="69"/>
        <v>0</v>
      </c>
      <c r="Q360" s="6"/>
      <c r="R360" s="6"/>
      <c r="S360" s="5">
        <f t="shared" si="62"/>
        <v>0</v>
      </c>
      <c r="T360" s="5"/>
      <c r="U360" s="5">
        <f t="shared" si="73"/>
        <v>0</v>
      </c>
      <c r="V360" s="5"/>
      <c r="W360" s="5">
        <f t="shared" si="70"/>
        <v>0</v>
      </c>
      <c r="X360" s="5">
        <f t="shared" si="67"/>
        <v>0</v>
      </c>
      <c r="Y360" s="6"/>
      <c r="Z360" s="5">
        <f t="shared" si="65"/>
        <v>0</v>
      </c>
      <c r="AA360" s="6"/>
      <c r="AB360" s="5">
        <f t="shared" si="63"/>
        <v>0</v>
      </c>
      <c r="AC360" s="5"/>
      <c r="AD360" s="5">
        <f t="shared" si="74"/>
        <v>0</v>
      </c>
      <c r="AE360" s="5"/>
      <c r="AF360" s="5">
        <f t="shared" si="71"/>
        <v>0</v>
      </c>
      <c r="AG360" s="5">
        <v>0</v>
      </c>
      <c r="AH360" s="5"/>
      <c r="AI360" s="5">
        <f t="shared" si="75"/>
        <v>0</v>
      </c>
      <c r="AJ360" s="5"/>
      <c r="AK360" s="5">
        <f t="shared" si="72"/>
        <v>0</v>
      </c>
    </row>
    <row r="361" spans="1:37" ht="48" customHeight="1">
      <c r="A361" s="10" t="s">
        <v>83</v>
      </c>
      <c r="B361" s="3" t="s">
        <v>8</v>
      </c>
      <c r="C361" s="3" t="s">
        <v>25</v>
      </c>
      <c r="D361" s="3" t="s">
        <v>20</v>
      </c>
      <c r="E361" s="1" t="s">
        <v>84</v>
      </c>
      <c r="F361" s="3"/>
      <c r="G361" s="5">
        <v>0</v>
      </c>
      <c r="H361" s="6">
        <f>H362</f>
        <v>0</v>
      </c>
      <c r="I361" s="5">
        <f t="shared" si="68"/>
        <v>0</v>
      </c>
      <c r="J361" s="6">
        <f>J362</f>
        <v>0</v>
      </c>
      <c r="K361" s="5">
        <f t="shared" si="66"/>
        <v>0</v>
      </c>
      <c r="L361" s="5">
        <v>0</v>
      </c>
      <c r="M361" s="6">
        <f>M362</f>
        <v>0</v>
      </c>
      <c r="N361" s="6">
        <f>N362</f>
        <v>0</v>
      </c>
      <c r="O361" s="5">
        <f t="shared" si="64"/>
        <v>0</v>
      </c>
      <c r="P361" s="5">
        <f t="shared" si="69"/>
        <v>0</v>
      </c>
      <c r="Q361" s="6">
        <f>Q362</f>
        <v>0</v>
      </c>
      <c r="R361" s="6">
        <f>R362</f>
        <v>0</v>
      </c>
      <c r="S361" s="5">
        <f t="shared" si="62"/>
        <v>0</v>
      </c>
      <c r="T361" s="5">
        <f>T362</f>
        <v>0</v>
      </c>
      <c r="U361" s="5">
        <f t="shared" si="73"/>
        <v>0</v>
      </c>
      <c r="V361" s="5">
        <f>V362</f>
        <v>0</v>
      </c>
      <c r="W361" s="5">
        <f t="shared" si="70"/>
        <v>0</v>
      </c>
      <c r="X361" s="5">
        <f t="shared" si="67"/>
        <v>0</v>
      </c>
      <c r="Y361" s="6">
        <f>Y362</f>
        <v>0</v>
      </c>
      <c r="Z361" s="5">
        <f t="shared" si="65"/>
        <v>0</v>
      </c>
      <c r="AA361" s="6">
        <f>AA362</f>
        <v>0</v>
      </c>
      <c r="AB361" s="5">
        <f t="shared" si="63"/>
        <v>0</v>
      </c>
      <c r="AC361" s="5">
        <f>AC362</f>
        <v>0</v>
      </c>
      <c r="AD361" s="5">
        <f t="shared" si="74"/>
        <v>0</v>
      </c>
      <c r="AE361" s="5">
        <f>AE362</f>
        <v>0</v>
      </c>
      <c r="AF361" s="5">
        <f t="shared" si="71"/>
        <v>0</v>
      </c>
      <c r="AG361" s="5">
        <v>0</v>
      </c>
      <c r="AH361" s="5">
        <f>AH362</f>
        <v>0</v>
      </c>
      <c r="AI361" s="5">
        <f t="shared" si="75"/>
        <v>0</v>
      </c>
      <c r="AJ361" s="5">
        <f>AJ362</f>
        <v>0</v>
      </c>
      <c r="AK361" s="5">
        <f t="shared" si="72"/>
        <v>0</v>
      </c>
    </row>
    <row r="362" spans="1:37" ht="53.25" customHeight="1">
      <c r="A362" s="2" t="s">
        <v>72</v>
      </c>
      <c r="B362" s="3" t="s">
        <v>8</v>
      </c>
      <c r="C362" s="3" t="s">
        <v>25</v>
      </c>
      <c r="D362" s="3" t="s">
        <v>20</v>
      </c>
      <c r="E362" s="1" t="s">
        <v>84</v>
      </c>
      <c r="F362" s="3">
        <v>600</v>
      </c>
      <c r="G362" s="5">
        <v>0</v>
      </c>
      <c r="H362" s="6"/>
      <c r="I362" s="5">
        <f t="shared" si="68"/>
        <v>0</v>
      </c>
      <c r="J362" s="6"/>
      <c r="K362" s="5">
        <f t="shared" si="66"/>
        <v>0</v>
      </c>
      <c r="L362" s="5">
        <v>0</v>
      </c>
      <c r="M362" s="6"/>
      <c r="N362" s="6"/>
      <c r="O362" s="5">
        <f t="shared" si="64"/>
        <v>0</v>
      </c>
      <c r="P362" s="5">
        <f t="shared" si="69"/>
        <v>0</v>
      </c>
      <c r="Q362" s="6"/>
      <c r="R362" s="6"/>
      <c r="S362" s="5">
        <f t="shared" si="62"/>
        <v>0</v>
      </c>
      <c r="T362" s="5"/>
      <c r="U362" s="5">
        <f t="shared" si="73"/>
        <v>0</v>
      </c>
      <c r="V362" s="5"/>
      <c r="W362" s="5">
        <f t="shared" si="70"/>
        <v>0</v>
      </c>
      <c r="X362" s="5">
        <f t="shared" si="67"/>
        <v>0</v>
      </c>
      <c r="Y362" s="6"/>
      <c r="Z362" s="5">
        <f t="shared" si="65"/>
        <v>0</v>
      </c>
      <c r="AA362" s="6"/>
      <c r="AB362" s="5">
        <f t="shared" si="63"/>
        <v>0</v>
      </c>
      <c r="AC362" s="5"/>
      <c r="AD362" s="5">
        <f t="shared" si="74"/>
        <v>0</v>
      </c>
      <c r="AE362" s="5"/>
      <c r="AF362" s="5">
        <f t="shared" si="71"/>
        <v>0</v>
      </c>
      <c r="AG362" s="5">
        <v>0</v>
      </c>
      <c r="AH362" s="5"/>
      <c r="AI362" s="5">
        <f t="shared" si="75"/>
        <v>0</v>
      </c>
      <c r="AJ362" s="5"/>
      <c r="AK362" s="5">
        <f t="shared" si="72"/>
        <v>0</v>
      </c>
    </row>
    <row r="363" spans="1:37" ht="25.5" customHeight="1">
      <c r="A363" s="2" t="s">
        <v>339</v>
      </c>
      <c r="B363" s="3" t="s">
        <v>8</v>
      </c>
      <c r="C363" s="3" t="s">
        <v>25</v>
      </c>
      <c r="D363" s="3" t="s">
        <v>20</v>
      </c>
      <c r="E363" s="1" t="s">
        <v>340</v>
      </c>
      <c r="F363" s="3"/>
      <c r="G363" s="5"/>
      <c r="H363" s="6"/>
      <c r="I363" s="5"/>
      <c r="J363" s="6"/>
      <c r="K363" s="5"/>
      <c r="L363" s="5"/>
      <c r="M363" s="6"/>
      <c r="N363" s="6"/>
      <c r="O363" s="5"/>
      <c r="P363" s="5"/>
      <c r="Q363" s="6"/>
      <c r="R363" s="6"/>
      <c r="S363" s="5"/>
      <c r="T363" s="5"/>
      <c r="U363" s="5">
        <f t="shared" si="73"/>
        <v>0</v>
      </c>
      <c r="V363" s="5">
        <f>V364</f>
        <v>1519.569</v>
      </c>
      <c r="W363" s="5">
        <f t="shared" si="70"/>
        <v>1519.569</v>
      </c>
      <c r="X363" s="5"/>
      <c r="Y363" s="6"/>
      <c r="Z363" s="5"/>
      <c r="AA363" s="6"/>
      <c r="AB363" s="5"/>
      <c r="AC363" s="5"/>
      <c r="AD363" s="5">
        <f t="shared" si="74"/>
        <v>0</v>
      </c>
      <c r="AE363" s="5">
        <f>AE364</f>
        <v>0</v>
      </c>
      <c r="AF363" s="5">
        <f t="shared" si="71"/>
        <v>0</v>
      </c>
      <c r="AG363" s="5"/>
      <c r="AH363" s="5"/>
      <c r="AI363" s="5">
        <f t="shared" si="75"/>
        <v>0</v>
      </c>
      <c r="AJ363" s="5">
        <f>AJ364</f>
        <v>0</v>
      </c>
      <c r="AK363" s="5">
        <f t="shared" si="72"/>
        <v>0</v>
      </c>
    </row>
    <row r="364" spans="1:37" ht="53.25" customHeight="1">
      <c r="A364" s="2" t="s">
        <v>72</v>
      </c>
      <c r="B364" s="3" t="s">
        <v>8</v>
      </c>
      <c r="C364" s="3" t="s">
        <v>25</v>
      </c>
      <c r="D364" s="3" t="s">
        <v>20</v>
      </c>
      <c r="E364" s="1" t="s">
        <v>340</v>
      </c>
      <c r="F364" s="3">
        <v>600</v>
      </c>
      <c r="G364" s="5"/>
      <c r="H364" s="6"/>
      <c r="I364" s="5"/>
      <c r="J364" s="6"/>
      <c r="K364" s="5"/>
      <c r="L364" s="5"/>
      <c r="M364" s="6"/>
      <c r="N364" s="6"/>
      <c r="O364" s="5"/>
      <c r="P364" s="5"/>
      <c r="Q364" s="6"/>
      <c r="R364" s="6"/>
      <c r="S364" s="5"/>
      <c r="T364" s="5"/>
      <c r="U364" s="5">
        <f t="shared" si="73"/>
        <v>0</v>
      </c>
      <c r="V364" s="5">
        <v>1519.569</v>
      </c>
      <c r="W364" s="5">
        <f t="shared" si="70"/>
        <v>1519.569</v>
      </c>
      <c r="X364" s="5"/>
      <c r="Y364" s="6"/>
      <c r="Z364" s="5"/>
      <c r="AA364" s="6"/>
      <c r="AB364" s="5"/>
      <c r="AC364" s="5"/>
      <c r="AD364" s="5">
        <f t="shared" si="74"/>
        <v>0</v>
      </c>
      <c r="AE364" s="5"/>
      <c r="AF364" s="5">
        <f t="shared" si="71"/>
        <v>0</v>
      </c>
      <c r="AG364" s="5"/>
      <c r="AH364" s="5"/>
      <c r="AI364" s="5">
        <f t="shared" si="75"/>
        <v>0</v>
      </c>
      <c r="AJ364" s="5"/>
      <c r="AK364" s="5">
        <f t="shared" si="72"/>
        <v>0</v>
      </c>
    </row>
    <row r="365" spans="1:37" ht="57" customHeight="1">
      <c r="A365" s="10" t="s">
        <v>85</v>
      </c>
      <c r="B365" s="3" t="s">
        <v>8</v>
      </c>
      <c r="C365" s="3" t="s">
        <v>25</v>
      </c>
      <c r="D365" s="3" t="s">
        <v>20</v>
      </c>
      <c r="E365" s="1" t="s">
        <v>88</v>
      </c>
      <c r="F365" s="3"/>
      <c r="G365" s="5">
        <v>2256.3232099999996</v>
      </c>
      <c r="H365" s="6">
        <f>H366</f>
        <v>0</v>
      </c>
      <c r="I365" s="5">
        <f t="shared" si="68"/>
        <v>2256.3232099999996</v>
      </c>
      <c r="J365" s="6">
        <f>J366</f>
        <v>0</v>
      </c>
      <c r="K365" s="5">
        <f t="shared" si="66"/>
        <v>2256.3232099999996</v>
      </c>
      <c r="L365" s="5">
        <v>2256.3232099999996</v>
      </c>
      <c r="M365" s="6">
        <f>M366</f>
        <v>0</v>
      </c>
      <c r="N365" s="6">
        <f>N366</f>
        <v>0</v>
      </c>
      <c r="O365" s="5">
        <f t="shared" si="64"/>
        <v>2256.3232099999996</v>
      </c>
      <c r="P365" s="5">
        <f t="shared" si="69"/>
        <v>2256.3232099999996</v>
      </c>
      <c r="Q365" s="6">
        <f>Q366</f>
        <v>0</v>
      </c>
      <c r="R365" s="6">
        <f>R366</f>
        <v>0</v>
      </c>
      <c r="S365" s="5">
        <f t="shared" ref="S365:S396" si="76">O365+R365</f>
        <v>2256.3232099999996</v>
      </c>
      <c r="T365" s="5">
        <f>T366</f>
        <v>181.59717999999998</v>
      </c>
      <c r="U365" s="5">
        <f t="shared" si="73"/>
        <v>2437.9203899999993</v>
      </c>
      <c r="V365" s="5">
        <f>V366</f>
        <v>15.515000000000001</v>
      </c>
      <c r="W365" s="5">
        <f t="shared" si="70"/>
        <v>2453.4353899999992</v>
      </c>
      <c r="X365" s="5">
        <f t="shared" si="67"/>
        <v>2256.3232099999996</v>
      </c>
      <c r="Y365" s="6">
        <f>Y366</f>
        <v>0</v>
      </c>
      <c r="Z365" s="5">
        <f t="shared" si="65"/>
        <v>2256.3232099999996</v>
      </c>
      <c r="AA365" s="6">
        <f>AA366</f>
        <v>0</v>
      </c>
      <c r="AB365" s="5">
        <f t="shared" ref="AB365:AB396" si="77">Z365+AA365</f>
        <v>2256.3232099999996</v>
      </c>
      <c r="AC365" s="5">
        <f>AC366</f>
        <v>80.11918</v>
      </c>
      <c r="AD365" s="5">
        <f t="shared" si="74"/>
        <v>2336.4423899999997</v>
      </c>
      <c r="AE365" s="5">
        <f>AE366</f>
        <v>0</v>
      </c>
      <c r="AF365" s="5">
        <f t="shared" si="71"/>
        <v>2336.4423899999997</v>
      </c>
      <c r="AG365" s="5">
        <v>2256.3232099999996</v>
      </c>
      <c r="AH365" s="5">
        <f>AH366</f>
        <v>80.11918</v>
      </c>
      <c r="AI365" s="5">
        <f t="shared" si="75"/>
        <v>2336.4423899999997</v>
      </c>
      <c r="AJ365" s="5">
        <f>AJ366</f>
        <v>0</v>
      </c>
      <c r="AK365" s="5">
        <f t="shared" si="72"/>
        <v>2336.4423899999997</v>
      </c>
    </row>
    <row r="366" spans="1:37" ht="54.75" customHeight="1">
      <c r="A366" s="2" t="s">
        <v>72</v>
      </c>
      <c r="B366" s="3" t="s">
        <v>8</v>
      </c>
      <c r="C366" s="3" t="s">
        <v>25</v>
      </c>
      <c r="D366" s="3" t="s">
        <v>20</v>
      </c>
      <c r="E366" s="1" t="s">
        <v>88</v>
      </c>
      <c r="F366" s="3">
        <v>600</v>
      </c>
      <c r="G366" s="5">
        <v>2256.3232099999996</v>
      </c>
      <c r="H366" s="6"/>
      <c r="I366" s="5">
        <f t="shared" si="68"/>
        <v>2256.3232099999996</v>
      </c>
      <c r="J366" s="6"/>
      <c r="K366" s="5">
        <f t="shared" si="66"/>
        <v>2256.3232099999996</v>
      </c>
      <c r="L366" s="5">
        <v>2256.3232099999996</v>
      </c>
      <c r="M366" s="6"/>
      <c r="N366" s="6"/>
      <c r="O366" s="5">
        <f t="shared" si="64"/>
        <v>2256.3232099999996</v>
      </c>
      <c r="P366" s="5">
        <f t="shared" si="69"/>
        <v>2256.3232099999996</v>
      </c>
      <c r="Q366" s="6"/>
      <c r="R366" s="6"/>
      <c r="S366" s="5">
        <f t="shared" si="76"/>
        <v>2256.3232099999996</v>
      </c>
      <c r="T366" s="5">
        <f>80.11918+101.478</f>
        <v>181.59717999999998</v>
      </c>
      <c r="U366" s="5">
        <f t="shared" si="73"/>
        <v>2437.9203899999993</v>
      </c>
      <c r="V366" s="5">
        <v>15.515000000000001</v>
      </c>
      <c r="W366" s="5">
        <f t="shared" si="70"/>
        <v>2453.4353899999992</v>
      </c>
      <c r="X366" s="5">
        <f t="shared" si="67"/>
        <v>2256.3232099999996</v>
      </c>
      <c r="Y366" s="6"/>
      <c r="Z366" s="5">
        <f t="shared" si="65"/>
        <v>2256.3232099999996</v>
      </c>
      <c r="AA366" s="6"/>
      <c r="AB366" s="5">
        <f t="shared" si="77"/>
        <v>2256.3232099999996</v>
      </c>
      <c r="AC366" s="5">
        <v>80.11918</v>
      </c>
      <c r="AD366" s="5">
        <f t="shared" si="74"/>
        <v>2336.4423899999997</v>
      </c>
      <c r="AE366" s="5"/>
      <c r="AF366" s="5">
        <f t="shared" si="71"/>
        <v>2336.4423899999997</v>
      </c>
      <c r="AG366" s="5">
        <v>2256.3232099999996</v>
      </c>
      <c r="AH366" s="5">
        <v>80.11918</v>
      </c>
      <c r="AI366" s="5">
        <f t="shared" si="75"/>
        <v>2336.4423899999997</v>
      </c>
      <c r="AJ366" s="5"/>
      <c r="AK366" s="5">
        <f t="shared" si="72"/>
        <v>2336.4423899999997</v>
      </c>
    </row>
    <row r="367" spans="1:37" ht="53.25" customHeight="1">
      <c r="A367" s="10" t="s">
        <v>227</v>
      </c>
      <c r="B367" s="3" t="s">
        <v>8</v>
      </c>
      <c r="C367" s="3" t="s">
        <v>25</v>
      </c>
      <c r="D367" s="3" t="s">
        <v>20</v>
      </c>
      <c r="E367" s="12" t="s">
        <v>219</v>
      </c>
      <c r="F367" s="3"/>
      <c r="G367" s="5">
        <v>0.66499999999999915</v>
      </c>
      <c r="H367" s="6">
        <f>H368</f>
        <v>0</v>
      </c>
      <c r="I367" s="5">
        <f t="shared" si="68"/>
        <v>0.66499999999999915</v>
      </c>
      <c r="J367" s="6">
        <f>J368</f>
        <v>0</v>
      </c>
      <c r="K367" s="5">
        <f t="shared" si="66"/>
        <v>0.66499999999999915</v>
      </c>
      <c r="L367" s="5">
        <v>0.66499999999999915</v>
      </c>
      <c r="M367" s="6">
        <f>M368</f>
        <v>0</v>
      </c>
      <c r="N367" s="6">
        <f>N368</f>
        <v>0</v>
      </c>
      <c r="O367" s="5">
        <f t="shared" si="64"/>
        <v>0.66499999999999915</v>
      </c>
      <c r="P367" s="5">
        <f t="shared" si="69"/>
        <v>0.66499999999999915</v>
      </c>
      <c r="Q367" s="6">
        <f>Q368</f>
        <v>0</v>
      </c>
      <c r="R367" s="6">
        <f>R368</f>
        <v>0</v>
      </c>
      <c r="S367" s="5">
        <f t="shared" si="76"/>
        <v>0.66499999999999915</v>
      </c>
      <c r="T367" s="5">
        <f>T368</f>
        <v>0</v>
      </c>
      <c r="U367" s="5">
        <f t="shared" si="73"/>
        <v>0.66499999999999915</v>
      </c>
      <c r="V367" s="5">
        <f>V368</f>
        <v>10</v>
      </c>
      <c r="W367" s="5">
        <f t="shared" si="70"/>
        <v>10.664999999999999</v>
      </c>
      <c r="X367" s="5">
        <f t="shared" si="67"/>
        <v>0.66499999999999915</v>
      </c>
      <c r="Y367" s="6">
        <f>Y368</f>
        <v>0</v>
      </c>
      <c r="Z367" s="5">
        <f t="shared" si="65"/>
        <v>0.66499999999999915</v>
      </c>
      <c r="AA367" s="6">
        <f>AA368</f>
        <v>0</v>
      </c>
      <c r="AB367" s="5">
        <f t="shared" si="77"/>
        <v>0.66499999999999915</v>
      </c>
      <c r="AC367" s="5">
        <f>AC368</f>
        <v>0</v>
      </c>
      <c r="AD367" s="5">
        <f t="shared" si="74"/>
        <v>0.66499999999999915</v>
      </c>
      <c r="AE367" s="5">
        <f>AE368</f>
        <v>0</v>
      </c>
      <c r="AF367" s="5">
        <f t="shared" si="71"/>
        <v>0.66499999999999915</v>
      </c>
      <c r="AG367" s="5">
        <v>0.66499999999999915</v>
      </c>
      <c r="AH367" s="5">
        <f>AH368</f>
        <v>0</v>
      </c>
      <c r="AI367" s="5">
        <f t="shared" si="75"/>
        <v>0.66499999999999915</v>
      </c>
      <c r="AJ367" s="5">
        <f>AJ368</f>
        <v>0</v>
      </c>
      <c r="AK367" s="5">
        <f t="shared" si="72"/>
        <v>0.66499999999999915</v>
      </c>
    </row>
    <row r="368" spans="1:37" ht="53.25" customHeight="1">
      <c r="A368" s="2" t="s">
        <v>72</v>
      </c>
      <c r="B368" s="3" t="s">
        <v>8</v>
      </c>
      <c r="C368" s="3" t="s">
        <v>25</v>
      </c>
      <c r="D368" s="3" t="s">
        <v>20</v>
      </c>
      <c r="E368" s="12" t="s">
        <v>219</v>
      </c>
      <c r="F368" s="3">
        <v>600</v>
      </c>
      <c r="G368" s="5">
        <v>0.66499999999999915</v>
      </c>
      <c r="H368" s="6"/>
      <c r="I368" s="5">
        <f t="shared" si="68"/>
        <v>0.66499999999999915</v>
      </c>
      <c r="J368" s="6"/>
      <c r="K368" s="5">
        <f t="shared" si="66"/>
        <v>0.66499999999999915</v>
      </c>
      <c r="L368" s="5">
        <v>0.66499999999999915</v>
      </c>
      <c r="M368" s="6"/>
      <c r="N368" s="6"/>
      <c r="O368" s="5">
        <f t="shared" si="64"/>
        <v>0.66499999999999915</v>
      </c>
      <c r="P368" s="5">
        <f t="shared" si="69"/>
        <v>0.66499999999999915</v>
      </c>
      <c r="Q368" s="6"/>
      <c r="R368" s="6"/>
      <c r="S368" s="5">
        <f t="shared" si="76"/>
        <v>0.66499999999999915</v>
      </c>
      <c r="T368" s="5"/>
      <c r="U368" s="5">
        <f t="shared" si="73"/>
        <v>0.66499999999999915</v>
      </c>
      <c r="V368" s="5">
        <v>10</v>
      </c>
      <c r="W368" s="5">
        <f t="shared" si="70"/>
        <v>10.664999999999999</v>
      </c>
      <c r="X368" s="5">
        <f t="shared" si="67"/>
        <v>0.66499999999999915</v>
      </c>
      <c r="Y368" s="6"/>
      <c r="Z368" s="5">
        <f t="shared" si="65"/>
        <v>0.66499999999999915</v>
      </c>
      <c r="AA368" s="6"/>
      <c r="AB368" s="5">
        <f t="shared" si="77"/>
        <v>0.66499999999999915</v>
      </c>
      <c r="AC368" s="5"/>
      <c r="AD368" s="5">
        <f t="shared" si="74"/>
        <v>0.66499999999999915</v>
      </c>
      <c r="AE368" s="5"/>
      <c r="AF368" s="5">
        <f t="shared" si="71"/>
        <v>0.66499999999999915</v>
      </c>
      <c r="AG368" s="5">
        <v>0.66499999999999915</v>
      </c>
      <c r="AH368" s="5"/>
      <c r="AI368" s="5">
        <f t="shared" si="75"/>
        <v>0.66499999999999915</v>
      </c>
      <c r="AJ368" s="5"/>
      <c r="AK368" s="5">
        <f t="shared" si="72"/>
        <v>0.66499999999999915</v>
      </c>
    </row>
    <row r="369" spans="1:37" ht="69" customHeight="1">
      <c r="A369" s="10" t="s">
        <v>86</v>
      </c>
      <c r="B369" s="3" t="s">
        <v>8</v>
      </c>
      <c r="C369" s="3" t="s">
        <v>25</v>
      </c>
      <c r="D369" s="3" t="s">
        <v>20</v>
      </c>
      <c r="E369" s="12" t="s">
        <v>89</v>
      </c>
      <c r="F369" s="3"/>
      <c r="G369" s="5">
        <v>100</v>
      </c>
      <c r="H369" s="6">
        <f>H370</f>
        <v>0</v>
      </c>
      <c r="I369" s="5">
        <f t="shared" si="68"/>
        <v>100</v>
      </c>
      <c r="J369" s="6">
        <f>J370</f>
        <v>0</v>
      </c>
      <c r="K369" s="5">
        <f t="shared" si="66"/>
        <v>100</v>
      </c>
      <c r="L369" s="5">
        <v>100</v>
      </c>
      <c r="M369" s="6">
        <f>M370</f>
        <v>0</v>
      </c>
      <c r="N369" s="6">
        <f>N370</f>
        <v>0</v>
      </c>
      <c r="O369" s="5">
        <f t="shared" si="64"/>
        <v>100</v>
      </c>
      <c r="P369" s="5">
        <f t="shared" si="69"/>
        <v>100</v>
      </c>
      <c r="Q369" s="6">
        <f>Q370</f>
        <v>0</v>
      </c>
      <c r="R369" s="6">
        <f>R370</f>
        <v>0</v>
      </c>
      <c r="S369" s="5">
        <f t="shared" si="76"/>
        <v>100</v>
      </c>
      <c r="T369" s="5">
        <f>T370</f>
        <v>0</v>
      </c>
      <c r="U369" s="5">
        <f t="shared" si="73"/>
        <v>100</v>
      </c>
      <c r="V369" s="5">
        <f>V370</f>
        <v>0</v>
      </c>
      <c r="W369" s="5">
        <f t="shared" si="70"/>
        <v>100</v>
      </c>
      <c r="X369" s="5">
        <f t="shared" si="67"/>
        <v>100</v>
      </c>
      <c r="Y369" s="6">
        <f>Y370</f>
        <v>0</v>
      </c>
      <c r="Z369" s="5">
        <f t="shared" si="65"/>
        <v>100</v>
      </c>
      <c r="AA369" s="6">
        <f>AA370</f>
        <v>0</v>
      </c>
      <c r="AB369" s="5">
        <f t="shared" si="77"/>
        <v>100</v>
      </c>
      <c r="AC369" s="5">
        <f>AC370</f>
        <v>0</v>
      </c>
      <c r="AD369" s="5">
        <f t="shared" si="74"/>
        <v>100</v>
      </c>
      <c r="AE369" s="5">
        <f>AE370</f>
        <v>0</v>
      </c>
      <c r="AF369" s="5">
        <f t="shared" si="71"/>
        <v>100</v>
      </c>
      <c r="AG369" s="5">
        <v>100</v>
      </c>
      <c r="AH369" s="5">
        <f>AH370</f>
        <v>0</v>
      </c>
      <c r="AI369" s="5">
        <f t="shared" si="75"/>
        <v>100</v>
      </c>
      <c r="AJ369" s="5">
        <f>AJ370</f>
        <v>0</v>
      </c>
      <c r="AK369" s="5">
        <f t="shared" si="72"/>
        <v>100</v>
      </c>
    </row>
    <row r="370" spans="1:37" ht="54" customHeight="1">
      <c r="A370" s="2" t="s">
        <v>72</v>
      </c>
      <c r="B370" s="3" t="s">
        <v>8</v>
      </c>
      <c r="C370" s="3" t="s">
        <v>25</v>
      </c>
      <c r="D370" s="3" t="s">
        <v>20</v>
      </c>
      <c r="E370" s="12" t="s">
        <v>89</v>
      </c>
      <c r="F370" s="3">
        <v>600</v>
      </c>
      <c r="G370" s="5">
        <v>100</v>
      </c>
      <c r="H370" s="6"/>
      <c r="I370" s="5">
        <f t="shared" si="68"/>
        <v>100</v>
      </c>
      <c r="J370" s="6"/>
      <c r="K370" s="5">
        <f t="shared" si="66"/>
        <v>100</v>
      </c>
      <c r="L370" s="5">
        <v>100</v>
      </c>
      <c r="M370" s="6"/>
      <c r="N370" s="6"/>
      <c r="O370" s="5">
        <f t="shared" ref="O370:O398" si="78">K370+N370</f>
        <v>100</v>
      </c>
      <c r="P370" s="5">
        <f t="shared" si="69"/>
        <v>100</v>
      </c>
      <c r="Q370" s="6"/>
      <c r="R370" s="6"/>
      <c r="S370" s="5">
        <f t="shared" si="76"/>
        <v>100</v>
      </c>
      <c r="T370" s="5"/>
      <c r="U370" s="5">
        <f t="shared" si="73"/>
        <v>100</v>
      </c>
      <c r="V370" s="5"/>
      <c r="W370" s="5">
        <f t="shared" si="70"/>
        <v>100</v>
      </c>
      <c r="X370" s="5">
        <f t="shared" si="67"/>
        <v>100</v>
      </c>
      <c r="Y370" s="6"/>
      <c r="Z370" s="5">
        <f t="shared" ref="Z370:Z398" si="79">X370+Y370</f>
        <v>100</v>
      </c>
      <c r="AA370" s="6"/>
      <c r="AB370" s="5">
        <f t="shared" si="77"/>
        <v>100</v>
      </c>
      <c r="AC370" s="5"/>
      <c r="AD370" s="5">
        <f t="shared" si="74"/>
        <v>100</v>
      </c>
      <c r="AE370" s="5"/>
      <c r="AF370" s="5">
        <f t="shared" si="71"/>
        <v>100</v>
      </c>
      <c r="AG370" s="5">
        <v>100</v>
      </c>
      <c r="AH370" s="5"/>
      <c r="AI370" s="5">
        <f t="shared" si="75"/>
        <v>100</v>
      </c>
      <c r="AJ370" s="5"/>
      <c r="AK370" s="5">
        <f t="shared" si="72"/>
        <v>100</v>
      </c>
    </row>
    <row r="371" spans="1:37" ht="76.5" customHeight="1">
      <c r="A371" s="10" t="s">
        <v>87</v>
      </c>
      <c r="B371" s="3" t="s">
        <v>8</v>
      </c>
      <c r="C371" s="3" t="s">
        <v>25</v>
      </c>
      <c r="D371" s="3" t="s">
        <v>20</v>
      </c>
      <c r="E371" s="1" t="s">
        <v>90</v>
      </c>
      <c r="F371" s="3"/>
      <c r="G371" s="5">
        <v>0</v>
      </c>
      <c r="H371" s="6">
        <f>H372</f>
        <v>0</v>
      </c>
      <c r="I371" s="5">
        <f t="shared" si="68"/>
        <v>0</v>
      </c>
      <c r="J371" s="6">
        <f>J372</f>
        <v>0</v>
      </c>
      <c r="K371" s="5">
        <f t="shared" si="66"/>
        <v>0</v>
      </c>
      <c r="L371" s="5">
        <v>0</v>
      </c>
      <c r="M371" s="6">
        <f>M372</f>
        <v>0</v>
      </c>
      <c r="N371" s="6">
        <f>N372</f>
        <v>0</v>
      </c>
      <c r="O371" s="5">
        <f t="shared" si="78"/>
        <v>0</v>
      </c>
      <c r="P371" s="5">
        <f t="shared" si="69"/>
        <v>0</v>
      </c>
      <c r="Q371" s="6">
        <f>Q372</f>
        <v>0</v>
      </c>
      <c r="R371" s="6">
        <f>R372</f>
        <v>0</v>
      </c>
      <c r="S371" s="5">
        <f t="shared" si="76"/>
        <v>0</v>
      </c>
      <c r="T371" s="5">
        <f>T372</f>
        <v>1500</v>
      </c>
      <c r="U371" s="5">
        <f t="shared" si="73"/>
        <v>1500</v>
      </c>
      <c r="V371" s="5">
        <f>V372</f>
        <v>0</v>
      </c>
      <c r="W371" s="5">
        <f t="shared" si="70"/>
        <v>1500</v>
      </c>
      <c r="X371" s="5">
        <f t="shared" si="67"/>
        <v>0</v>
      </c>
      <c r="Y371" s="6">
        <f>Y372</f>
        <v>0</v>
      </c>
      <c r="Z371" s="5">
        <f t="shared" si="79"/>
        <v>0</v>
      </c>
      <c r="AA371" s="6">
        <f>AA372</f>
        <v>0</v>
      </c>
      <c r="AB371" s="5">
        <f t="shared" si="77"/>
        <v>0</v>
      </c>
      <c r="AC371" s="5">
        <f>AC372</f>
        <v>0</v>
      </c>
      <c r="AD371" s="5">
        <f t="shared" si="74"/>
        <v>0</v>
      </c>
      <c r="AE371" s="5">
        <f>AE372</f>
        <v>0</v>
      </c>
      <c r="AF371" s="5">
        <f t="shared" si="71"/>
        <v>0</v>
      </c>
      <c r="AG371" s="5">
        <v>0</v>
      </c>
      <c r="AH371" s="5">
        <f>AH372</f>
        <v>0</v>
      </c>
      <c r="AI371" s="5">
        <f t="shared" si="75"/>
        <v>0</v>
      </c>
      <c r="AJ371" s="5">
        <f>AJ372</f>
        <v>0</v>
      </c>
      <c r="AK371" s="5">
        <f t="shared" si="72"/>
        <v>0</v>
      </c>
    </row>
    <row r="372" spans="1:37" ht="52.5" customHeight="1">
      <c r="A372" s="2" t="s">
        <v>72</v>
      </c>
      <c r="B372" s="3" t="s">
        <v>8</v>
      </c>
      <c r="C372" s="3" t="s">
        <v>25</v>
      </c>
      <c r="D372" s="3" t="s">
        <v>20</v>
      </c>
      <c r="E372" s="1" t="s">
        <v>90</v>
      </c>
      <c r="F372" s="3">
        <v>600</v>
      </c>
      <c r="G372" s="5">
        <v>0</v>
      </c>
      <c r="H372" s="6"/>
      <c r="I372" s="5">
        <f t="shared" si="68"/>
        <v>0</v>
      </c>
      <c r="J372" s="6"/>
      <c r="K372" s="5">
        <f t="shared" si="66"/>
        <v>0</v>
      </c>
      <c r="L372" s="5">
        <v>0</v>
      </c>
      <c r="M372" s="6"/>
      <c r="N372" s="6"/>
      <c r="O372" s="5">
        <f t="shared" si="78"/>
        <v>0</v>
      </c>
      <c r="P372" s="5">
        <f t="shared" si="69"/>
        <v>0</v>
      </c>
      <c r="Q372" s="6"/>
      <c r="R372" s="6"/>
      <c r="S372" s="5">
        <f t="shared" si="76"/>
        <v>0</v>
      </c>
      <c r="T372" s="5">
        <v>1500</v>
      </c>
      <c r="U372" s="5">
        <f t="shared" si="73"/>
        <v>1500</v>
      </c>
      <c r="V372" s="5"/>
      <c r="W372" s="5">
        <f t="shared" si="70"/>
        <v>1500</v>
      </c>
      <c r="X372" s="5">
        <f t="shared" si="67"/>
        <v>0</v>
      </c>
      <c r="Y372" s="6"/>
      <c r="Z372" s="5">
        <f t="shared" si="79"/>
        <v>0</v>
      </c>
      <c r="AA372" s="6"/>
      <c r="AB372" s="5">
        <f t="shared" si="77"/>
        <v>0</v>
      </c>
      <c r="AC372" s="5"/>
      <c r="AD372" s="5">
        <f t="shared" si="74"/>
        <v>0</v>
      </c>
      <c r="AE372" s="5"/>
      <c r="AF372" s="5">
        <f t="shared" si="71"/>
        <v>0</v>
      </c>
      <c r="AG372" s="5">
        <v>0</v>
      </c>
      <c r="AH372" s="5"/>
      <c r="AI372" s="5">
        <f t="shared" si="75"/>
        <v>0</v>
      </c>
      <c r="AJ372" s="5"/>
      <c r="AK372" s="5">
        <f t="shared" si="72"/>
        <v>0</v>
      </c>
    </row>
    <row r="373" spans="1:37" ht="95.25" customHeight="1">
      <c r="A373" s="10" t="s">
        <v>81</v>
      </c>
      <c r="B373" s="3" t="s">
        <v>8</v>
      </c>
      <c r="C373" s="3" t="s">
        <v>25</v>
      </c>
      <c r="D373" s="3" t="s">
        <v>20</v>
      </c>
      <c r="E373" s="1" t="s">
        <v>91</v>
      </c>
      <c r="F373" s="3"/>
      <c r="G373" s="5">
        <v>0</v>
      </c>
      <c r="H373" s="6">
        <f>H374</f>
        <v>0</v>
      </c>
      <c r="I373" s="5">
        <f t="shared" si="68"/>
        <v>0</v>
      </c>
      <c r="J373" s="6">
        <f>J374</f>
        <v>0</v>
      </c>
      <c r="K373" s="5">
        <f t="shared" ref="K373:K398" si="80">I373+J373</f>
        <v>0</v>
      </c>
      <c r="L373" s="5">
        <v>0</v>
      </c>
      <c r="M373" s="6">
        <f>M374</f>
        <v>0</v>
      </c>
      <c r="N373" s="6">
        <f>N374</f>
        <v>0</v>
      </c>
      <c r="O373" s="5">
        <f t="shared" si="78"/>
        <v>0</v>
      </c>
      <c r="P373" s="5">
        <f t="shared" si="69"/>
        <v>0</v>
      </c>
      <c r="Q373" s="6">
        <f>Q374</f>
        <v>0</v>
      </c>
      <c r="R373" s="6">
        <f>R374</f>
        <v>0</v>
      </c>
      <c r="S373" s="5">
        <f t="shared" si="76"/>
        <v>0</v>
      </c>
      <c r="T373" s="5">
        <f>T374</f>
        <v>0</v>
      </c>
      <c r="U373" s="5">
        <f t="shared" si="73"/>
        <v>0</v>
      </c>
      <c r="V373" s="5">
        <f>V374</f>
        <v>0</v>
      </c>
      <c r="W373" s="5">
        <f t="shared" si="70"/>
        <v>0</v>
      </c>
      <c r="X373" s="5">
        <f t="shared" ref="X373:X398" si="81">P373+Q373</f>
        <v>0</v>
      </c>
      <c r="Y373" s="6">
        <f>Y374</f>
        <v>0</v>
      </c>
      <c r="Z373" s="5">
        <f t="shared" si="79"/>
        <v>0</v>
      </c>
      <c r="AA373" s="6">
        <f>AA374</f>
        <v>0</v>
      </c>
      <c r="AB373" s="5">
        <f t="shared" si="77"/>
        <v>0</v>
      </c>
      <c r="AC373" s="5">
        <f>AC374</f>
        <v>0</v>
      </c>
      <c r="AD373" s="5">
        <f t="shared" si="74"/>
        <v>0</v>
      </c>
      <c r="AE373" s="5">
        <f>AE374</f>
        <v>0</v>
      </c>
      <c r="AF373" s="5">
        <f t="shared" si="71"/>
        <v>0</v>
      </c>
      <c r="AG373" s="5">
        <v>0</v>
      </c>
      <c r="AH373" s="5">
        <f>AH374</f>
        <v>0</v>
      </c>
      <c r="AI373" s="5">
        <f t="shared" si="75"/>
        <v>0</v>
      </c>
      <c r="AJ373" s="5">
        <f>AJ374</f>
        <v>0</v>
      </c>
      <c r="AK373" s="5">
        <f t="shared" si="72"/>
        <v>0</v>
      </c>
    </row>
    <row r="374" spans="1:37" ht="51.75" customHeight="1">
      <c r="A374" s="2" t="s">
        <v>72</v>
      </c>
      <c r="B374" s="3" t="s">
        <v>8</v>
      </c>
      <c r="C374" s="3" t="s">
        <v>25</v>
      </c>
      <c r="D374" s="3" t="s">
        <v>20</v>
      </c>
      <c r="E374" s="1" t="s">
        <v>91</v>
      </c>
      <c r="F374" s="3">
        <v>600</v>
      </c>
      <c r="G374" s="5">
        <v>0</v>
      </c>
      <c r="H374" s="6"/>
      <c r="I374" s="5">
        <f t="shared" si="68"/>
        <v>0</v>
      </c>
      <c r="J374" s="6"/>
      <c r="K374" s="5">
        <f t="shared" si="80"/>
        <v>0</v>
      </c>
      <c r="L374" s="5">
        <v>0</v>
      </c>
      <c r="M374" s="6"/>
      <c r="N374" s="6"/>
      <c r="O374" s="5">
        <f t="shared" si="78"/>
        <v>0</v>
      </c>
      <c r="P374" s="5">
        <f t="shared" si="69"/>
        <v>0</v>
      </c>
      <c r="Q374" s="6"/>
      <c r="R374" s="6"/>
      <c r="S374" s="5">
        <f t="shared" si="76"/>
        <v>0</v>
      </c>
      <c r="T374" s="5"/>
      <c r="U374" s="5">
        <f t="shared" si="73"/>
        <v>0</v>
      </c>
      <c r="V374" s="5"/>
      <c r="W374" s="5">
        <f t="shared" si="70"/>
        <v>0</v>
      </c>
      <c r="X374" s="5">
        <f t="shared" si="81"/>
        <v>0</v>
      </c>
      <c r="Y374" s="6"/>
      <c r="Z374" s="5">
        <f t="shared" si="79"/>
        <v>0</v>
      </c>
      <c r="AA374" s="6"/>
      <c r="AB374" s="5">
        <f t="shared" si="77"/>
        <v>0</v>
      </c>
      <c r="AC374" s="5"/>
      <c r="AD374" s="5">
        <f t="shared" si="74"/>
        <v>0</v>
      </c>
      <c r="AE374" s="5"/>
      <c r="AF374" s="5">
        <f t="shared" si="71"/>
        <v>0</v>
      </c>
      <c r="AG374" s="5">
        <v>0</v>
      </c>
      <c r="AH374" s="5"/>
      <c r="AI374" s="5">
        <f t="shared" si="75"/>
        <v>0</v>
      </c>
      <c r="AJ374" s="5"/>
      <c r="AK374" s="5">
        <f t="shared" si="72"/>
        <v>0</v>
      </c>
    </row>
    <row r="375" spans="1:37" ht="51.75" customHeight="1">
      <c r="A375" s="10" t="s">
        <v>83</v>
      </c>
      <c r="B375" s="3" t="s">
        <v>8</v>
      </c>
      <c r="C375" s="3" t="s">
        <v>25</v>
      </c>
      <c r="D375" s="3" t="s">
        <v>20</v>
      </c>
      <c r="E375" s="1" t="s">
        <v>92</v>
      </c>
      <c r="F375" s="3"/>
      <c r="G375" s="5">
        <v>0</v>
      </c>
      <c r="H375" s="6">
        <f>H376</f>
        <v>0</v>
      </c>
      <c r="I375" s="5">
        <f t="shared" si="68"/>
        <v>0</v>
      </c>
      <c r="J375" s="6">
        <f>J376</f>
        <v>0</v>
      </c>
      <c r="K375" s="5">
        <f t="shared" si="80"/>
        <v>0</v>
      </c>
      <c r="L375" s="5">
        <v>0</v>
      </c>
      <c r="M375" s="6">
        <f>M376</f>
        <v>0</v>
      </c>
      <c r="N375" s="6">
        <f>N376</f>
        <v>0</v>
      </c>
      <c r="O375" s="5">
        <f t="shared" si="78"/>
        <v>0</v>
      </c>
      <c r="P375" s="5">
        <f t="shared" si="69"/>
        <v>0</v>
      </c>
      <c r="Q375" s="6">
        <f>Q376</f>
        <v>0</v>
      </c>
      <c r="R375" s="6">
        <f>R376</f>
        <v>0</v>
      </c>
      <c r="S375" s="5">
        <f t="shared" si="76"/>
        <v>0</v>
      </c>
      <c r="T375" s="5">
        <f>T376</f>
        <v>0</v>
      </c>
      <c r="U375" s="5">
        <f t="shared" si="73"/>
        <v>0</v>
      </c>
      <c r="V375" s="5">
        <f>V376</f>
        <v>0</v>
      </c>
      <c r="W375" s="5">
        <f t="shared" si="70"/>
        <v>0</v>
      </c>
      <c r="X375" s="5">
        <f t="shared" si="81"/>
        <v>0</v>
      </c>
      <c r="Y375" s="6">
        <f>Y376</f>
        <v>0</v>
      </c>
      <c r="Z375" s="5">
        <f t="shared" si="79"/>
        <v>0</v>
      </c>
      <c r="AA375" s="6">
        <f>AA376</f>
        <v>0</v>
      </c>
      <c r="AB375" s="5">
        <f t="shared" si="77"/>
        <v>0</v>
      </c>
      <c r="AC375" s="5">
        <f>AC376</f>
        <v>0</v>
      </c>
      <c r="AD375" s="5">
        <f t="shared" si="74"/>
        <v>0</v>
      </c>
      <c r="AE375" s="5">
        <f>AE376</f>
        <v>0</v>
      </c>
      <c r="AF375" s="5">
        <f t="shared" si="71"/>
        <v>0</v>
      </c>
      <c r="AG375" s="5">
        <v>0</v>
      </c>
      <c r="AH375" s="5">
        <f>AH376</f>
        <v>0</v>
      </c>
      <c r="AI375" s="5">
        <f t="shared" si="75"/>
        <v>0</v>
      </c>
      <c r="AJ375" s="5">
        <f>AJ376</f>
        <v>0</v>
      </c>
      <c r="AK375" s="5">
        <f t="shared" si="72"/>
        <v>0</v>
      </c>
    </row>
    <row r="376" spans="1:37" ht="54.75" customHeight="1">
      <c r="A376" s="2" t="s">
        <v>72</v>
      </c>
      <c r="B376" s="3" t="s">
        <v>8</v>
      </c>
      <c r="C376" s="3" t="s">
        <v>25</v>
      </c>
      <c r="D376" s="3" t="s">
        <v>20</v>
      </c>
      <c r="E376" s="1" t="s">
        <v>92</v>
      </c>
      <c r="F376" s="3">
        <v>600</v>
      </c>
      <c r="G376" s="5">
        <v>0</v>
      </c>
      <c r="H376" s="6"/>
      <c r="I376" s="5">
        <f t="shared" si="68"/>
        <v>0</v>
      </c>
      <c r="J376" s="6"/>
      <c r="K376" s="5">
        <f t="shared" si="80"/>
        <v>0</v>
      </c>
      <c r="L376" s="5">
        <v>0</v>
      </c>
      <c r="M376" s="6"/>
      <c r="N376" s="6"/>
      <c r="O376" s="5">
        <f t="shared" si="78"/>
        <v>0</v>
      </c>
      <c r="P376" s="5">
        <f t="shared" si="69"/>
        <v>0</v>
      </c>
      <c r="Q376" s="6"/>
      <c r="R376" s="6"/>
      <c r="S376" s="5">
        <f t="shared" si="76"/>
        <v>0</v>
      </c>
      <c r="T376" s="5"/>
      <c r="U376" s="5">
        <f t="shared" si="73"/>
        <v>0</v>
      </c>
      <c r="V376" s="5"/>
      <c r="W376" s="5">
        <f t="shared" si="70"/>
        <v>0</v>
      </c>
      <c r="X376" s="5">
        <f t="shared" si="81"/>
        <v>0</v>
      </c>
      <c r="Y376" s="6"/>
      <c r="Z376" s="5">
        <f t="shared" si="79"/>
        <v>0</v>
      </c>
      <c r="AA376" s="6"/>
      <c r="AB376" s="5">
        <f t="shared" si="77"/>
        <v>0</v>
      </c>
      <c r="AC376" s="5"/>
      <c r="AD376" s="5">
        <f t="shared" si="74"/>
        <v>0</v>
      </c>
      <c r="AE376" s="5"/>
      <c r="AF376" s="5">
        <f t="shared" si="71"/>
        <v>0</v>
      </c>
      <c r="AG376" s="5">
        <v>0</v>
      </c>
      <c r="AH376" s="5"/>
      <c r="AI376" s="5">
        <f t="shared" si="75"/>
        <v>0</v>
      </c>
      <c r="AJ376" s="5"/>
      <c r="AK376" s="5">
        <f t="shared" si="72"/>
        <v>0</v>
      </c>
    </row>
    <row r="377" spans="1:37" ht="45" customHeight="1">
      <c r="A377" s="10" t="s">
        <v>80</v>
      </c>
      <c r="B377" s="3" t="s">
        <v>8</v>
      </c>
      <c r="C377" s="3" t="s">
        <v>25</v>
      </c>
      <c r="D377" s="3" t="s">
        <v>20</v>
      </c>
      <c r="E377" s="1" t="s">
        <v>93</v>
      </c>
      <c r="F377" s="3"/>
      <c r="G377" s="5">
        <v>0</v>
      </c>
      <c r="H377" s="6">
        <f>H378</f>
        <v>0</v>
      </c>
      <c r="I377" s="5">
        <f t="shared" ref="I377:I398" si="82">G377+H377</f>
        <v>0</v>
      </c>
      <c r="J377" s="6">
        <f>J378</f>
        <v>0</v>
      </c>
      <c r="K377" s="5">
        <f t="shared" si="80"/>
        <v>0</v>
      </c>
      <c r="L377" s="5">
        <v>0</v>
      </c>
      <c r="M377" s="6">
        <f>M378</f>
        <v>0</v>
      </c>
      <c r="N377" s="6">
        <f>N378</f>
        <v>0</v>
      </c>
      <c r="O377" s="5">
        <f t="shared" si="78"/>
        <v>0</v>
      </c>
      <c r="P377" s="5">
        <f t="shared" ref="P377:P398" si="83">L377+M377</f>
        <v>0</v>
      </c>
      <c r="Q377" s="6">
        <f>Q378</f>
        <v>0</v>
      </c>
      <c r="R377" s="6">
        <f>R378</f>
        <v>0</v>
      </c>
      <c r="S377" s="5">
        <f t="shared" si="76"/>
        <v>0</v>
      </c>
      <c r="T377" s="5">
        <f>T378</f>
        <v>150</v>
      </c>
      <c r="U377" s="5">
        <f t="shared" si="73"/>
        <v>150</v>
      </c>
      <c r="V377" s="5">
        <f>V378</f>
        <v>578</v>
      </c>
      <c r="W377" s="5">
        <f t="shared" si="70"/>
        <v>728</v>
      </c>
      <c r="X377" s="5">
        <f t="shared" si="81"/>
        <v>0</v>
      </c>
      <c r="Y377" s="6">
        <f>Y378</f>
        <v>0</v>
      </c>
      <c r="Z377" s="5">
        <f t="shared" si="79"/>
        <v>0</v>
      </c>
      <c r="AA377" s="6">
        <f>AA378</f>
        <v>0</v>
      </c>
      <c r="AB377" s="5">
        <f t="shared" si="77"/>
        <v>0</v>
      </c>
      <c r="AC377" s="5">
        <f>AC378</f>
        <v>0</v>
      </c>
      <c r="AD377" s="5">
        <f t="shared" si="74"/>
        <v>0</v>
      </c>
      <c r="AE377" s="5">
        <f>AE378</f>
        <v>0</v>
      </c>
      <c r="AF377" s="5">
        <f t="shared" si="71"/>
        <v>0</v>
      </c>
      <c r="AG377" s="5">
        <v>0</v>
      </c>
      <c r="AH377" s="5">
        <f>AH378</f>
        <v>0</v>
      </c>
      <c r="AI377" s="5">
        <f t="shared" si="75"/>
        <v>0</v>
      </c>
      <c r="AJ377" s="5">
        <f>AJ378</f>
        <v>0</v>
      </c>
      <c r="AK377" s="5">
        <f t="shared" si="72"/>
        <v>0</v>
      </c>
    </row>
    <row r="378" spans="1:37" ht="53.25" customHeight="1">
      <c r="A378" s="2" t="s">
        <v>72</v>
      </c>
      <c r="B378" s="3" t="s">
        <v>8</v>
      </c>
      <c r="C378" s="3" t="s">
        <v>25</v>
      </c>
      <c r="D378" s="3" t="s">
        <v>20</v>
      </c>
      <c r="E378" s="1" t="s">
        <v>93</v>
      </c>
      <c r="F378" s="3">
        <v>600</v>
      </c>
      <c r="G378" s="5">
        <v>0</v>
      </c>
      <c r="H378" s="6"/>
      <c r="I378" s="5">
        <f t="shared" si="82"/>
        <v>0</v>
      </c>
      <c r="J378" s="6"/>
      <c r="K378" s="5">
        <f t="shared" si="80"/>
        <v>0</v>
      </c>
      <c r="L378" s="5">
        <v>0</v>
      </c>
      <c r="M378" s="6"/>
      <c r="N378" s="6"/>
      <c r="O378" s="5">
        <f t="shared" si="78"/>
        <v>0</v>
      </c>
      <c r="P378" s="5">
        <f t="shared" si="83"/>
        <v>0</v>
      </c>
      <c r="Q378" s="6"/>
      <c r="R378" s="6"/>
      <c r="S378" s="5">
        <f t="shared" si="76"/>
        <v>0</v>
      </c>
      <c r="T378" s="5">
        <v>150</v>
      </c>
      <c r="U378" s="5">
        <f t="shared" si="73"/>
        <v>150</v>
      </c>
      <c r="V378" s="5">
        <v>578</v>
      </c>
      <c r="W378" s="5">
        <f t="shared" si="70"/>
        <v>728</v>
      </c>
      <c r="X378" s="5">
        <f t="shared" si="81"/>
        <v>0</v>
      </c>
      <c r="Y378" s="6"/>
      <c r="Z378" s="5">
        <f t="shared" si="79"/>
        <v>0</v>
      </c>
      <c r="AA378" s="6"/>
      <c r="AB378" s="5">
        <f t="shared" si="77"/>
        <v>0</v>
      </c>
      <c r="AC378" s="5"/>
      <c r="AD378" s="5">
        <f t="shared" si="74"/>
        <v>0</v>
      </c>
      <c r="AE378" s="5"/>
      <c r="AF378" s="5">
        <f t="shared" si="71"/>
        <v>0</v>
      </c>
      <c r="AG378" s="5">
        <v>0</v>
      </c>
      <c r="AH378" s="5"/>
      <c r="AI378" s="5">
        <f t="shared" si="75"/>
        <v>0</v>
      </c>
      <c r="AJ378" s="5"/>
      <c r="AK378" s="5">
        <f t="shared" si="72"/>
        <v>0</v>
      </c>
    </row>
    <row r="379" spans="1:37" ht="51.75" customHeight="1">
      <c r="A379" s="10" t="s">
        <v>94</v>
      </c>
      <c r="B379" s="3" t="s">
        <v>8</v>
      </c>
      <c r="C379" s="3" t="s">
        <v>25</v>
      </c>
      <c r="D379" s="3" t="s">
        <v>20</v>
      </c>
      <c r="E379" s="1" t="s">
        <v>95</v>
      </c>
      <c r="F379" s="3"/>
      <c r="G379" s="5">
        <v>352.50968</v>
      </c>
      <c r="H379" s="6">
        <f>H380+H381</f>
        <v>0</v>
      </c>
      <c r="I379" s="5">
        <f t="shared" si="82"/>
        <v>352.50968</v>
      </c>
      <c r="J379" s="6">
        <f>J380+J381</f>
        <v>0</v>
      </c>
      <c r="K379" s="5">
        <f t="shared" si="80"/>
        <v>352.50968</v>
      </c>
      <c r="L379" s="5">
        <v>352.50968</v>
      </c>
      <c r="M379" s="6">
        <f>M380+M381</f>
        <v>0</v>
      </c>
      <c r="N379" s="6">
        <f>N380+N381</f>
        <v>0</v>
      </c>
      <c r="O379" s="5">
        <f t="shared" si="78"/>
        <v>352.50968</v>
      </c>
      <c r="P379" s="5">
        <f t="shared" si="83"/>
        <v>352.50968</v>
      </c>
      <c r="Q379" s="6">
        <f>Q380+Q381</f>
        <v>0</v>
      </c>
      <c r="R379" s="6">
        <f>R380+R381</f>
        <v>0</v>
      </c>
      <c r="S379" s="5">
        <f t="shared" si="76"/>
        <v>352.50968</v>
      </c>
      <c r="T379" s="5">
        <f>T380+T381</f>
        <v>0</v>
      </c>
      <c r="U379" s="5">
        <f t="shared" si="73"/>
        <v>352.50968</v>
      </c>
      <c r="V379" s="5">
        <f>V380+V381</f>
        <v>-10</v>
      </c>
      <c r="W379" s="5">
        <f t="shared" si="70"/>
        <v>342.50968</v>
      </c>
      <c r="X379" s="5">
        <f t="shared" si="81"/>
        <v>352.50968</v>
      </c>
      <c r="Y379" s="6">
        <f>Y380+Y381</f>
        <v>0</v>
      </c>
      <c r="Z379" s="5">
        <f t="shared" si="79"/>
        <v>352.50968</v>
      </c>
      <c r="AA379" s="6">
        <f>AA380+AA381</f>
        <v>0</v>
      </c>
      <c r="AB379" s="5">
        <f t="shared" si="77"/>
        <v>352.50968</v>
      </c>
      <c r="AC379" s="5">
        <f>AC380+AC381</f>
        <v>0</v>
      </c>
      <c r="AD379" s="5">
        <f t="shared" si="74"/>
        <v>352.50968</v>
      </c>
      <c r="AE379" s="5">
        <f>AE380+AE381</f>
        <v>0</v>
      </c>
      <c r="AF379" s="5">
        <f t="shared" si="71"/>
        <v>352.50968</v>
      </c>
      <c r="AG379" s="5">
        <v>352.50968</v>
      </c>
      <c r="AH379" s="5">
        <f>AH380+AH381</f>
        <v>0</v>
      </c>
      <c r="AI379" s="5">
        <f t="shared" si="75"/>
        <v>352.50968</v>
      </c>
      <c r="AJ379" s="5">
        <f>AJ380+AJ381</f>
        <v>0</v>
      </c>
      <c r="AK379" s="5">
        <f t="shared" si="72"/>
        <v>352.50968</v>
      </c>
    </row>
    <row r="380" spans="1:37" ht="48.75" customHeight="1">
      <c r="A380" s="2" t="s">
        <v>33</v>
      </c>
      <c r="B380" s="3" t="s">
        <v>8</v>
      </c>
      <c r="C380" s="3" t="s">
        <v>25</v>
      </c>
      <c r="D380" s="3" t="s">
        <v>20</v>
      </c>
      <c r="E380" s="1" t="s">
        <v>95</v>
      </c>
      <c r="F380" s="3">
        <v>200</v>
      </c>
      <c r="G380" s="5">
        <v>309.416</v>
      </c>
      <c r="H380" s="6"/>
      <c r="I380" s="5">
        <f t="shared" si="82"/>
        <v>309.416</v>
      </c>
      <c r="J380" s="6"/>
      <c r="K380" s="5">
        <f t="shared" si="80"/>
        <v>309.416</v>
      </c>
      <c r="L380" s="5">
        <v>309.416</v>
      </c>
      <c r="M380" s="6"/>
      <c r="N380" s="6"/>
      <c r="O380" s="5">
        <f t="shared" si="78"/>
        <v>309.416</v>
      </c>
      <c r="P380" s="5">
        <f t="shared" si="83"/>
        <v>309.416</v>
      </c>
      <c r="Q380" s="6"/>
      <c r="R380" s="6"/>
      <c r="S380" s="5">
        <f t="shared" si="76"/>
        <v>309.416</v>
      </c>
      <c r="T380" s="5"/>
      <c r="U380" s="5">
        <f t="shared" si="73"/>
        <v>309.416</v>
      </c>
      <c r="V380" s="5"/>
      <c r="W380" s="5">
        <f t="shared" si="70"/>
        <v>309.416</v>
      </c>
      <c r="X380" s="5">
        <f t="shared" si="81"/>
        <v>309.416</v>
      </c>
      <c r="Y380" s="6"/>
      <c r="Z380" s="5">
        <f t="shared" si="79"/>
        <v>309.416</v>
      </c>
      <c r="AA380" s="6"/>
      <c r="AB380" s="5">
        <f t="shared" si="77"/>
        <v>309.416</v>
      </c>
      <c r="AC380" s="5"/>
      <c r="AD380" s="5">
        <f t="shared" si="74"/>
        <v>309.416</v>
      </c>
      <c r="AE380" s="5"/>
      <c r="AF380" s="5">
        <f t="shared" si="71"/>
        <v>309.416</v>
      </c>
      <c r="AG380" s="5">
        <v>309.416</v>
      </c>
      <c r="AH380" s="5"/>
      <c r="AI380" s="5">
        <f t="shared" si="75"/>
        <v>309.416</v>
      </c>
      <c r="AJ380" s="5"/>
      <c r="AK380" s="5">
        <f t="shared" si="72"/>
        <v>309.416</v>
      </c>
    </row>
    <row r="381" spans="1:37" ht="55.5" customHeight="1">
      <c r="A381" s="2" t="s">
        <v>72</v>
      </c>
      <c r="B381" s="3" t="s">
        <v>8</v>
      </c>
      <c r="C381" s="3" t="s">
        <v>25</v>
      </c>
      <c r="D381" s="3" t="s">
        <v>20</v>
      </c>
      <c r="E381" s="1" t="s">
        <v>95</v>
      </c>
      <c r="F381" s="3">
        <v>600</v>
      </c>
      <c r="G381" s="5">
        <v>43.093679999999999</v>
      </c>
      <c r="H381" s="6"/>
      <c r="I381" s="5">
        <f t="shared" si="82"/>
        <v>43.093679999999999</v>
      </c>
      <c r="J381" s="6"/>
      <c r="K381" s="5">
        <f t="shared" si="80"/>
        <v>43.093679999999999</v>
      </c>
      <c r="L381" s="5">
        <v>43.093679999999999</v>
      </c>
      <c r="M381" s="6"/>
      <c r="N381" s="6"/>
      <c r="O381" s="5">
        <f t="shared" si="78"/>
        <v>43.093679999999999</v>
      </c>
      <c r="P381" s="5">
        <f t="shared" si="83"/>
        <v>43.093679999999999</v>
      </c>
      <c r="Q381" s="6"/>
      <c r="R381" s="6"/>
      <c r="S381" s="5">
        <f t="shared" si="76"/>
        <v>43.093679999999999</v>
      </c>
      <c r="T381" s="5"/>
      <c r="U381" s="5">
        <f t="shared" si="73"/>
        <v>43.093679999999999</v>
      </c>
      <c r="V381" s="5">
        <v>-10</v>
      </c>
      <c r="W381" s="5">
        <f t="shared" si="70"/>
        <v>33.093679999999999</v>
      </c>
      <c r="X381" s="5">
        <f t="shared" si="81"/>
        <v>43.093679999999999</v>
      </c>
      <c r="Y381" s="6"/>
      <c r="Z381" s="5">
        <f t="shared" si="79"/>
        <v>43.093679999999999</v>
      </c>
      <c r="AA381" s="6"/>
      <c r="AB381" s="5">
        <f t="shared" si="77"/>
        <v>43.093679999999999</v>
      </c>
      <c r="AC381" s="5"/>
      <c r="AD381" s="5">
        <f t="shared" si="74"/>
        <v>43.093679999999999</v>
      </c>
      <c r="AE381" s="5"/>
      <c r="AF381" s="5">
        <f t="shared" si="71"/>
        <v>43.093679999999999</v>
      </c>
      <c r="AG381" s="5">
        <v>43.093679999999999</v>
      </c>
      <c r="AH381" s="5"/>
      <c r="AI381" s="5">
        <f t="shared" si="75"/>
        <v>43.093679999999999</v>
      </c>
      <c r="AJ381" s="5"/>
      <c r="AK381" s="5">
        <f t="shared" si="72"/>
        <v>43.093679999999999</v>
      </c>
    </row>
    <row r="382" spans="1:37" ht="53.25" customHeight="1">
      <c r="A382" s="2" t="s">
        <v>101</v>
      </c>
      <c r="B382" s="3" t="s">
        <v>8</v>
      </c>
      <c r="C382" s="3">
        <v>11</v>
      </c>
      <c r="D382" s="3" t="s">
        <v>26</v>
      </c>
      <c r="E382" s="1" t="s">
        <v>103</v>
      </c>
      <c r="F382" s="3"/>
      <c r="G382" s="5">
        <v>454.05</v>
      </c>
      <c r="H382" s="6">
        <f>H383+H384</f>
        <v>0</v>
      </c>
      <c r="I382" s="5">
        <f t="shared" si="82"/>
        <v>454.05</v>
      </c>
      <c r="J382" s="6">
        <f>J383+J384</f>
        <v>0</v>
      </c>
      <c r="K382" s="5">
        <f t="shared" si="80"/>
        <v>454.05</v>
      </c>
      <c r="L382" s="5">
        <v>454.05</v>
      </c>
      <c r="M382" s="6">
        <f>M383+M384</f>
        <v>0</v>
      </c>
      <c r="N382" s="6">
        <f>N383+N384</f>
        <v>0</v>
      </c>
      <c r="O382" s="5">
        <f t="shared" si="78"/>
        <v>454.05</v>
      </c>
      <c r="P382" s="5">
        <f t="shared" si="83"/>
        <v>454.05</v>
      </c>
      <c r="Q382" s="6">
        <f>Q383+Q384</f>
        <v>0</v>
      </c>
      <c r="R382" s="6">
        <f>R383+R384</f>
        <v>0</v>
      </c>
      <c r="S382" s="5">
        <f t="shared" si="76"/>
        <v>454.05</v>
      </c>
      <c r="T382" s="5">
        <f>T383+T384</f>
        <v>0</v>
      </c>
      <c r="U382" s="5">
        <f t="shared" si="73"/>
        <v>454.05</v>
      </c>
      <c r="V382" s="5">
        <f>V383+V384</f>
        <v>0</v>
      </c>
      <c r="W382" s="5">
        <f t="shared" si="70"/>
        <v>454.05</v>
      </c>
      <c r="X382" s="5">
        <f t="shared" si="81"/>
        <v>454.05</v>
      </c>
      <c r="Y382" s="6">
        <f>Y383+Y384</f>
        <v>0</v>
      </c>
      <c r="Z382" s="5">
        <f t="shared" si="79"/>
        <v>454.05</v>
      </c>
      <c r="AA382" s="6">
        <f>AA383+AA384</f>
        <v>0</v>
      </c>
      <c r="AB382" s="5">
        <f t="shared" si="77"/>
        <v>454.05</v>
      </c>
      <c r="AC382" s="5">
        <f>AC383+AC384</f>
        <v>0</v>
      </c>
      <c r="AD382" s="5">
        <f t="shared" si="74"/>
        <v>454.05</v>
      </c>
      <c r="AE382" s="5">
        <f>AE383+AE384</f>
        <v>0</v>
      </c>
      <c r="AF382" s="5">
        <f t="shared" si="71"/>
        <v>454.05</v>
      </c>
      <c r="AG382" s="5">
        <v>454.05</v>
      </c>
      <c r="AH382" s="5">
        <f>AH383+AH384</f>
        <v>0</v>
      </c>
      <c r="AI382" s="5">
        <f t="shared" si="75"/>
        <v>454.05</v>
      </c>
      <c r="AJ382" s="5">
        <f>AJ383+AJ384</f>
        <v>0</v>
      </c>
      <c r="AK382" s="5">
        <f t="shared" si="72"/>
        <v>454.05</v>
      </c>
    </row>
    <row r="383" spans="1:37" ht="85.5" customHeight="1">
      <c r="A383" s="2" t="s">
        <v>102</v>
      </c>
      <c r="B383" s="3" t="s">
        <v>8</v>
      </c>
      <c r="C383" s="3">
        <v>11</v>
      </c>
      <c r="D383" s="3" t="s">
        <v>26</v>
      </c>
      <c r="E383" s="1" t="s">
        <v>103</v>
      </c>
      <c r="F383" s="3">
        <v>100</v>
      </c>
      <c r="G383" s="5">
        <v>339.05</v>
      </c>
      <c r="H383" s="6"/>
      <c r="I383" s="5">
        <f t="shared" si="82"/>
        <v>339.05</v>
      </c>
      <c r="J383" s="6"/>
      <c r="K383" s="5">
        <f t="shared" si="80"/>
        <v>339.05</v>
      </c>
      <c r="L383" s="5">
        <v>339.05</v>
      </c>
      <c r="M383" s="6"/>
      <c r="N383" s="6"/>
      <c r="O383" s="5">
        <f t="shared" si="78"/>
        <v>339.05</v>
      </c>
      <c r="P383" s="5">
        <f t="shared" si="83"/>
        <v>339.05</v>
      </c>
      <c r="Q383" s="6"/>
      <c r="R383" s="6"/>
      <c r="S383" s="5">
        <f t="shared" si="76"/>
        <v>339.05</v>
      </c>
      <c r="T383" s="5"/>
      <c r="U383" s="5">
        <f t="shared" si="73"/>
        <v>339.05</v>
      </c>
      <c r="V383" s="5"/>
      <c r="W383" s="5">
        <f t="shared" si="70"/>
        <v>339.05</v>
      </c>
      <c r="X383" s="5">
        <f t="shared" si="81"/>
        <v>339.05</v>
      </c>
      <c r="Y383" s="6"/>
      <c r="Z383" s="5">
        <f t="shared" si="79"/>
        <v>339.05</v>
      </c>
      <c r="AA383" s="6"/>
      <c r="AB383" s="5">
        <f t="shared" si="77"/>
        <v>339.05</v>
      </c>
      <c r="AC383" s="5"/>
      <c r="AD383" s="5">
        <f t="shared" si="74"/>
        <v>339.05</v>
      </c>
      <c r="AE383" s="5"/>
      <c r="AF383" s="5">
        <f t="shared" si="71"/>
        <v>339.05</v>
      </c>
      <c r="AG383" s="5">
        <v>339.05</v>
      </c>
      <c r="AH383" s="5"/>
      <c r="AI383" s="5">
        <f t="shared" si="75"/>
        <v>339.05</v>
      </c>
      <c r="AJ383" s="5"/>
      <c r="AK383" s="5">
        <f t="shared" si="72"/>
        <v>339.05</v>
      </c>
    </row>
    <row r="384" spans="1:37" ht="53.25" customHeight="1">
      <c r="A384" s="2" t="s">
        <v>33</v>
      </c>
      <c r="B384" s="3" t="s">
        <v>8</v>
      </c>
      <c r="C384" s="3">
        <v>11</v>
      </c>
      <c r="D384" s="3" t="s">
        <v>26</v>
      </c>
      <c r="E384" s="1" t="s">
        <v>103</v>
      </c>
      <c r="F384" s="3">
        <v>200</v>
      </c>
      <c r="G384" s="5">
        <v>115</v>
      </c>
      <c r="H384" s="6"/>
      <c r="I384" s="5">
        <f t="shared" si="82"/>
        <v>115</v>
      </c>
      <c r="J384" s="6"/>
      <c r="K384" s="5">
        <f t="shared" si="80"/>
        <v>115</v>
      </c>
      <c r="L384" s="5">
        <v>115</v>
      </c>
      <c r="M384" s="6"/>
      <c r="N384" s="6"/>
      <c r="O384" s="5">
        <f t="shared" si="78"/>
        <v>115</v>
      </c>
      <c r="P384" s="5">
        <f t="shared" si="83"/>
        <v>115</v>
      </c>
      <c r="Q384" s="6"/>
      <c r="R384" s="6"/>
      <c r="S384" s="5">
        <f t="shared" si="76"/>
        <v>115</v>
      </c>
      <c r="T384" s="5"/>
      <c r="U384" s="5">
        <f t="shared" si="73"/>
        <v>115</v>
      </c>
      <c r="V384" s="5"/>
      <c r="W384" s="5">
        <f t="shared" si="70"/>
        <v>115</v>
      </c>
      <c r="X384" s="5">
        <f t="shared" si="81"/>
        <v>115</v>
      </c>
      <c r="Y384" s="6"/>
      <c r="Z384" s="5">
        <f t="shared" si="79"/>
        <v>115</v>
      </c>
      <c r="AA384" s="6"/>
      <c r="AB384" s="5">
        <f t="shared" si="77"/>
        <v>115</v>
      </c>
      <c r="AC384" s="5"/>
      <c r="AD384" s="5">
        <f t="shared" si="74"/>
        <v>115</v>
      </c>
      <c r="AE384" s="5"/>
      <c r="AF384" s="5">
        <f t="shared" si="71"/>
        <v>115</v>
      </c>
      <c r="AG384" s="5">
        <v>115</v>
      </c>
      <c r="AH384" s="5"/>
      <c r="AI384" s="5">
        <f t="shared" si="75"/>
        <v>115</v>
      </c>
      <c r="AJ384" s="5"/>
      <c r="AK384" s="5">
        <f t="shared" si="72"/>
        <v>115</v>
      </c>
    </row>
    <row r="385" spans="1:37" ht="47.25" customHeight="1">
      <c r="A385" s="10" t="s">
        <v>104</v>
      </c>
      <c r="B385" s="3" t="s">
        <v>8</v>
      </c>
      <c r="C385" s="3">
        <v>11</v>
      </c>
      <c r="D385" s="3" t="s">
        <v>26</v>
      </c>
      <c r="E385" s="1" t="s">
        <v>105</v>
      </c>
      <c r="F385" s="3"/>
      <c r="G385" s="5">
        <v>550</v>
      </c>
      <c r="H385" s="6">
        <f>H386+H387</f>
        <v>0</v>
      </c>
      <c r="I385" s="5">
        <f t="shared" si="82"/>
        <v>550</v>
      </c>
      <c r="J385" s="6">
        <f>J386+J387+J388</f>
        <v>0</v>
      </c>
      <c r="K385" s="5">
        <f t="shared" si="80"/>
        <v>550</v>
      </c>
      <c r="L385" s="5">
        <v>550</v>
      </c>
      <c r="M385" s="6">
        <f>M386+M387</f>
        <v>0</v>
      </c>
      <c r="N385" s="6">
        <f>N386+N387+N388</f>
        <v>0</v>
      </c>
      <c r="O385" s="5">
        <f t="shared" si="78"/>
        <v>550</v>
      </c>
      <c r="P385" s="5">
        <f t="shared" si="83"/>
        <v>550</v>
      </c>
      <c r="Q385" s="6">
        <f>Q386+Q387+Q388</f>
        <v>0</v>
      </c>
      <c r="R385" s="6">
        <f>R386+R387+R388</f>
        <v>0</v>
      </c>
      <c r="S385" s="5">
        <f t="shared" si="76"/>
        <v>550</v>
      </c>
      <c r="T385" s="5">
        <f>T386+T387+T388</f>
        <v>0</v>
      </c>
      <c r="U385" s="5">
        <f t="shared" si="73"/>
        <v>550</v>
      </c>
      <c r="V385" s="5">
        <f>V386+V387+V388</f>
        <v>0</v>
      </c>
      <c r="W385" s="5">
        <f t="shared" si="70"/>
        <v>550</v>
      </c>
      <c r="X385" s="5">
        <f t="shared" si="81"/>
        <v>550</v>
      </c>
      <c r="Y385" s="6">
        <f>Y386+Y387+Y388</f>
        <v>0</v>
      </c>
      <c r="Z385" s="5">
        <f t="shared" si="79"/>
        <v>550</v>
      </c>
      <c r="AA385" s="6">
        <f>AA386+AA387+AA388</f>
        <v>0</v>
      </c>
      <c r="AB385" s="5">
        <f t="shared" si="77"/>
        <v>550</v>
      </c>
      <c r="AC385" s="5">
        <f>AC386+AC387+AC388</f>
        <v>0</v>
      </c>
      <c r="AD385" s="5">
        <f t="shared" si="74"/>
        <v>550</v>
      </c>
      <c r="AE385" s="5">
        <f>AE386+AE387+AE388</f>
        <v>0</v>
      </c>
      <c r="AF385" s="5">
        <f t="shared" si="71"/>
        <v>550</v>
      </c>
      <c r="AG385" s="5">
        <v>550</v>
      </c>
      <c r="AH385" s="5">
        <f>AH386+AH387+AH388</f>
        <v>0</v>
      </c>
      <c r="AI385" s="5">
        <f t="shared" si="75"/>
        <v>550</v>
      </c>
      <c r="AJ385" s="5">
        <f>AJ386+AJ387+AJ388</f>
        <v>0</v>
      </c>
      <c r="AK385" s="5">
        <f t="shared" si="72"/>
        <v>550</v>
      </c>
    </row>
    <row r="386" spans="1:37" ht="88.5" customHeight="1">
      <c r="A386" s="2" t="s">
        <v>102</v>
      </c>
      <c r="B386" s="3" t="s">
        <v>8</v>
      </c>
      <c r="C386" s="3">
        <v>11</v>
      </c>
      <c r="D386" s="3" t="s">
        <v>26</v>
      </c>
      <c r="E386" s="1" t="s">
        <v>105</v>
      </c>
      <c r="F386" s="3">
        <v>100</v>
      </c>
      <c r="G386" s="5">
        <v>415</v>
      </c>
      <c r="H386" s="6"/>
      <c r="I386" s="5">
        <f t="shared" si="82"/>
        <v>415</v>
      </c>
      <c r="J386" s="6"/>
      <c r="K386" s="5">
        <f t="shared" si="80"/>
        <v>415</v>
      </c>
      <c r="L386" s="5">
        <v>415</v>
      </c>
      <c r="M386" s="6"/>
      <c r="N386" s="6"/>
      <c r="O386" s="5">
        <f t="shared" si="78"/>
        <v>415</v>
      </c>
      <c r="P386" s="5">
        <f t="shared" si="83"/>
        <v>415</v>
      </c>
      <c r="Q386" s="6"/>
      <c r="R386" s="6"/>
      <c r="S386" s="5">
        <f t="shared" si="76"/>
        <v>415</v>
      </c>
      <c r="T386" s="5"/>
      <c r="U386" s="5">
        <f t="shared" si="73"/>
        <v>415</v>
      </c>
      <c r="V386" s="5"/>
      <c r="W386" s="5">
        <f t="shared" si="70"/>
        <v>415</v>
      </c>
      <c r="X386" s="5">
        <f t="shared" si="81"/>
        <v>415</v>
      </c>
      <c r="Y386" s="6"/>
      <c r="Z386" s="5">
        <f t="shared" si="79"/>
        <v>415</v>
      </c>
      <c r="AA386" s="6"/>
      <c r="AB386" s="5">
        <f t="shared" si="77"/>
        <v>415</v>
      </c>
      <c r="AC386" s="5"/>
      <c r="AD386" s="5">
        <f t="shared" si="74"/>
        <v>415</v>
      </c>
      <c r="AE386" s="5"/>
      <c r="AF386" s="5">
        <f t="shared" si="71"/>
        <v>415</v>
      </c>
      <c r="AG386" s="5">
        <v>415</v>
      </c>
      <c r="AH386" s="5"/>
      <c r="AI386" s="5">
        <f t="shared" si="75"/>
        <v>415</v>
      </c>
      <c r="AJ386" s="5"/>
      <c r="AK386" s="5">
        <f t="shared" si="72"/>
        <v>415</v>
      </c>
    </row>
    <row r="387" spans="1:37" ht="52.5" customHeight="1">
      <c r="A387" s="2" t="s">
        <v>33</v>
      </c>
      <c r="B387" s="3" t="s">
        <v>8</v>
      </c>
      <c r="C387" s="3">
        <v>11</v>
      </c>
      <c r="D387" s="3" t="s">
        <v>26</v>
      </c>
      <c r="E387" s="1" t="s">
        <v>105</v>
      </c>
      <c r="F387" s="3">
        <v>200</v>
      </c>
      <c r="G387" s="5">
        <v>135</v>
      </c>
      <c r="H387" s="6"/>
      <c r="I387" s="5">
        <f t="shared" si="82"/>
        <v>135</v>
      </c>
      <c r="J387" s="6"/>
      <c r="K387" s="5">
        <f t="shared" si="80"/>
        <v>135</v>
      </c>
      <c r="L387" s="5">
        <v>135</v>
      </c>
      <c r="M387" s="6"/>
      <c r="N387" s="6"/>
      <c r="O387" s="5">
        <f t="shared" si="78"/>
        <v>135</v>
      </c>
      <c r="P387" s="5">
        <f t="shared" si="83"/>
        <v>135</v>
      </c>
      <c r="Q387" s="6"/>
      <c r="R387" s="6"/>
      <c r="S387" s="5">
        <f t="shared" si="76"/>
        <v>135</v>
      </c>
      <c r="T387" s="5"/>
      <c r="U387" s="5">
        <f t="shared" si="73"/>
        <v>135</v>
      </c>
      <c r="V387" s="5"/>
      <c r="W387" s="5">
        <f t="shared" si="70"/>
        <v>135</v>
      </c>
      <c r="X387" s="5">
        <f t="shared" si="81"/>
        <v>135</v>
      </c>
      <c r="Y387" s="6"/>
      <c r="Z387" s="5">
        <f t="shared" si="79"/>
        <v>135</v>
      </c>
      <c r="AA387" s="6"/>
      <c r="AB387" s="5">
        <f t="shared" si="77"/>
        <v>135</v>
      </c>
      <c r="AC387" s="5"/>
      <c r="AD387" s="5">
        <f t="shared" si="74"/>
        <v>135</v>
      </c>
      <c r="AE387" s="5"/>
      <c r="AF387" s="5">
        <f t="shared" si="71"/>
        <v>135</v>
      </c>
      <c r="AG387" s="5">
        <v>135</v>
      </c>
      <c r="AH387" s="5"/>
      <c r="AI387" s="5">
        <f t="shared" si="75"/>
        <v>135</v>
      </c>
      <c r="AJ387" s="5"/>
      <c r="AK387" s="5">
        <f t="shared" si="72"/>
        <v>135</v>
      </c>
    </row>
    <row r="388" spans="1:37" ht="52.5" customHeight="1">
      <c r="A388" s="2" t="s">
        <v>34</v>
      </c>
      <c r="B388" s="3" t="s">
        <v>8</v>
      </c>
      <c r="C388" s="3">
        <v>11</v>
      </c>
      <c r="D388" s="3" t="s">
        <v>26</v>
      </c>
      <c r="E388" s="1" t="s">
        <v>105</v>
      </c>
      <c r="F388" s="3">
        <v>800</v>
      </c>
      <c r="G388" s="5"/>
      <c r="H388" s="6"/>
      <c r="I388" s="5">
        <v>0</v>
      </c>
      <c r="J388" s="6"/>
      <c r="K388" s="5">
        <f t="shared" si="80"/>
        <v>0</v>
      </c>
      <c r="L388" s="5"/>
      <c r="M388" s="6"/>
      <c r="N388" s="6"/>
      <c r="O388" s="5">
        <f t="shared" si="78"/>
        <v>0</v>
      </c>
      <c r="P388" s="5">
        <v>0</v>
      </c>
      <c r="Q388" s="6"/>
      <c r="R388" s="6"/>
      <c r="S388" s="5">
        <f t="shared" si="76"/>
        <v>0</v>
      </c>
      <c r="T388" s="5"/>
      <c r="U388" s="5">
        <f t="shared" si="73"/>
        <v>0</v>
      </c>
      <c r="V388" s="5"/>
      <c r="W388" s="5">
        <f t="shared" si="70"/>
        <v>0</v>
      </c>
      <c r="X388" s="5">
        <f t="shared" si="81"/>
        <v>0</v>
      </c>
      <c r="Y388" s="6"/>
      <c r="Z388" s="5">
        <f t="shared" si="79"/>
        <v>0</v>
      </c>
      <c r="AA388" s="6"/>
      <c r="AB388" s="5">
        <f t="shared" si="77"/>
        <v>0</v>
      </c>
      <c r="AC388" s="5"/>
      <c r="AD388" s="5">
        <f t="shared" si="74"/>
        <v>0</v>
      </c>
      <c r="AE388" s="5"/>
      <c r="AF388" s="5">
        <f t="shared" si="71"/>
        <v>0</v>
      </c>
      <c r="AG388" s="5">
        <v>0</v>
      </c>
      <c r="AH388" s="5"/>
      <c r="AI388" s="5">
        <f t="shared" si="75"/>
        <v>0</v>
      </c>
      <c r="AJ388" s="5"/>
      <c r="AK388" s="5">
        <f t="shared" si="72"/>
        <v>0</v>
      </c>
    </row>
    <row r="389" spans="1:37" ht="50.25" customHeight="1">
      <c r="A389" s="10" t="s">
        <v>323</v>
      </c>
      <c r="B389" s="3" t="s">
        <v>8</v>
      </c>
      <c r="C389" s="3">
        <v>11</v>
      </c>
      <c r="D389" s="3" t="s">
        <v>26</v>
      </c>
      <c r="E389" s="1" t="s">
        <v>106</v>
      </c>
      <c r="F389" s="3"/>
      <c r="G389" s="5">
        <v>188.95</v>
      </c>
      <c r="H389" s="6">
        <f>H390+H391</f>
        <v>0</v>
      </c>
      <c r="I389" s="5">
        <f t="shared" si="82"/>
        <v>188.95</v>
      </c>
      <c r="J389" s="6">
        <f>J390+J391</f>
        <v>0</v>
      </c>
      <c r="K389" s="5">
        <f t="shared" si="80"/>
        <v>188.95</v>
      </c>
      <c r="L389" s="5">
        <v>188.95</v>
      </c>
      <c r="M389" s="6">
        <f>M390+M391</f>
        <v>0</v>
      </c>
      <c r="N389" s="6">
        <f>N390+N391</f>
        <v>0</v>
      </c>
      <c r="O389" s="5">
        <f t="shared" si="78"/>
        <v>188.95</v>
      </c>
      <c r="P389" s="5">
        <f t="shared" si="83"/>
        <v>188.95</v>
      </c>
      <c r="Q389" s="6">
        <f>Q390+Q391</f>
        <v>0</v>
      </c>
      <c r="R389" s="6">
        <f>R390+R391</f>
        <v>0</v>
      </c>
      <c r="S389" s="5">
        <f t="shared" si="76"/>
        <v>188.95</v>
      </c>
      <c r="T389" s="5">
        <f>T390+T391</f>
        <v>0</v>
      </c>
      <c r="U389" s="5">
        <f t="shared" si="73"/>
        <v>188.95</v>
      </c>
      <c r="V389" s="5">
        <f>V390+V391</f>
        <v>0</v>
      </c>
      <c r="W389" s="5">
        <f t="shared" si="70"/>
        <v>188.95</v>
      </c>
      <c r="X389" s="5">
        <f t="shared" si="81"/>
        <v>188.95</v>
      </c>
      <c r="Y389" s="6">
        <f>Y390+Y391</f>
        <v>0</v>
      </c>
      <c r="Z389" s="5">
        <f t="shared" si="79"/>
        <v>188.95</v>
      </c>
      <c r="AA389" s="6">
        <f>AA390+AA391</f>
        <v>0</v>
      </c>
      <c r="AB389" s="5">
        <f t="shared" si="77"/>
        <v>188.95</v>
      </c>
      <c r="AC389" s="5">
        <f>AC390+AC391</f>
        <v>0</v>
      </c>
      <c r="AD389" s="5">
        <f t="shared" si="74"/>
        <v>188.95</v>
      </c>
      <c r="AE389" s="5">
        <f>AE390+AE391</f>
        <v>0</v>
      </c>
      <c r="AF389" s="5">
        <f t="shared" si="71"/>
        <v>188.95</v>
      </c>
      <c r="AG389" s="5">
        <v>188.95</v>
      </c>
      <c r="AH389" s="5">
        <f>AH390+AH391</f>
        <v>0</v>
      </c>
      <c r="AI389" s="5">
        <f t="shared" si="75"/>
        <v>188.95</v>
      </c>
      <c r="AJ389" s="5">
        <f>AJ390+AJ391</f>
        <v>0</v>
      </c>
      <c r="AK389" s="5">
        <f t="shared" si="72"/>
        <v>188.95</v>
      </c>
    </row>
    <row r="390" spans="1:37" ht="87.75" customHeight="1">
      <c r="A390" s="2" t="s">
        <v>102</v>
      </c>
      <c r="B390" s="3" t="s">
        <v>8</v>
      </c>
      <c r="C390" s="3">
        <v>11</v>
      </c>
      <c r="D390" s="3" t="s">
        <v>26</v>
      </c>
      <c r="E390" s="1" t="s">
        <v>106</v>
      </c>
      <c r="F390" s="3">
        <v>100</v>
      </c>
      <c r="G390" s="5">
        <v>163.95</v>
      </c>
      <c r="H390" s="6"/>
      <c r="I390" s="5">
        <f t="shared" si="82"/>
        <v>163.95</v>
      </c>
      <c r="J390" s="6"/>
      <c r="K390" s="5">
        <f t="shared" si="80"/>
        <v>163.95</v>
      </c>
      <c r="L390" s="5">
        <v>163.95</v>
      </c>
      <c r="M390" s="6"/>
      <c r="N390" s="6"/>
      <c r="O390" s="5">
        <f t="shared" si="78"/>
        <v>163.95</v>
      </c>
      <c r="P390" s="5">
        <f t="shared" si="83"/>
        <v>163.95</v>
      </c>
      <c r="Q390" s="6"/>
      <c r="R390" s="6"/>
      <c r="S390" s="5">
        <f t="shared" si="76"/>
        <v>163.95</v>
      </c>
      <c r="T390" s="5"/>
      <c r="U390" s="5">
        <f t="shared" si="73"/>
        <v>163.95</v>
      </c>
      <c r="V390" s="5"/>
      <c r="W390" s="5">
        <f t="shared" si="70"/>
        <v>163.95</v>
      </c>
      <c r="X390" s="5">
        <f t="shared" si="81"/>
        <v>163.95</v>
      </c>
      <c r="Y390" s="6"/>
      <c r="Z390" s="5">
        <f t="shared" si="79"/>
        <v>163.95</v>
      </c>
      <c r="AA390" s="6"/>
      <c r="AB390" s="5">
        <f t="shared" si="77"/>
        <v>163.95</v>
      </c>
      <c r="AC390" s="5"/>
      <c r="AD390" s="5">
        <f t="shared" si="74"/>
        <v>163.95</v>
      </c>
      <c r="AE390" s="5"/>
      <c r="AF390" s="5">
        <f t="shared" si="71"/>
        <v>163.95</v>
      </c>
      <c r="AG390" s="5">
        <v>163.95</v>
      </c>
      <c r="AH390" s="5"/>
      <c r="AI390" s="5">
        <f t="shared" si="75"/>
        <v>163.95</v>
      </c>
      <c r="AJ390" s="5"/>
      <c r="AK390" s="5">
        <f t="shared" si="72"/>
        <v>163.95</v>
      </c>
    </row>
    <row r="391" spans="1:37" ht="52.5" customHeight="1">
      <c r="A391" s="2" t="s">
        <v>33</v>
      </c>
      <c r="B391" s="3" t="s">
        <v>8</v>
      </c>
      <c r="C391" s="3">
        <v>11</v>
      </c>
      <c r="D391" s="3" t="s">
        <v>26</v>
      </c>
      <c r="E391" s="1" t="s">
        <v>106</v>
      </c>
      <c r="F391" s="3">
        <v>200</v>
      </c>
      <c r="G391" s="5">
        <v>25</v>
      </c>
      <c r="H391" s="6"/>
      <c r="I391" s="5">
        <f t="shared" si="82"/>
        <v>25</v>
      </c>
      <c r="J391" s="6"/>
      <c r="K391" s="5">
        <f t="shared" si="80"/>
        <v>25</v>
      </c>
      <c r="L391" s="5">
        <v>25</v>
      </c>
      <c r="M391" s="6"/>
      <c r="N391" s="6"/>
      <c r="O391" s="5">
        <f t="shared" si="78"/>
        <v>25</v>
      </c>
      <c r="P391" s="5">
        <f t="shared" si="83"/>
        <v>25</v>
      </c>
      <c r="Q391" s="6"/>
      <c r="R391" s="6"/>
      <c r="S391" s="5">
        <f t="shared" si="76"/>
        <v>25</v>
      </c>
      <c r="T391" s="5"/>
      <c r="U391" s="5">
        <f t="shared" si="73"/>
        <v>25</v>
      </c>
      <c r="V391" s="5"/>
      <c r="W391" s="5">
        <f t="shared" si="70"/>
        <v>25</v>
      </c>
      <c r="X391" s="5">
        <f t="shared" si="81"/>
        <v>25</v>
      </c>
      <c r="Y391" s="6"/>
      <c r="Z391" s="5">
        <f t="shared" si="79"/>
        <v>25</v>
      </c>
      <c r="AA391" s="6"/>
      <c r="AB391" s="5">
        <f t="shared" si="77"/>
        <v>25</v>
      </c>
      <c r="AC391" s="5"/>
      <c r="AD391" s="5">
        <f t="shared" si="74"/>
        <v>25</v>
      </c>
      <c r="AE391" s="5"/>
      <c r="AF391" s="5">
        <f t="shared" si="71"/>
        <v>25</v>
      </c>
      <c r="AG391" s="5">
        <v>25</v>
      </c>
      <c r="AH391" s="5"/>
      <c r="AI391" s="5">
        <f t="shared" si="75"/>
        <v>25</v>
      </c>
      <c r="AJ391" s="5"/>
      <c r="AK391" s="5">
        <f t="shared" si="72"/>
        <v>25</v>
      </c>
    </row>
    <row r="392" spans="1:37" ht="44.25" customHeight="1">
      <c r="A392" s="10" t="s">
        <v>96</v>
      </c>
      <c r="B392" s="3" t="s">
        <v>8</v>
      </c>
      <c r="C392" s="3">
        <v>12</v>
      </c>
      <c r="D392" s="3" t="s">
        <v>20</v>
      </c>
      <c r="E392" s="1" t="s">
        <v>98</v>
      </c>
      <c r="F392" s="3"/>
      <c r="G392" s="5">
        <v>830.85853999999995</v>
      </c>
      <c r="H392" s="6">
        <f>H393</f>
        <v>0</v>
      </c>
      <c r="I392" s="5">
        <f t="shared" si="82"/>
        <v>830.85853999999995</v>
      </c>
      <c r="J392" s="6">
        <f>J393</f>
        <v>0</v>
      </c>
      <c r="K392" s="5">
        <f t="shared" si="80"/>
        <v>830.85853999999995</v>
      </c>
      <c r="L392" s="5">
        <v>830.85853999999995</v>
      </c>
      <c r="M392" s="6">
        <f>M393</f>
        <v>0</v>
      </c>
      <c r="N392" s="6">
        <f>N393</f>
        <v>0</v>
      </c>
      <c r="O392" s="5">
        <f t="shared" si="78"/>
        <v>830.85853999999995</v>
      </c>
      <c r="P392" s="5">
        <f t="shared" si="83"/>
        <v>830.85853999999995</v>
      </c>
      <c r="Q392" s="6">
        <f>Q393</f>
        <v>0</v>
      </c>
      <c r="R392" s="6">
        <f>R393</f>
        <v>0</v>
      </c>
      <c r="S392" s="5">
        <f t="shared" si="76"/>
        <v>830.85853999999995</v>
      </c>
      <c r="T392" s="5">
        <f>T393</f>
        <v>637.49664000000007</v>
      </c>
      <c r="U392" s="5">
        <f t="shared" si="73"/>
        <v>1468.35518</v>
      </c>
      <c r="V392" s="5">
        <f>V393</f>
        <v>226.31828999999999</v>
      </c>
      <c r="W392" s="5">
        <f t="shared" si="70"/>
        <v>1694.67347</v>
      </c>
      <c r="X392" s="5">
        <f t="shared" si="81"/>
        <v>830.85853999999995</v>
      </c>
      <c r="Y392" s="6">
        <f>Y393</f>
        <v>0</v>
      </c>
      <c r="Z392" s="5">
        <f t="shared" si="79"/>
        <v>830.85853999999995</v>
      </c>
      <c r="AA392" s="6">
        <f>AA393</f>
        <v>0</v>
      </c>
      <c r="AB392" s="5">
        <f t="shared" si="77"/>
        <v>830.85853999999995</v>
      </c>
      <c r="AC392" s="5">
        <f>AC393</f>
        <v>0</v>
      </c>
      <c r="AD392" s="5">
        <f t="shared" si="74"/>
        <v>830.85853999999995</v>
      </c>
      <c r="AE392" s="5">
        <f>AE393</f>
        <v>0</v>
      </c>
      <c r="AF392" s="5">
        <f t="shared" si="71"/>
        <v>830.85853999999995</v>
      </c>
      <c r="AG392" s="5">
        <v>830.85853999999995</v>
      </c>
      <c r="AH392" s="5">
        <f>AH393</f>
        <v>0</v>
      </c>
      <c r="AI392" s="5">
        <f t="shared" si="75"/>
        <v>830.85853999999995</v>
      </c>
      <c r="AJ392" s="5">
        <f>AJ393</f>
        <v>0</v>
      </c>
      <c r="AK392" s="5">
        <f t="shared" si="72"/>
        <v>830.85853999999995</v>
      </c>
    </row>
    <row r="393" spans="1:37" ht="48.75" customHeight="1">
      <c r="A393" s="2" t="s">
        <v>72</v>
      </c>
      <c r="B393" s="3" t="s">
        <v>8</v>
      </c>
      <c r="C393" s="3">
        <v>12</v>
      </c>
      <c r="D393" s="3" t="s">
        <v>20</v>
      </c>
      <c r="E393" s="1" t="s">
        <v>98</v>
      </c>
      <c r="F393" s="3">
        <v>600</v>
      </c>
      <c r="G393" s="5">
        <v>830.85853999999995</v>
      </c>
      <c r="H393" s="6"/>
      <c r="I393" s="5">
        <f t="shared" si="82"/>
        <v>830.85853999999995</v>
      </c>
      <c r="J393" s="6"/>
      <c r="K393" s="5">
        <f t="shared" si="80"/>
        <v>830.85853999999995</v>
      </c>
      <c r="L393" s="5">
        <v>830.85853999999995</v>
      </c>
      <c r="M393" s="6"/>
      <c r="N393" s="6"/>
      <c r="O393" s="5">
        <f t="shared" si="78"/>
        <v>830.85853999999995</v>
      </c>
      <c r="P393" s="5">
        <f t="shared" si="83"/>
        <v>830.85853999999995</v>
      </c>
      <c r="Q393" s="6"/>
      <c r="R393" s="6"/>
      <c r="S393" s="5">
        <f t="shared" si="76"/>
        <v>830.85853999999995</v>
      </c>
      <c r="T393" s="5">
        <f>270.608+17.218+98.078+17.59264+234</f>
        <v>637.49664000000007</v>
      </c>
      <c r="U393" s="5">
        <f t="shared" si="73"/>
        <v>1468.35518</v>
      </c>
      <c r="V393" s="5">
        <f>41.372+34.04329+150.903</f>
        <v>226.31828999999999</v>
      </c>
      <c r="W393" s="5">
        <f t="shared" si="70"/>
        <v>1694.67347</v>
      </c>
      <c r="X393" s="5">
        <f t="shared" si="81"/>
        <v>830.85853999999995</v>
      </c>
      <c r="Y393" s="6"/>
      <c r="Z393" s="5">
        <f t="shared" si="79"/>
        <v>830.85853999999995</v>
      </c>
      <c r="AA393" s="6"/>
      <c r="AB393" s="5">
        <f t="shared" si="77"/>
        <v>830.85853999999995</v>
      </c>
      <c r="AC393" s="5"/>
      <c r="AD393" s="5">
        <f t="shared" si="74"/>
        <v>830.85853999999995</v>
      </c>
      <c r="AE393" s="5"/>
      <c r="AF393" s="5">
        <f t="shared" si="71"/>
        <v>830.85853999999995</v>
      </c>
      <c r="AG393" s="5">
        <v>830.85853999999995</v>
      </c>
      <c r="AH393" s="5"/>
      <c r="AI393" s="5">
        <f t="shared" si="75"/>
        <v>830.85853999999995</v>
      </c>
      <c r="AJ393" s="5"/>
      <c r="AK393" s="5">
        <f t="shared" si="72"/>
        <v>830.85853999999995</v>
      </c>
    </row>
    <row r="394" spans="1:37" ht="40.5" customHeight="1">
      <c r="A394" s="10" t="s">
        <v>99</v>
      </c>
      <c r="B394" s="3" t="s">
        <v>8</v>
      </c>
      <c r="C394" s="3">
        <v>12</v>
      </c>
      <c r="D394" s="3" t="s">
        <v>20</v>
      </c>
      <c r="E394" s="1" t="s">
        <v>100</v>
      </c>
      <c r="F394" s="3"/>
      <c r="G394" s="5">
        <v>0</v>
      </c>
      <c r="H394" s="6">
        <f>H395</f>
        <v>0</v>
      </c>
      <c r="I394" s="5">
        <f t="shared" si="82"/>
        <v>0</v>
      </c>
      <c r="J394" s="6">
        <f>J395</f>
        <v>0</v>
      </c>
      <c r="K394" s="5">
        <f t="shared" si="80"/>
        <v>0</v>
      </c>
      <c r="L394" s="5">
        <v>0</v>
      </c>
      <c r="M394" s="6">
        <f>M395</f>
        <v>0</v>
      </c>
      <c r="N394" s="6">
        <f>N395</f>
        <v>0</v>
      </c>
      <c r="O394" s="5">
        <f t="shared" si="78"/>
        <v>0</v>
      </c>
      <c r="P394" s="5">
        <f t="shared" si="83"/>
        <v>0</v>
      </c>
      <c r="Q394" s="6">
        <f>Q395</f>
        <v>0</v>
      </c>
      <c r="R394" s="6">
        <f>R395</f>
        <v>0</v>
      </c>
      <c r="S394" s="5">
        <f t="shared" si="76"/>
        <v>0</v>
      </c>
      <c r="T394" s="5">
        <f>T395</f>
        <v>0</v>
      </c>
      <c r="U394" s="5">
        <f t="shared" si="73"/>
        <v>0</v>
      </c>
      <c r="V394" s="5">
        <f>V395</f>
        <v>0</v>
      </c>
      <c r="W394" s="5">
        <f t="shared" si="70"/>
        <v>0</v>
      </c>
      <c r="X394" s="5">
        <f t="shared" si="81"/>
        <v>0</v>
      </c>
      <c r="Y394" s="6">
        <f>Y395</f>
        <v>0</v>
      </c>
      <c r="Z394" s="5">
        <f t="shared" si="79"/>
        <v>0</v>
      </c>
      <c r="AA394" s="6">
        <f>AA395</f>
        <v>0</v>
      </c>
      <c r="AB394" s="5">
        <f t="shared" si="77"/>
        <v>0</v>
      </c>
      <c r="AC394" s="5">
        <f>AC395</f>
        <v>0</v>
      </c>
      <c r="AD394" s="5">
        <f t="shared" si="74"/>
        <v>0</v>
      </c>
      <c r="AE394" s="5">
        <f>AE395</f>
        <v>0</v>
      </c>
      <c r="AF394" s="5">
        <f t="shared" si="71"/>
        <v>0</v>
      </c>
      <c r="AG394" s="5">
        <v>0</v>
      </c>
      <c r="AH394" s="5">
        <f>AH395</f>
        <v>0</v>
      </c>
      <c r="AI394" s="5">
        <f t="shared" si="75"/>
        <v>0</v>
      </c>
      <c r="AJ394" s="5">
        <f>AJ395</f>
        <v>0</v>
      </c>
      <c r="AK394" s="5">
        <f t="shared" si="72"/>
        <v>0</v>
      </c>
    </row>
    <row r="395" spans="1:37" ht="49.5" customHeight="1">
      <c r="A395" s="2" t="s">
        <v>72</v>
      </c>
      <c r="B395" s="3" t="s">
        <v>8</v>
      </c>
      <c r="C395" s="3">
        <v>12</v>
      </c>
      <c r="D395" s="3" t="s">
        <v>20</v>
      </c>
      <c r="E395" s="1" t="s">
        <v>100</v>
      </c>
      <c r="F395" s="3">
        <v>600</v>
      </c>
      <c r="G395" s="5">
        <v>0</v>
      </c>
      <c r="H395" s="6"/>
      <c r="I395" s="5">
        <f t="shared" si="82"/>
        <v>0</v>
      </c>
      <c r="J395" s="6"/>
      <c r="K395" s="5">
        <f t="shared" si="80"/>
        <v>0</v>
      </c>
      <c r="L395" s="5">
        <v>0</v>
      </c>
      <c r="M395" s="6"/>
      <c r="N395" s="6"/>
      <c r="O395" s="5">
        <f t="shared" si="78"/>
        <v>0</v>
      </c>
      <c r="P395" s="5">
        <f t="shared" si="83"/>
        <v>0</v>
      </c>
      <c r="Q395" s="6"/>
      <c r="R395" s="6"/>
      <c r="S395" s="5">
        <f t="shared" si="76"/>
        <v>0</v>
      </c>
      <c r="T395" s="5"/>
      <c r="U395" s="5">
        <f t="shared" si="73"/>
        <v>0</v>
      </c>
      <c r="V395" s="5"/>
      <c r="W395" s="5">
        <f t="shared" si="70"/>
        <v>0</v>
      </c>
      <c r="X395" s="5">
        <f t="shared" si="81"/>
        <v>0</v>
      </c>
      <c r="Y395" s="6"/>
      <c r="Z395" s="5">
        <f t="shared" si="79"/>
        <v>0</v>
      </c>
      <c r="AA395" s="6"/>
      <c r="AB395" s="5">
        <f t="shared" si="77"/>
        <v>0</v>
      </c>
      <c r="AC395" s="5"/>
      <c r="AD395" s="5">
        <f t="shared" si="74"/>
        <v>0</v>
      </c>
      <c r="AE395" s="5"/>
      <c r="AF395" s="5">
        <f t="shared" si="71"/>
        <v>0</v>
      </c>
      <c r="AG395" s="5">
        <v>0</v>
      </c>
      <c r="AH395" s="5"/>
      <c r="AI395" s="5">
        <f t="shared" si="75"/>
        <v>0</v>
      </c>
      <c r="AJ395" s="5"/>
      <c r="AK395" s="5">
        <f t="shared" si="72"/>
        <v>0</v>
      </c>
    </row>
    <row r="396" spans="1:37" ht="36.75" customHeight="1">
      <c r="A396" s="8" t="s">
        <v>14</v>
      </c>
      <c r="B396" s="9"/>
      <c r="C396" s="9"/>
      <c r="D396" s="9"/>
      <c r="E396" s="9"/>
      <c r="F396" s="9"/>
      <c r="G396" s="5">
        <v>405059.95528300002</v>
      </c>
      <c r="H396" s="6">
        <f>H11+H163+H179+H205+H319+H331</f>
        <v>8776.5293899999997</v>
      </c>
      <c r="I396" s="5">
        <f t="shared" si="82"/>
        <v>413836.484673</v>
      </c>
      <c r="J396" s="6">
        <f>J11+J163+J179+J205+J319+J331</f>
        <v>0</v>
      </c>
      <c r="K396" s="5">
        <f t="shared" si="80"/>
        <v>413836.484673</v>
      </c>
      <c r="L396" s="5">
        <v>398577.35231299995</v>
      </c>
      <c r="M396" s="6">
        <f>M11+M163+M179+M205+M319+M331</f>
        <v>4310.33266</v>
      </c>
      <c r="N396" s="6">
        <f>N11+N163+N179+N205+N319+N331</f>
        <v>7150.2561999999998</v>
      </c>
      <c r="O396" s="5">
        <f t="shared" si="78"/>
        <v>420986.740873</v>
      </c>
      <c r="P396" s="5">
        <f t="shared" si="83"/>
        <v>402887.68497299997</v>
      </c>
      <c r="Q396" s="6">
        <f>Q11+Q163+Q179+Q205+Q319+Q331</f>
        <v>0</v>
      </c>
      <c r="R396" s="6">
        <f>R11+R163+R179+R205+R319+R331</f>
        <v>10624.32</v>
      </c>
      <c r="S396" s="5">
        <f t="shared" si="76"/>
        <v>431611.06087300001</v>
      </c>
      <c r="T396" s="5">
        <f>T11+T163+T179+T205+T319+T331</f>
        <v>66953.905459999994</v>
      </c>
      <c r="U396" s="5">
        <f t="shared" si="73"/>
        <v>498564.96633299999</v>
      </c>
      <c r="V396" s="5">
        <f>V11+V163+V179+V205+V319+V331</f>
        <v>29580.321090000001</v>
      </c>
      <c r="W396" s="5">
        <f t="shared" si="70"/>
        <v>528145.28742299997</v>
      </c>
      <c r="X396" s="5">
        <f t="shared" si="81"/>
        <v>402887.68497299997</v>
      </c>
      <c r="Y396" s="6">
        <f>Y11+Y163+Y179+Y205+Y319+Y331</f>
        <v>7573.6477199999999</v>
      </c>
      <c r="Z396" s="5">
        <f t="shared" si="79"/>
        <v>410461.33269299997</v>
      </c>
      <c r="AA396" s="6">
        <f>AA11+AA163+AA179+AA205+AA319+AA331</f>
        <v>10624.32</v>
      </c>
      <c r="AB396" s="5">
        <f t="shared" si="77"/>
        <v>421085.65269299998</v>
      </c>
      <c r="AC396" s="5">
        <f>AC11+AC163+AC179+AC205+AC319+AC331</f>
        <v>-78044.815510000015</v>
      </c>
      <c r="AD396" s="5">
        <f t="shared" si="74"/>
        <v>343040.83718299994</v>
      </c>
      <c r="AE396" s="5">
        <f>AE11+AE163+AE179+AE205+AE319+AE331</f>
        <v>0</v>
      </c>
      <c r="AF396" s="5">
        <f t="shared" si="71"/>
        <v>343040.83718299994</v>
      </c>
      <c r="AG396" s="5">
        <v>421085.65269299998</v>
      </c>
      <c r="AH396" s="5">
        <f>AH11+AH163+AH179+AH205+AH319+AH331</f>
        <v>-105233.05650000001</v>
      </c>
      <c r="AI396" s="5">
        <f t="shared" si="75"/>
        <v>315852.59619299998</v>
      </c>
      <c r="AJ396" s="5">
        <f>AJ11+AJ163+AJ179+AJ205+AJ319+AJ331</f>
        <v>-3814.3670899999997</v>
      </c>
      <c r="AK396" s="5">
        <f t="shared" si="72"/>
        <v>312038.22910299996</v>
      </c>
    </row>
    <row r="397" spans="1:37" ht="39" customHeight="1">
      <c r="A397" s="8" t="s">
        <v>7</v>
      </c>
      <c r="B397" s="9"/>
      <c r="C397" s="9"/>
      <c r="D397" s="9"/>
      <c r="E397" s="9"/>
      <c r="F397" s="9"/>
      <c r="G397" s="5">
        <v>202276.10892300005</v>
      </c>
      <c r="H397" s="6">
        <f>H12+H164+H180+H206+H320+H332</f>
        <v>8776.5293899999997</v>
      </c>
      <c r="I397" s="5">
        <f t="shared" si="82"/>
        <v>211052.63831300006</v>
      </c>
      <c r="J397" s="6">
        <f>J12+J164+J180+J206+J320+J332</f>
        <v>0</v>
      </c>
      <c r="K397" s="5">
        <f t="shared" si="80"/>
        <v>211052.63831300006</v>
      </c>
      <c r="L397" s="5">
        <v>195704.70995300004</v>
      </c>
      <c r="M397" s="6">
        <f>M12+M164+M180+M206+M320+M332</f>
        <v>4310.33266</v>
      </c>
      <c r="N397" s="6">
        <f>N12+N164+N180+N206+N320+N332</f>
        <v>7133.3358399999997</v>
      </c>
      <c r="O397" s="5">
        <f t="shared" si="78"/>
        <v>218185.97415300005</v>
      </c>
      <c r="P397" s="5">
        <f t="shared" si="83"/>
        <v>200015.04261300003</v>
      </c>
      <c r="Q397" s="6">
        <f>Q12+Q164+Q180+Q206+Q320+Q332</f>
        <v>0</v>
      </c>
      <c r="R397" s="6">
        <f>R12+R164+R180+R206+R320+R332</f>
        <v>10624.32</v>
      </c>
      <c r="S397" s="5">
        <v>228823.23314999999</v>
      </c>
      <c r="T397" s="5">
        <f>T12+T164+T180+T206+T320+T332</f>
        <v>57751.176679999997</v>
      </c>
      <c r="U397" s="5">
        <f t="shared" si="73"/>
        <v>286574.40982999996</v>
      </c>
      <c r="V397" s="5">
        <f>V12+V164+V180+V206+V320+V332</f>
        <v>29580.321090000001</v>
      </c>
      <c r="W397" s="5">
        <f t="shared" si="70"/>
        <v>316154.73091999994</v>
      </c>
      <c r="X397" s="5">
        <f t="shared" si="81"/>
        <v>200015.04261300003</v>
      </c>
      <c r="Y397" s="6">
        <f>Y12+Y164+Y180+Y206+Y320+Y332</f>
        <v>7556.7273599999999</v>
      </c>
      <c r="Z397" s="5">
        <f t="shared" si="79"/>
        <v>207571.76997300002</v>
      </c>
      <c r="AA397" s="6">
        <f>AA12+AA164+AA180+AA206+AA320+AA332</f>
        <v>10624.32</v>
      </c>
      <c r="AB397" s="5">
        <v>218253.42697</v>
      </c>
      <c r="AC397" s="5">
        <f>AC12+AC164+AC180+AC206+AC320+AC332</f>
        <v>11480.34534</v>
      </c>
      <c r="AD397" s="5">
        <f t="shared" si="74"/>
        <v>229733.77231</v>
      </c>
      <c r="AE397" s="5">
        <f>AE12+AE164+AE180+AE206+AE320+AE332</f>
        <v>0</v>
      </c>
      <c r="AF397" s="5">
        <f t="shared" si="71"/>
        <v>229733.77231</v>
      </c>
      <c r="AG397" s="5">
        <v>218310.76397</v>
      </c>
      <c r="AH397" s="5">
        <f>AH12+AH164+AH180+AH206+AH320+AH332</f>
        <v>-11510.25949</v>
      </c>
      <c r="AI397" s="5">
        <v>206743.16748</v>
      </c>
      <c r="AJ397" s="5">
        <f>AJ12+AJ164+AJ180+AJ206+AJ320+AJ332</f>
        <v>-3814.3670899999997</v>
      </c>
      <c r="AK397" s="5">
        <f t="shared" si="72"/>
        <v>202928.80038999999</v>
      </c>
    </row>
    <row r="398" spans="1:37" ht="49.5" customHeight="1">
      <c r="A398" s="8" t="s">
        <v>13</v>
      </c>
      <c r="B398" s="9"/>
      <c r="C398" s="9"/>
      <c r="D398" s="9"/>
      <c r="E398" s="9"/>
      <c r="F398" s="9"/>
      <c r="G398" s="5">
        <v>202783.84635999997</v>
      </c>
      <c r="H398" s="6">
        <f>H13+H207</f>
        <v>0</v>
      </c>
      <c r="I398" s="5">
        <f t="shared" si="82"/>
        <v>202783.84635999997</v>
      </c>
      <c r="J398" s="6">
        <f>J13+J207</f>
        <v>0</v>
      </c>
      <c r="K398" s="5">
        <f t="shared" si="80"/>
        <v>202783.84635999997</v>
      </c>
      <c r="L398" s="5">
        <v>202872.64235999994</v>
      </c>
      <c r="M398" s="6">
        <f>M13+M207</f>
        <v>0</v>
      </c>
      <c r="N398" s="6">
        <f>N13+N207</f>
        <v>16.920359999999999</v>
      </c>
      <c r="O398" s="5">
        <f t="shared" si="78"/>
        <v>202800.76671999996</v>
      </c>
      <c r="P398" s="5">
        <f t="shared" si="83"/>
        <v>202872.64235999994</v>
      </c>
      <c r="Q398" s="6">
        <f>Q13+Q207</f>
        <v>0</v>
      </c>
      <c r="R398" s="6">
        <f>R13+R207</f>
        <v>0</v>
      </c>
      <c r="S398" s="5">
        <v>202787.82772</v>
      </c>
      <c r="T398" s="5">
        <f>T13+T207</f>
        <v>9202.7287800000013</v>
      </c>
      <c r="U398" s="5">
        <f t="shared" si="73"/>
        <v>211990.55650000001</v>
      </c>
      <c r="V398" s="5">
        <f>V13+V207</f>
        <v>0</v>
      </c>
      <c r="W398" s="5">
        <f t="shared" si="70"/>
        <v>211990.55650000001</v>
      </c>
      <c r="X398" s="5">
        <f t="shared" si="81"/>
        <v>202872.64235999994</v>
      </c>
      <c r="Y398" s="6">
        <f>Y13+Y207</f>
        <v>16.920359999999999</v>
      </c>
      <c r="Z398" s="5">
        <f t="shared" si="79"/>
        <v>202889.56271999993</v>
      </c>
      <c r="AA398" s="6">
        <f>AA13+AA207</f>
        <v>0</v>
      </c>
      <c r="AB398" s="5">
        <v>202832.22571999999</v>
      </c>
      <c r="AC398" s="5">
        <f>AC13+AC207</f>
        <v>-89525.16085</v>
      </c>
      <c r="AD398" s="5">
        <f t="shared" si="74"/>
        <v>113307.06486999999</v>
      </c>
      <c r="AE398" s="5">
        <f>AE13+AE207</f>
        <v>0</v>
      </c>
      <c r="AF398" s="5">
        <f t="shared" si="71"/>
        <v>113307.06486999999</v>
      </c>
      <c r="AG398" s="5">
        <v>202774.88871999999</v>
      </c>
      <c r="AH398" s="5">
        <f>AH13+AH207</f>
        <v>-93722.797009999995</v>
      </c>
      <c r="AI398" s="5">
        <v>109109.42870999999</v>
      </c>
      <c r="AJ398" s="5">
        <f>AJ13+AJ207</f>
        <v>0</v>
      </c>
      <c r="AK398" s="5">
        <f t="shared" si="72"/>
        <v>109109.42870999999</v>
      </c>
    </row>
    <row r="399" spans="1:37" ht="31.5" customHeight="1">
      <c r="K399" s="17"/>
      <c r="X399" s="17"/>
    </row>
    <row r="2898" spans="22:22" ht="56.4" customHeight="1">
      <c r="V2898" s="17"/>
    </row>
    <row r="2899" spans="22:22" ht="56.4" customHeight="1">
      <c r="V2899" s="17"/>
    </row>
  </sheetData>
  <mergeCells count="45">
    <mergeCell ref="AA9:AA10"/>
    <mergeCell ref="AB9:AB10"/>
    <mergeCell ref="A9:A10"/>
    <mergeCell ref="H9:H10"/>
    <mergeCell ref="I9:I10"/>
    <mergeCell ref="J9:J10"/>
    <mergeCell ref="E9:E10"/>
    <mergeCell ref="C9:C10"/>
    <mergeCell ref="D9:D10"/>
    <mergeCell ref="L9:L10"/>
    <mergeCell ref="M9:M10"/>
    <mergeCell ref="P9:P10"/>
    <mergeCell ref="K9:K10"/>
    <mergeCell ref="N9:N10"/>
    <mergeCell ref="O9:O10"/>
    <mergeCell ref="Y9:Y10"/>
    <mergeCell ref="R9:R10"/>
    <mergeCell ref="S9:S10"/>
    <mergeCell ref="Z9:Z10"/>
    <mergeCell ref="Q9:Q10"/>
    <mergeCell ref="X9:X10"/>
    <mergeCell ref="T9:T10"/>
    <mergeCell ref="U9:U10"/>
    <mergeCell ref="V9:V10"/>
    <mergeCell ref="W9:W10"/>
    <mergeCell ref="G9:G10"/>
    <mergeCell ref="B9:B10"/>
    <mergeCell ref="F9:F10"/>
    <mergeCell ref="A1:W1"/>
    <mergeCell ref="A2:W2"/>
    <mergeCell ref="A3:W3"/>
    <mergeCell ref="A4:W4"/>
    <mergeCell ref="A5:W5"/>
    <mergeCell ref="A6:W6"/>
    <mergeCell ref="A7:W7"/>
    <mergeCell ref="A8:W8"/>
    <mergeCell ref="AJ9:AJ10"/>
    <mergeCell ref="AK9:AK10"/>
    <mergeCell ref="AC9:AC10"/>
    <mergeCell ref="AD9:AD10"/>
    <mergeCell ref="AG9:AG10"/>
    <mergeCell ref="AH9:AH10"/>
    <mergeCell ref="AI9:AI10"/>
    <mergeCell ref="AE9:AE10"/>
    <mergeCell ref="AF9:AF10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2020-12-16T09:16:41Z</cp:lastPrinted>
  <dcterms:created xsi:type="dcterms:W3CDTF">2003-11-25T12:37:58Z</dcterms:created>
  <dcterms:modified xsi:type="dcterms:W3CDTF">2020-12-18T09:31:38Z</dcterms:modified>
</cp:coreProperties>
</file>