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C25" i="1"/>
  <c r="AB24"/>
  <c r="AC24" s="1"/>
  <c r="AC21"/>
  <c r="AB20"/>
  <c r="AC20" s="1"/>
  <c r="AB17"/>
  <c r="AC17" s="1"/>
  <c r="AB16"/>
  <c r="AC16" s="1"/>
  <c r="T25"/>
  <c r="S24"/>
  <c r="T24" s="1"/>
  <c r="T21"/>
  <c r="S20"/>
  <c r="T20" s="1"/>
  <c r="S17"/>
  <c r="T17" s="1"/>
  <c r="R25"/>
  <c r="R21"/>
  <c r="Q20"/>
  <c r="R20" s="1"/>
  <c r="Q19"/>
  <c r="R19" s="1"/>
  <c r="O25"/>
  <c r="O21"/>
  <c r="AJ25"/>
  <c r="AI24"/>
  <c r="AJ24" s="1"/>
  <c r="AJ21"/>
  <c r="AI20"/>
  <c r="AJ20" s="1"/>
  <c r="AI17"/>
  <c r="AJ17" s="1"/>
  <c r="AI16"/>
  <c r="AJ16" s="1"/>
  <c r="AA25"/>
  <c r="Z24"/>
  <c r="AA24" s="1"/>
  <c r="AA21"/>
  <c r="Z20"/>
  <c r="AA20" s="1"/>
  <c r="Z17"/>
  <c r="AA17" s="1"/>
  <c r="P25"/>
  <c r="O24"/>
  <c r="P24" s="1"/>
  <c r="P21"/>
  <c r="O20"/>
  <c r="P20" s="1"/>
  <c r="O19"/>
  <c r="P19" s="1"/>
  <c r="O17"/>
  <c r="P17" s="1"/>
  <c r="N25"/>
  <c r="M24"/>
  <c r="N24" s="1"/>
  <c r="N21"/>
  <c r="M20"/>
  <c r="N20" s="1"/>
  <c r="M17"/>
  <c r="N17" s="1"/>
  <c r="K24"/>
  <c r="K23" s="1"/>
  <c r="K20"/>
  <c r="K17"/>
  <c r="I24"/>
  <c r="I20"/>
  <c r="I17"/>
  <c r="AG24"/>
  <c r="AG20"/>
  <c r="AG19" s="1"/>
  <c r="AG17"/>
  <c r="AG16" s="1"/>
  <c r="X24"/>
  <c r="X20"/>
  <c r="X19" s="1"/>
  <c r="X18" s="1"/>
  <c r="X17"/>
  <c r="X16" s="1"/>
  <c r="G24"/>
  <c r="G20"/>
  <c r="G19" s="1"/>
  <c r="G18" s="1"/>
  <c r="G17"/>
  <c r="AE24"/>
  <c r="AE23" s="1"/>
  <c r="AE22" s="1"/>
  <c r="AE20"/>
  <c r="AE19" s="1"/>
  <c r="AE18" s="1"/>
  <c r="AE17"/>
  <c r="AE16" s="1"/>
  <c r="V24"/>
  <c r="V23" s="1"/>
  <c r="V22" s="1"/>
  <c r="V20"/>
  <c r="V19" s="1"/>
  <c r="V18" s="1"/>
  <c r="V17"/>
  <c r="V16" s="1"/>
  <c r="E24"/>
  <c r="E23" s="1"/>
  <c r="E22" s="1"/>
  <c r="E20"/>
  <c r="E19" s="1"/>
  <c r="E18" s="1"/>
  <c r="E17"/>
  <c r="AD25"/>
  <c r="AF25" s="1"/>
  <c r="AH25" s="1"/>
  <c r="U25"/>
  <c r="U24" s="1"/>
  <c r="U23" s="1"/>
  <c r="U22" s="1"/>
  <c r="D25"/>
  <c r="F25" s="1"/>
  <c r="H25" s="1"/>
  <c r="J25" s="1"/>
  <c r="L25" s="1"/>
  <c r="AD21"/>
  <c r="AF21" s="1"/>
  <c r="AH21" s="1"/>
  <c r="U21"/>
  <c r="W21" s="1"/>
  <c r="Y21" s="1"/>
  <c r="D21"/>
  <c r="F21" s="1"/>
  <c r="H21" s="1"/>
  <c r="J21" s="1"/>
  <c r="L21" s="1"/>
  <c r="S23" l="1"/>
  <c r="S19"/>
  <c r="T19" s="1"/>
  <c r="AB23"/>
  <c r="AB19"/>
  <c r="S16"/>
  <c r="T16" s="1"/>
  <c r="S18"/>
  <c r="T18" s="1"/>
  <c r="Q18"/>
  <c r="R18" s="1"/>
  <c r="Q17"/>
  <c r="Q24"/>
  <c r="O18"/>
  <c r="P18" s="1"/>
  <c r="AI19"/>
  <c r="Z23"/>
  <c r="Z19"/>
  <c r="AA19" s="1"/>
  <c r="O23"/>
  <c r="P23" s="1"/>
  <c r="O16"/>
  <c r="P16" s="1"/>
  <c r="AI23"/>
  <c r="Z18"/>
  <c r="AA18" s="1"/>
  <c r="Z16"/>
  <c r="AA16" s="1"/>
  <c r="O22"/>
  <c r="P22" s="1"/>
  <c r="M19"/>
  <c r="M23"/>
  <c r="M16"/>
  <c r="N16" s="1"/>
  <c r="W22"/>
  <c r="K22"/>
  <c r="AG18"/>
  <c r="W25"/>
  <c r="Y25" s="1"/>
  <c r="K16"/>
  <c r="K19"/>
  <c r="I23"/>
  <c r="I19"/>
  <c r="I16"/>
  <c r="G16"/>
  <c r="G23"/>
  <c r="AG23"/>
  <c r="X23"/>
  <c r="W24"/>
  <c r="Y24" s="1"/>
  <c r="W23"/>
  <c r="Y23" s="1"/>
  <c r="E16"/>
  <c r="B3" i="2"/>
  <c r="B4" s="1"/>
  <c r="D6"/>
  <c r="D8" s="1"/>
  <c r="C6"/>
  <c r="C8" s="1"/>
  <c r="B6"/>
  <c r="B7" s="1"/>
  <c r="AD24" i="1"/>
  <c r="AF24" s="1"/>
  <c r="AH24" s="1"/>
  <c r="T23" l="1"/>
  <c r="S22"/>
  <c r="T22" s="1"/>
  <c r="AC23"/>
  <c r="AB22"/>
  <c r="AC22" s="1"/>
  <c r="AC19"/>
  <c r="AB18"/>
  <c r="AC18" s="1"/>
  <c r="R17"/>
  <c r="Q16"/>
  <c r="R16" s="1"/>
  <c r="R24"/>
  <c r="Q23"/>
  <c r="AJ19"/>
  <c r="AI18"/>
  <c r="AJ18" s="1"/>
  <c r="AA23"/>
  <c r="Z22"/>
  <c r="AA22" s="1"/>
  <c r="AJ23"/>
  <c r="AI22"/>
  <c r="AJ22" s="1"/>
  <c r="N19"/>
  <c r="M18"/>
  <c r="N18" s="1"/>
  <c r="N23"/>
  <c r="M22"/>
  <c r="N22" s="1"/>
  <c r="K18"/>
  <c r="I22"/>
  <c r="I18"/>
  <c r="G22"/>
  <c r="AG22"/>
  <c r="X22"/>
  <c r="Y22" s="1"/>
  <c r="B5" i="2"/>
  <c r="D7"/>
  <c r="C7"/>
  <c r="B8"/>
  <c r="B9"/>
  <c r="AD23" i="1"/>
  <c r="AF23" s="1"/>
  <c r="AH23" s="1"/>
  <c r="R23" l="1"/>
  <c r="Q22"/>
  <c r="R22" s="1"/>
  <c r="AD22"/>
  <c r="AF22" s="1"/>
  <c r="AH22" s="1"/>
  <c r="C3" i="2"/>
  <c r="C4" s="1"/>
  <c r="D20" i="1"/>
  <c r="AD20"/>
  <c r="AD17"/>
  <c r="D3" i="2"/>
  <c r="D9" s="1"/>
  <c r="U17" i="1"/>
  <c r="U20"/>
  <c r="U16" l="1"/>
  <c r="W16" s="1"/>
  <c r="Y16" s="1"/>
  <c r="W17"/>
  <c r="Y17" s="1"/>
  <c r="U19"/>
  <c r="W20"/>
  <c r="Y20" s="1"/>
  <c r="AD19"/>
  <c r="AF20"/>
  <c r="AH20" s="1"/>
  <c r="AD16"/>
  <c r="AF16" s="1"/>
  <c r="AH16" s="1"/>
  <c r="AF17"/>
  <c r="AH17" s="1"/>
  <c r="D19"/>
  <c r="F20"/>
  <c r="H20" s="1"/>
  <c r="J20" s="1"/>
  <c r="L20" s="1"/>
  <c r="D5" i="2"/>
  <c r="C5"/>
  <c r="D4"/>
  <c r="C9"/>
  <c r="AD18" i="1" l="1"/>
  <c r="AF18" s="1"/>
  <c r="AH18" s="1"/>
  <c r="AF19"/>
  <c r="AH19" s="1"/>
  <c r="U18"/>
  <c r="W18" s="1"/>
  <c r="Y18" s="1"/>
  <c r="W19"/>
  <c r="Y19" s="1"/>
  <c r="D18"/>
  <c r="F18" s="1"/>
  <c r="H18" s="1"/>
  <c r="J18" s="1"/>
  <c r="L18" s="1"/>
  <c r="F19"/>
  <c r="H19" s="1"/>
  <c r="J19" s="1"/>
  <c r="L19" s="1"/>
  <c r="D17"/>
  <c r="D24"/>
  <c r="D23" l="1"/>
  <c r="F24"/>
  <c r="H24" s="1"/>
  <c r="J24" s="1"/>
  <c r="L24" s="1"/>
  <c r="D16"/>
  <c r="F16" s="1"/>
  <c r="H16" s="1"/>
  <c r="J16" s="1"/>
  <c r="L16" s="1"/>
  <c r="F17"/>
  <c r="H17" s="1"/>
  <c r="J17" s="1"/>
  <c r="L17" s="1"/>
  <c r="D22" l="1"/>
  <c r="F22" s="1"/>
  <c r="H22" s="1"/>
  <c r="J22" s="1"/>
  <c r="L22" s="1"/>
  <c r="F23"/>
  <c r="H23" s="1"/>
  <c r="J23" s="1"/>
  <c r="L23" s="1"/>
</calcChain>
</file>

<file path=xl/sharedStrings.xml><?xml version="1.0" encoding="utf-8"?>
<sst xmlns="http://schemas.openxmlformats.org/spreadsheetml/2006/main" count="79" uniqueCount="52">
  <si>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</si>
  <si>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</si>
  <si>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</si>
  <si>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</si>
  <si>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</si>
  <si>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</si>
  <si>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</si>
  <si>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</si>
  <si>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</si>
  <si>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</si>
  <si>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</si>
  <si>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</si>
  <si>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</si>
  <si>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</si>
  <si>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</si>
  <si>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</si>
  <si>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</si>
  <si>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</si>
  <si>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</si>
  <si>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</si>
  <si>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</si>
  <si>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</si>
  <si>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</si>
  <si>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</si>
  <si>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</si>
  <si>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</si>
  <si>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</si>
  <si>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</si>
  <si>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2020 год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</si>
  <si>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</si>
  <si>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</si>
  <si>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</si>
  <si>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</si>
  <si>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</si>
  <si>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</si>
  <si>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</si>
  <si>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>на 2020 год и на плановый период 2021 и 2022 годов</t>
  </si>
  <si>
    <t>2022 год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</si>
  <si>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</si>
  <si>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</si>
  <si>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</si>
  <si>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</si>
  <si>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от 20.12.2019 № 129</t>
  </si>
  <si>
    <t>Изменения 20.01.20</t>
  </si>
  <si>
    <t>Изменения 28.02.20</t>
  </si>
  <si>
    <t>Изменения 27.03.20</t>
  </si>
  <si>
    <t>Изменения 08.05.20</t>
  </si>
  <si>
    <t>Изменения 29.05.20</t>
  </si>
  <si>
    <t>Изменения 31.07.20</t>
  </si>
  <si>
    <t>Изменения 30.09.20</t>
  </si>
  <si>
    <t>Изменения 30.10.20</t>
  </si>
  <si>
    <t>от 30.10.2020 № 24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</si>
</sst>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3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"/>
  <sheetViews>
    <sheetView tabSelected="1" workbookViewId="0">
      <selection activeCell="B5" sqref="B5:AJ5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9" width="12" style="1" hidden="1" customWidth="1"/>
    <col min="20" max="20" width="12" style="1" customWidth="1"/>
    <col min="21" max="28" width="12" style="1" hidden="1" customWidth="1"/>
    <col min="29" max="29" width="12" style="1" customWidth="1"/>
    <col min="30" max="35" width="12" style="1" hidden="1" customWidth="1"/>
    <col min="36" max="36" width="12" style="1" customWidth="1"/>
    <col min="37" max="16384" width="9.140625" style="7"/>
  </cols>
  <sheetData>
    <row r="1" spans="1:36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>
      <c r="B2" s="25" t="s">
        <v>15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>
      <c r="B4" s="25" t="s">
        <v>51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>
      <c r="B6" s="25" t="s">
        <v>16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>
      <c r="B7" s="25" t="s">
        <v>15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>
      <c r="B8" s="25" t="s">
        <v>11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>
      <c r="B9" s="25" t="s">
        <v>42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6" s="9" customFormat="1" ht="18.75" customHeight="1">
      <c r="A11" s="8" t="s">
        <v>0</v>
      </c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s="9" customFormat="1" ht="18.75" customHeight="1">
      <c r="A12" s="8"/>
      <c r="B12" s="27" t="s">
        <v>36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>
      <c r="B13" s="24" t="s">
        <v>14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2.75" customHeight="1">
      <c r="B14" s="20" t="s">
        <v>1</v>
      </c>
      <c r="C14" s="20" t="s">
        <v>10</v>
      </c>
      <c r="D14" s="21" t="s">
        <v>18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3"/>
    </row>
    <row r="15" spans="1:36" ht="48.75" customHeight="1">
      <c r="B15" s="20"/>
      <c r="C15" s="20"/>
      <c r="D15" s="12" t="s">
        <v>28</v>
      </c>
      <c r="E15" s="12" t="s">
        <v>43</v>
      </c>
      <c r="F15" s="12" t="s">
        <v>28</v>
      </c>
      <c r="G15" s="12" t="s">
        <v>44</v>
      </c>
      <c r="H15" s="12" t="s">
        <v>28</v>
      </c>
      <c r="I15" s="12" t="s">
        <v>45</v>
      </c>
      <c r="J15" s="12" t="s">
        <v>28</v>
      </c>
      <c r="K15" s="12" t="s">
        <v>46</v>
      </c>
      <c r="L15" s="12" t="s">
        <v>28</v>
      </c>
      <c r="M15" s="12" t="s">
        <v>47</v>
      </c>
      <c r="N15" s="12" t="s">
        <v>28</v>
      </c>
      <c r="O15" s="12" t="s">
        <v>48</v>
      </c>
      <c r="P15" s="12" t="s">
        <v>28</v>
      </c>
      <c r="Q15" s="12" t="s">
        <v>49</v>
      </c>
      <c r="R15" s="12" t="s">
        <v>28</v>
      </c>
      <c r="S15" s="12" t="s">
        <v>50</v>
      </c>
      <c r="T15" s="12" t="s">
        <v>28</v>
      </c>
      <c r="U15" s="12" t="s">
        <v>29</v>
      </c>
      <c r="V15" s="12" t="s">
        <v>43</v>
      </c>
      <c r="W15" s="12" t="s">
        <v>29</v>
      </c>
      <c r="X15" s="12" t="s">
        <v>46</v>
      </c>
      <c r="Y15" s="12" t="s">
        <v>29</v>
      </c>
      <c r="Z15" s="12" t="s">
        <v>48</v>
      </c>
      <c r="AA15" s="12" t="s">
        <v>29</v>
      </c>
      <c r="AB15" s="12" t="s">
        <v>50</v>
      </c>
      <c r="AC15" s="12" t="s">
        <v>29</v>
      </c>
      <c r="AD15" s="12" t="s">
        <v>37</v>
      </c>
      <c r="AE15" s="12" t="s">
        <v>43</v>
      </c>
      <c r="AF15" s="12" t="s">
        <v>37</v>
      </c>
      <c r="AG15" s="12" t="s">
        <v>46</v>
      </c>
      <c r="AH15" s="12" t="s">
        <v>37</v>
      </c>
      <c r="AI15" s="12" t="s">
        <v>48</v>
      </c>
      <c r="AJ15" s="12" t="s">
        <v>37</v>
      </c>
    </row>
    <row r="16" spans="1:36" ht="49.5" customHeight="1">
      <c r="B16" s="14" t="s">
        <v>2</v>
      </c>
      <c r="C16" s="15" t="s">
        <v>38</v>
      </c>
      <c r="D16" s="16">
        <f>D17</f>
        <v>7603.2249399999855</v>
      </c>
      <c r="E16" s="16">
        <f>E17</f>
        <v>0</v>
      </c>
      <c r="F16" s="16">
        <f>D16+E16</f>
        <v>7603.2249399999855</v>
      </c>
      <c r="G16" s="16">
        <f>G17</f>
        <v>3054.9443000000028</v>
      </c>
      <c r="H16" s="16">
        <f>F16+G16</f>
        <v>10658.169239999988</v>
      </c>
      <c r="I16" s="16">
        <f>I17</f>
        <v>45.43141</v>
      </c>
      <c r="J16" s="16">
        <f>H16+I16</f>
        <v>10703.600649999988</v>
      </c>
      <c r="K16" s="16">
        <f>K17</f>
        <v>0</v>
      </c>
      <c r="L16" s="16">
        <f>J16+K16</f>
        <v>10703.600649999988</v>
      </c>
      <c r="M16" s="16">
        <f>M17</f>
        <v>204.5</v>
      </c>
      <c r="N16" s="16">
        <f>L16+M16</f>
        <v>10908.100649999988</v>
      </c>
      <c r="O16" s="16">
        <f>O17</f>
        <v>507.78671000000031</v>
      </c>
      <c r="P16" s="16">
        <f>N16+O16</f>
        <v>11415.887359999988</v>
      </c>
      <c r="Q16" s="16">
        <f>Q17</f>
        <v>0</v>
      </c>
      <c r="R16" s="16">
        <f>P16+Q16</f>
        <v>11415.887359999988</v>
      </c>
      <c r="S16" s="16">
        <f>S17</f>
        <v>0</v>
      </c>
      <c r="T16" s="16">
        <f>R16+S16</f>
        <v>11415.887359999988</v>
      </c>
      <c r="U16" s="16">
        <f>U17</f>
        <v>-2006.1595199999865</v>
      </c>
      <c r="V16" s="16">
        <f>V17</f>
        <v>0</v>
      </c>
      <c r="W16" s="16">
        <f>U16+V16</f>
        <v>-2006.1595199999865</v>
      </c>
      <c r="X16" s="16">
        <f>X17</f>
        <v>0</v>
      </c>
      <c r="Y16" s="16">
        <f>W16+X16</f>
        <v>-2006.1595199999865</v>
      </c>
      <c r="Z16" s="16">
        <f>Z17</f>
        <v>0</v>
      </c>
      <c r="AA16" s="16">
        <f>Y16+Z16</f>
        <v>-2006.1595199999865</v>
      </c>
      <c r="AB16" s="16">
        <f>AB17</f>
        <v>0</v>
      </c>
      <c r="AC16" s="16">
        <f>AA16+AB16</f>
        <v>-2006.1595199999865</v>
      </c>
      <c r="AD16" s="16">
        <f>AD17</f>
        <v>-4075.1595199999865</v>
      </c>
      <c r="AE16" s="16">
        <f>AE17</f>
        <v>0</v>
      </c>
      <c r="AF16" s="16">
        <f>AE16+AD16</f>
        <v>-4075.1595199999865</v>
      </c>
      <c r="AG16" s="16">
        <f>AG17</f>
        <v>0</v>
      </c>
      <c r="AH16" s="16">
        <f>AG16+AF16</f>
        <v>-4075.1595199999865</v>
      </c>
      <c r="AI16" s="16">
        <f>AI17</f>
        <v>0</v>
      </c>
      <c r="AJ16" s="16">
        <f>AI16+AH16</f>
        <v>-4075.1595199999865</v>
      </c>
    </row>
    <row r="17" spans="2:36" ht="38.25" customHeight="1">
      <c r="B17" s="14" t="s">
        <v>3</v>
      </c>
      <c r="C17" s="17" t="s">
        <v>30</v>
      </c>
      <c r="D17" s="16">
        <f>D25+D21</f>
        <v>7603.2249399999855</v>
      </c>
      <c r="E17" s="16">
        <f>E25+E21</f>
        <v>0</v>
      </c>
      <c r="F17" s="16">
        <f t="shared" ref="F17:F25" si="0">D17+E17</f>
        <v>7603.2249399999855</v>
      </c>
      <c r="G17" s="16">
        <f>G25+G21</f>
        <v>3054.9443000000028</v>
      </c>
      <c r="H17" s="16">
        <f t="shared" ref="H17:H25" si="1">F17+G17</f>
        <v>10658.169239999988</v>
      </c>
      <c r="I17" s="16">
        <f>I25+I21</f>
        <v>45.43141</v>
      </c>
      <c r="J17" s="16">
        <f t="shared" ref="J17:J25" si="2">H17+I17</f>
        <v>10703.600649999988</v>
      </c>
      <c r="K17" s="16">
        <f>K25+K21</f>
        <v>0</v>
      </c>
      <c r="L17" s="16">
        <f t="shared" ref="L17:L25" si="3">J17+K17</f>
        <v>10703.600649999988</v>
      </c>
      <c r="M17" s="16">
        <f>M25+M21</f>
        <v>204.5</v>
      </c>
      <c r="N17" s="16">
        <f t="shared" ref="N17:N25" si="4">L17+M17</f>
        <v>10908.100649999988</v>
      </c>
      <c r="O17" s="16">
        <f>O25+O21</f>
        <v>507.78671000000031</v>
      </c>
      <c r="P17" s="16">
        <f t="shared" ref="P17:P25" si="5">N17+O17</f>
        <v>11415.887359999988</v>
      </c>
      <c r="Q17" s="16">
        <f>Q25+Q21</f>
        <v>0</v>
      </c>
      <c r="R17" s="16">
        <f t="shared" ref="R17:R25" si="6">P17+Q17</f>
        <v>11415.887359999988</v>
      </c>
      <c r="S17" s="16">
        <f>S25+S21</f>
        <v>0</v>
      </c>
      <c r="T17" s="16">
        <f t="shared" ref="T17:T25" si="7">R17+S17</f>
        <v>11415.887359999988</v>
      </c>
      <c r="U17" s="16">
        <f>U25+U21</f>
        <v>-2006.1595199999865</v>
      </c>
      <c r="V17" s="16">
        <f>V25+V21</f>
        <v>0</v>
      </c>
      <c r="W17" s="16">
        <f t="shared" ref="W17:W25" si="8">U17+V17</f>
        <v>-2006.1595199999865</v>
      </c>
      <c r="X17" s="16">
        <f>X25+X21</f>
        <v>0</v>
      </c>
      <c r="Y17" s="16">
        <f t="shared" ref="Y17:Y25" si="9">W17+X17</f>
        <v>-2006.1595199999865</v>
      </c>
      <c r="Z17" s="16">
        <f>Z25+Z21</f>
        <v>0</v>
      </c>
      <c r="AA17" s="16">
        <f t="shared" ref="AA17:AA25" si="10">Y17+Z17</f>
        <v>-2006.1595199999865</v>
      </c>
      <c r="AB17" s="16">
        <f>AB25+AB21</f>
        <v>0</v>
      </c>
      <c r="AC17" s="16">
        <f t="shared" ref="AC17:AC25" si="11">AA17+AB17</f>
        <v>-2006.1595199999865</v>
      </c>
      <c r="AD17" s="16">
        <f>AD25+AD21</f>
        <v>-4075.1595199999865</v>
      </c>
      <c r="AE17" s="16">
        <f>AE25+AE21</f>
        <v>0</v>
      </c>
      <c r="AF17" s="16">
        <f t="shared" ref="AF17:AF25" si="12">AE17+AD17</f>
        <v>-4075.1595199999865</v>
      </c>
      <c r="AG17" s="16">
        <f>AG25+AG21</f>
        <v>0</v>
      </c>
      <c r="AH17" s="16">
        <f t="shared" ref="AH17:AH25" si="13">AG17+AF17</f>
        <v>-4075.1595199999865</v>
      </c>
      <c r="AI17" s="16">
        <f>AI25+AI21</f>
        <v>0</v>
      </c>
      <c r="AJ17" s="16">
        <f t="shared" ref="AJ17:AJ25" si="14">AI17+AH17</f>
        <v>-4075.1595199999865</v>
      </c>
    </row>
    <row r="18" spans="2:36" ht="36.75" customHeight="1">
      <c r="B18" s="13" t="s">
        <v>4</v>
      </c>
      <c r="C18" s="18" t="s">
        <v>39</v>
      </c>
      <c r="D18" s="19">
        <f t="shared" ref="D18:AI20" si="15">D19</f>
        <v>-490415.60571999999</v>
      </c>
      <c r="E18" s="19">
        <f t="shared" si="15"/>
        <v>-4518.3458199999995</v>
      </c>
      <c r="F18" s="16">
        <f t="shared" si="0"/>
        <v>-494933.95153999998</v>
      </c>
      <c r="G18" s="19">
        <f t="shared" si="15"/>
        <v>-42029.49</v>
      </c>
      <c r="H18" s="16">
        <f t="shared" si="1"/>
        <v>-536963.44154000003</v>
      </c>
      <c r="I18" s="19">
        <f t="shared" si="15"/>
        <v>54.116599999999998</v>
      </c>
      <c r="J18" s="16">
        <f t="shared" si="2"/>
        <v>-536909.32494000008</v>
      </c>
      <c r="K18" s="19">
        <f t="shared" si="15"/>
        <v>-24414.10138</v>
      </c>
      <c r="L18" s="16">
        <f t="shared" si="3"/>
        <v>-561323.42632000009</v>
      </c>
      <c r="M18" s="19">
        <f t="shared" si="15"/>
        <v>-89825.028969999999</v>
      </c>
      <c r="N18" s="16">
        <f t="shared" si="4"/>
        <v>-651148.45529000007</v>
      </c>
      <c r="O18" s="19">
        <f t="shared" si="15"/>
        <v>-99352.043799999999</v>
      </c>
      <c r="P18" s="16">
        <f t="shared" si="5"/>
        <v>-750500.49909000006</v>
      </c>
      <c r="Q18" s="19">
        <f t="shared" si="15"/>
        <v>-5872.5474800000002</v>
      </c>
      <c r="R18" s="16">
        <f t="shared" si="6"/>
        <v>-756373.04657000001</v>
      </c>
      <c r="S18" s="19">
        <f t="shared" si="15"/>
        <v>-455.22318000000001</v>
      </c>
      <c r="T18" s="16">
        <f t="shared" si="7"/>
        <v>-756828.26974999998</v>
      </c>
      <c r="U18" s="19">
        <f t="shared" si="15"/>
        <v>-412220.65022000001</v>
      </c>
      <c r="V18" s="19">
        <f t="shared" si="15"/>
        <v>-9002.2441799999997</v>
      </c>
      <c r="W18" s="16">
        <f t="shared" si="8"/>
        <v>-421222.89439999999</v>
      </c>
      <c r="X18" s="19">
        <f t="shared" si="15"/>
        <v>-6924.5414099999998</v>
      </c>
      <c r="Y18" s="16">
        <f t="shared" si="9"/>
        <v>-428147.43581</v>
      </c>
      <c r="Z18" s="19">
        <f t="shared" si="15"/>
        <v>-10624.32</v>
      </c>
      <c r="AA18" s="16">
        <f t="shared" si="10"/>
        <v>-438771.75581</v>
      </c>
      <c r="AB18" s="19">
        <f t="shared" si="15"/>
        <v>-6000</v>
      </c>
      <c r="AC18" s="16">
        <f t="shared" si="11"/>
        <v>-444771.75581</v>
      </c>
      <c r="AD18" s="19">
        <f t="shared" si="15"/>
        <v>-412951.59535999998</v>
      </c>
      <c r="AE18" s="19">
        <f t="shared" si="15"/>
        <v>-4537.9570000000003</v>
      </c>
      <c r="AF18" s="16">
        <f t="shared" si="12"/>
        <v>-417489.55235999997</v>
      </c>
      <c r="AG18" s="19">
        <f t="shared" si="15"/>
        <v>-7346.0233699999999</v>
      </c>
      <c r="AH18" s="16">
        <f t="shared" si="13"/>
        <v>-424835.57572999998</v>
      </c>
      <c r="AI18" s="19">
        <f t="shared" si="15"/>
        <v>-10624.32</v>
      </c>
      <c r="AJ18" s="16">
        <f t="shared" si="14"/>
        <v>-435459.89572999999</v>
      </c>
    </row>
    <row r="19" spans="2:36" ht="37.5" customHeight="1">
      <c r="B19" s="13" t="s">
        <v>5</v>
      </c>
      <c r="C19" s="18" t="s">
        <v>31</v>
      </c>
      <c r="D19" s="19">
        <f t="shared" si="15"/>
        <v>-490415.60571999999</v>
      </c>
      <c r="E19" s="19">
        <f t="shared" si="15"/>
        <v>-4518.3458199999995</v>
      </c>
      <c r="F19" s="16">
        <f t="shared" si="0"/>
        <v>-494933.95153999998</v>
      </c>
      <c r="G19" s="19">
        <f t="shared" si="15"/>
        <v>-42029.49</v>
      </c>
      <c r="H19" s="16">
        <f t="shared" si="1"/>
        <v>-536963.44154000003</v>
      </c>
      <c r="I19" s="19">
        <f t="shared" si="15"/>
        <v>54.116599999999998</v>
      </c>
      <c r="J19" s="16">
        <f t="shared" si="2"/>
        <v>-536909.32494000008</v>
      </c>
      <c r="K19" s="19">
        <f t="shared" si="15"/>
        <v>-24414.10138</v>
      </c>
      <c r="L19" s="16">
        <f t="shared" si="3"/>
        <v>-561323.42632000009</v>
      </c>
      <c r="M19" s="19">
        <f t="shared" si="15"/>
        <v>-89825.028969999999</v>
      </c>
      <c r="N19" s="16">
        <f t="shared" si="4"/>
        <v>-651148.45529000007</v>
      </c>
      <c r="O19" s="19">
        <f t="shared" si="15"/>
        <v>-99352.043799999999</v>
      </c>
      <c r="P19" s="16">
        <f t="shared" si="5"/>
        <v>-750500.49909000006</v>
      </c>
      <c r="Q19" s="19">
        <f t="shared" si="15"/>
        <v>-5872.5474800000002</v>
      </c>
      <c r="R19" s="16">
        <f t="shared" si="6"/>
        <v>-756373.04657000001</v>
      </c>
      <c r="S19" s="19">
        <f t="shared" si="15"/>
        <v>-455.22318000000001</v>
      </c>
      <c r="T19" s="16">
        <f t="shared" si="7"/>
        <v>-756828.26974999998</v>
      </c>
      <c r="U19" s="19">
        <f t="shared" si="15"/>
        <v>-412220.65022000001</v>
      </c>
      <c r="V19" s="19">
        <f t="shared" si="15"/>
        <v>-9002.2441799999997</v>
      </c>
      <c r="W19" s="16">
        <f t="shared" si="8"/>
        <v>-421222.89439999999</v>
      </c>
      <c r="X19" s="19">
        <f t="shared" si="15"/>
        <v>-6924.5414099999998</v>
      </c>
      <c r="Y19" s="16">
        <f t="shared" si="9"/>
        <v>-428147.43581</v>
      </c>
      <c r="Z19" s="19">
        <f t="shared" si="15"/>
        <v>-10624.32</v>
      </c>
      <c r="AA19" s="16">
        <f t="shared" si="10"/>
        <v>-438771.75581</v>
      </c>
      <c r="AB19" s="19">
        <f t="shared" si="15"/>
        <v>-6000</v>
      </c>
      <c r="AC19" s="16">
        <f t="shared" si="11"/>
        <v>-444771.75581</v>
      </c>
      <c r="AD19" s="19">
        <f t="shared" si="15"/>
        <v>-412951.59535999998</v>
      </c>
      <c r="AE19" s="19">
        <f t="shared" si="15"/>
        <v>-4537.9570000000003</v>
      </c>
      <c r="AF19" s="16">
        <f t="shared" si="12"/>
        <v>-417489.55235999997</v>
      </c>
      <c r="AG19" s="19">
        <f t="shared" si="15"/>
        <v>-7346.0233699999999</v>
      </c>
      <c r="AH19" s="16">
        <f t="shared" si="13"/>
        <v>-424835.57572999998</v>
      </c>
      <c r="AI19" s="19">
        <f t="shared" si="15"/>
        <v>-10624.32</v>
      </c>
      <c r="AJ19" s="16">
        <f t="shared" si="14"/>
        <v>-435459.89572999999</v>
      </c>
    </row>
    <row r="20" spans="2:36" ht="36" customHeight="1">
      <c r="B20" s="13" t="s">
        <v>6</v>
      </c>
      <c r="C20" s="18" t="s">
        <v>40</v>
      </c>
      <c r="D20" s="19">
        <f t="shared" si="15"/>
        <v>-490415.60571999999</v>
      </c>
      <c r="E20" s="19">
        <f t="shared" si="15"/>
        <v>-4518.3458199999995</v>
      </c>
      <c r="F20" s="16">
        <f t="shared" si="0"/>
        <v>-494933.95153999998</v>
      </c>
      <c r="G20" s="19">
        <f t="shared" si="15"/>
        <v>-42029.49</v>
      </c>
      <c r="H20" s="16">
        <f t="shared" si="1"/>
        <v>-536963.44154000003</v>
      </c>
      <c r="I20" s="19">
        <f t="shared" si="15"/>
        <v>54.116599999999998</v>
      </c>
      <c r="J20" s="16">
        <f t="shared" si="2"/>
        <v>-536909.32494000008</v>
      </c>
      <c r="K20" s="19">
        <f t="shared" si="15"/>
        <v>-24414.10138</v>
      </c>
      <c r="L20" s="16">
        <f t="shared" si="3"/>
        <v>-561323.42632000009</v>
      </c>
      <c r="M20" s="19">
        <f t="shared" si="15"/>
        <v>-89825.028969999999</v>
      </c>
      <c r="N20" s="16">
        <f t="shared" si="4"/>
        <v>-651148.45529000007</v>
      </c>
      <c r="O20" s="19">
        <f t="shared" si="15"/>
        <v>-99352.043799999999</v>
      </c>
      <c r="P20" s="16">
        <f t="shared" si="5"/>
        <v>-750500.49909000006</v>
      </c>
      <c r="Q20" s="19">
        <f t="shared" si="15"/>
        <v>-5872.5474800000002</v>
      </c>
      <c r="R20" s="16">
        <f t="shared" si="6"/>
        <v>-756373.04657000001</v>
      </c>
      <c r="S20" s="19">
        <f t="shared" si="15"/>
        <v>-455.22318000000001</v>
      </c>
      <c r="T20" s="16">
        <f t="shared" si="7"/>
        <v>-756828.26974999998</v>
      </c>
      <c r="U20" s="19">
        <f t="shared" si="15"/>
        <v>-412220.65022000001</v>
      </c>
      <c r="V20" s="19">
        <f t="shared" si="15"/>
        <v>-9002.2441799999997</v>
      </c>
      <c r="W20" s="16">
        <f t="shared" si="8"/>
        <v>-421222.89439999999</v>
      </c>
      <c r="X20" s="19">
        <f t="shared" si="15"/>
        <v>-6924.5414099999998</v>
      </c>
      <c r="Y20" s="16">
        <f t="shared" si="9"/>
        <v>-428147.43581</v>
      </c>
      <c r="Z20" s="19">
        <f t="shared" si="15"/>
        <v>-10624.32</v>
      </c>
      <c r="AA20" s="16">
        <f t="shared" si="10"/>
        <v>-438771.75581</v>
      </c>
      <c r="AB20" s="19">
        <f t="shared" si="15"/>
        <v>-6000</v>
      </c>
      <c r="AC20" s="16">
        <f t="shared" si="11"/>
        <v>-444771.75581</v>
      </c>
      <c r="AD20" s="19">
        <f t="shared" si="15"/>
        <v>-412951.59535999998</v>
      </c>
      <c r="AE20" s="19">
        <f t="shared" si="15"/>
        <v>-4537.9570000000003</v>
      </c>
      <c r="AF20" s="16">
        <f t="shared" si="12"/>
        <v>-417489.55235999997</v>
      </c>
      <c r="AG20" s="19">
        <f t="shared" si="15"/>
        <v>-7346.0233699999999</v>
      </c>
      <c r="AH20" s="16">
        <f t="shared" si="13"/>
        <v>-424835.57572999998</v>
      </c>
      <c r="AI20" s="19">
        <f t="shared" si="15"/>
        <v>-10624.32</v>
      </c>
      <c r="AJ20" s="16">
        <f t="shared" si="14"/>
        <v>-435459.89572999999</v>
      </c>
    </row>
    <row r="21" spans="2:36" ht="47.25" customHeight="1">
      <c r="B21" s="13" t="s">
        <v>12</v>
      </c>
      <c r="C21" s="18" t="s">
        <v>32</v>
      </c>
      <c r="D21" s="10">
        <f>-478685.33603-11730.26969</f>
        <v>-490415.60571999999</v>
      </c>
      <c r="E21" s="10">
        <v>-4518.3458199999995</v>
      </c>
      <c r="F21" s="16">
        <f t="shared" si="0"/>
        <v>-494933.95153999998</v>
      </c>
      <c r="G21" s="10">
        <v>-42029.49</v>
      </c>
      <c r="H21" s="16">
        <f t="shared" si="1"/>
        <v>-536963.44154000003</v>
      </c>
      <c r="I21" s="10">
        <v>54.116599999999998</v>
      </c>
      <c r="J21" s="16">
        <f t="shared" si="2"/>
        <v>-536909.32494000008</v>
      </c>
      <c r="K21" s="10">
        <v>-24414.10138</v>
      </c>
      <c r="L21" s="16">
        <f t="shared" si="3"/>
        <v>-561323.42632000009</v>
      </c>
      <c r="M21" s="10">
        <v>-89825.028969999999</v>
      </c>
      <c r="N21" s="16">
        <f t="shared" si="4"/>
        <v>-651148.45529000007</v>
      </c>
      <c r="O21" s="10">
        <f>-96223.1338+21.09-3150</f>
        <v>-99352.043799999999</v>
      </c>
      <c r="P21" s="16">
        <f t="shared" si="5"/>
        <v>-750500.49909000006</v>
      </c>
      <c r="Q21" s="10">
        <v>-5872.5474800000002</v>
      </c>
      <c r="R21" s="16">
        <f t="shared" si="6"/>
        <v>-756373.04657000001</v>
      </c>
      <c r="S21" s="10">
        <v>-455.22318000000001</v>
      </c>
      <c r="T21" s="16">
        <f t="shared" si="7"/>
        <v>-756828.26974999998</v>
      </c>
      <c r="U21" s="10">
        <f>-409942.45136-2278.19886</f>
        <v>-412220.65022000001</v>
      </c>
      <c r="V21" s="10">
        <v>-9002.2441799999997</v>
      </c>
      <c r="W21" s="16">
        <f t="shared" si="8"/>
        <v>-421222.89439999999</v>
      </c>
      <c r="X21" s="10">
        <v>-6924.5414099999998</v>
      </c>
      <c r="Y21" s="16">
        <f t="shared" si="9"/>
        <v>-428147.43581</v>
      </c>
      <c r="Z21" s="10">
        <v>-10624.32</v>
      </c>
      <c r="AA21" s="16">
        <f t="shared" si="10"/>
        <v>-438771.75581</v>
      </c>
      <c r="AB21" s="10">
        <v>-6000</v>
      </c>
      <c r="AC21" s="16">
        <f t="shared" si="11"/>
        <v>-444771.75581</v>
      </c>
      <c r="AD21" s="10">
        <f>-411232.95236-1718.643</f>
        <v>-412951.59535999998</v>
      </c>
      <c r="AE21" s="10">
        <v>-4537.9570000000003</v>
      </c>
      <c r="AF21" s="16">
        <f t="shared" si="12"/>
        <v>-417489.55235999997</v>
      </c>
      <c r="AG21" s="10">
        <v>-7346.0233699999999</v>
      </c>
      <c r="AH21" s="16">
        <f t="shared" si="13"/>
        <v>-424835.57572999998</v>
      </c>
      <c r="AI21" s="10">
        <v>-10624.32</v>
      </c>
      <c r="AJ21" s="16">
        <f t="shared" si="14"/>
        <v>-435459.89572999999</v>
      </c>
    </row>
    <row r="22" spans="2:36" ht="36.75" customHeight="1">
      <c r="B22" s="13" t="s">
        <v>7</v>
      </c>
      <c r="C22" s="18" t="s">
        <v>33</v>
      </c>
      <c r="D22" s="10">
        <f t="shared" ref="D22:AI24" si="16">D23</f>
        <v>498018.83065999998</v>
      </c>
      <c r="E22" s="10">
        <f t="shared" si="16"/>
        <v>4518.3458199999995</v>
      </c>
      <c r="F22" s="16">
        <f t="shared" si="0"/>
        <v>502537.17647999997</v>
      </c>
      <c r="G22" s="10">
        <f t="shared" si="16"/>
        <v>45084.434300000001</v>
      </c>
      <c r="H22" s="16">
        <f t="shared" si="1"/>
        <v>547621.61077999999</v>
      </c>
      <c r="I22" s="10">
        <f t="shared" si="16"/>
        <v>-8.6851900000000004</v>
      </c>
      <c r="J22" s="16">
        <f t="shared" si="2"/>
        <v>547612.92559</v>
      </c>
      <c r="K22" s="10">
        <f t="shared" si="16"/>
        <v>24414.10138</v>
      </c>
      <c r="L22" s="16">
        <f t="shared" si="3"/>
        <v>572027.02697000001</v>
      </c>
      <c r="M22" s="10">
        <f t="shared" si="16"/>
        <v>90029.528969999999</v>
      </c>
      <c r="N22" s="16">
        <f t="shared" si="4"/>
        <v>662056.55593999999</v>
      </c>
      <c r="O22" s="10">
        <f t="shared" si="16"/>
        <v>99859.83051</v>
      </c>
      <c r="P22" s="16">
        <f t="shared" si="5"/>
        <v>761916.38644999999</v>
      </c>
      <c r="Q22" s="10">
        <f t="shared" si="16"/>
        <v>5872.5474800000002</v>
      </c>
      <c r="R22" s="16">
        <f t="shared" si="6"/>
        <v>767788.93392999994</v>
      </c>
      <c r="S22" s="10">
        <f t="shared" si="16"/>
        <v>455.22318000000001</v>
      </c>
      <c r="T22" s="16">
        <f t="shared" si="7"/>
        <v>768244.15710999991</v>
      </c>
      <c r="U22" s="10">
        <f t="shared" si="16"/>
        <v>410214.49070000002</v>
      </c>
      <c r="V22" s="10">
        <f t="shared" si="16"/>
        <v>9002.2441799999997</v>
      </c>
      <c r="W22" s="16">
        <f t="shared" si="8"/>
        <v>419216.73488</v>
      </c>
      <c r="X22" s="10">
        <f t="shared" si="16"/>
        <v>6924.5414099999998</v>
      </c>
      <c r="Y22" s="16">
        <f t="shared" si="9"/>
        <v>426141.27629000001</v>
      </c>
      <c r="Z22" s="10">
        <f t="shared" si="16"/>
        <v>10624.32</v>
      </c>
      <c r="AA22" s="16">
        <f t="shared" si="10"/>
        <v>436765.59629000002</v>
      </c>
      <c r="AB22" s="10">
        <f t="shared" si="16"/>
        <v>6000</v>
      </c>
      <c r="AC22" s="16">
        <f t="shared" si="11"/>
        <v>442765.59629000002</v>
      </c>
      <c r="AD22" s="10">
        <f t="shared" si="16"/>
        <v>408876.43583999999</v>
      </c>
      <c r="AE22" s="10">
        <f t="shared" si="16"/>
        <v>4537.9570000000003</v>
      </c>
      <c r="AF22" s="16">
        <f t="shared" si="12"/>
        <v>413414.39283999999</v>
      </c>
      <c r="AG22" s="10">
        <f t="shared" si="16"/>
        <v>7346.0233699999999</v>
      </c>
      <c r="AH22" s="16">
        <f t="shared" si="13"/>
        <v>420760.41621</v>
      </c>
      <c r="AI22" s="10">
        <f t="shared" si="16"/>
        <v>10624.32</v>
      </c>
      <c r="AJ22" s="16">
        <f t="shared" si="14"/>
        <v>431384.73621</v>
      </c>
    </row>
    <row r="23" spans="2:36" ht="36.75" customHeight="1">
      <c r="B23" s="13" t="s">
        <v>8</v>
      </c>
      <c r="C23" s="18" t="s">
        <v>41</v>
      </c>
      <c r="D23" s="10">
        <f t="shared" si="16"/>
        <v>498018.83065999998</v>
      </c>
      <c r="E23" s="10">
        <f t="shared" si="16"/>
        <v>4518.3458199999995</v>
      </c>
      <c r="F23" s="16">
        <f t="shared" si="0"/>
        <v>502537.17647999997</v>
      </c>
      <c r="G23" s="10">
        <f t="shared" si="16"/>
        <v>45084.434300000001</v>
      </c>
      <c r="H23" s="16">
        <f t="shared" si="1"/>
        <v>547621.61077999999</v>
      </c>
      <c r="I23" s="10">
        <f t="shared" si="16"/>
        <v>-8.6851900000000004</v>
      </c>
      <c r="J23" s="16">
        <f t="shared" si="2"/>
        <v>547612.92559</v>
      </c>
      <c r="K23" s="10">
        <f t="shared" si="16"/>
        <v>24414.10138</v>
      </c>
      <c r="L23" s="16">
        <f t="shared" si="3"/>
        <v>572027.02697000001</v>
      </c>
      <c r="M23" s="10">
        <f t="shared" si="16"/>
        <v>90029.528969999999</v>
      </c>
      <c r="N23" s="16">
        <f t="shared" si="4"/>
        <v>662056.55593999999</v>
      </c>
      <c r="O23" s="10">
        <f t="shared" si="16"/>
        <v>99859.83051</v>
      </c>
      <c r="P23" s="16">
        <f t="shared" si="5"/>
        <v>761916.38644999999</v>
      </c>
      <c r="Q23" s="10">
        <f t="shared" si="16"/>
        <v>5872.5474800000002</v>
      </c>
      <c r="R23" s="16">
        <f t="shared" si="6"/>
        <v>767788.93392999994</v>
      </c>
      <c r="S23" s="10">
        <f t="shared" si="16"/>
        <v>455.22318000000001</v>
      </c>
      <c r="T23" s="16">
        <f t="shared" si="7"/>
        <v>768244.15710999991</v>
      </c>
      <c r="U23" s="10">
        <f t="shared" si="16"/>
        <v>410214.49070000002</v>
      </c>
      <c r="V23" s="10">
        <f t="shared" si="16"/>
        <v>9002.2441799999997</v>
      </c>
      <c r="W23" s="16">
        <f t="shared" si="8"/>
        <v>419216.73488</v>
      </c>
      <c r="X23" s="10">
        <f t="shared" si="16"/>
        <v>6924.5414099999998</v>
      </c>
      <c r="Y23" s="16">
        <f t="shared" si="9"/>
        <v>426141.27629000001</v>
      </c>
      <c r="Z23" s="10">
        <f t="shared" si="16"/>
        <v>10624.32</v>
      </c>
      <c r="AA23" s="16">
        <f t="shared" si="10"/>
        <v>436765.59629000002</v>
      </c>
      <c r="AB23" s="10">
        <f t="shared" si="16"/>
        <v>6000</v>
      </c>
      <c r="AC23" s="16">
        <f t="shared" si="11"/>
        <v>442765.59629000002</v>
      </c>
      <c r="AD23" s="10">
        <f t="shared" si="16"/>
        <v>408876.43583999999</v>
      </c>
      <c r="AE23" s="10">
        <f t="shared" si="16"/>
        <v>4537.9570000000003</v>
      </c>
      <c r="AF23" s="16">
        <f t="shared" si="12"/>
        <v>413414.39283999999</v>
      </c>
      <c r="AG23" s="10">
        <f t="shared" si="16"/>
        <v>7346.0233699999999</v>
      </c>
      <c r="AH23" s="16">
        <f t="shared" si="13"/>
        <v>420760.41621</v>
      </c>
      <c r="AI23" s="10">
        <f t="shared" si="16"/>
        <v>10624.32</v>
      </c>
      <c r="AJ23" s="16">
        <f t="shared" si="14"/>
        <v>431384.73621</v>
      </c>
    </row>
    <row r="24" spans="2:36" ht="36.75" customHeight="1">
      <c r="B24" s="13" t="s">
        <v>9</v>
      </c>
      <c r="C24" s="18" t="s">
        <v>34</v>
      </c>
      <c r="D24" s="10">
        <f t="shared" si="16"/>
        <v>498018.83065999998</v>
      </c>
      <c r="E24" s="10">
        <f t="shared" si="16"/>
        <v>4518.3458199999995</v>
      </c>
      <c r="F24" s="16">
        <f t="shared" si="0"/>
        <v>502537.17647999997</v>
      </c>
      <c r="G24" s="10">
        <f t="shared" si="16"/>
        <v>45084.434300000001</v>
      </c>
      <c r="H24" s="16">
        <f t="shared" si="1"/>
        <v>547621.61077999999</v>
      </c>
      <c r="I24" s="10">
        <f t="shared" si="16"/>
        <v>-8.6851900000000004</v>
      </c>
      <c r="J24" s="16">
        <f t="shared" si="2"/>
        <v>547612.92559</v>
      </c>
      <c r="K24" s="10">
        <f t="shared" si="16"/>
        <v>24414.10138</v>
      </c>
      <c r="L24" s="16">
        <f t="shared" si="3"/>
        <v>572027.02697000001</v>
      </c>
      <c r="M24" s="10">
        <f t="shared" si="16"/>
        <v>90029.528969999999</v>
      </c>
      <c r="N24" s="16">
        <f t="shared" si="4"/>
        <v>662056.55593999999</v>
      </c>
      <c r="O24" s="10">
        <f t="shared" si="16"/>
        <v>99859.83051</v>
      </c>
      <c r="P24" s="16">
        <f t="shared" si="5"/>
        <v>761916.38644999999</v>
      </c>
      <c r="Q24" s="10">
        <f t="shared" si="16"/>
        <v>5872.5474800000002</v>
      </c>
      <c r="R24" s="16">
        <f t="shared" si="6"/>
        <v>767788.93392999994</v>
      </c>
      <c r="S24" s="10">
        <f t="shared" si="16"/>
        <v>455.22318000000001</v>
      </c>
      <c r="T24" s="16">
        <f t="shared" si="7"/>
        <v>768244.15710999991</v>
      </c>
      <c r="U24" s="10">
        <f t="shared" si="16"/>
        <v>410214.49070000002</v>
      </c>
      <c r="V24" s="10">
        <f t="shared" si="16"/>
        <v>9002.2441799999997</v>
      </c>
      <c r="W24" s="16">
        <f t="shared" si="8"/>
        <v>419216.73488</v>
      </c>
      <c r="X24" s="10">
        <f t="shared" si="16"/>
        <v>6924.5414099999998</v>
      </c>
      <c r="Y24" s="16">
        <f t="shared" si="9"/>
        <v>426141.27629000001</v>
      </c>
      <c r="Z24" s="10">
        <f t="shared" si="16"/>
        <v>10624.32</v>
      </c>
      <c r="AA24" s="16">
        <f t="shared" si="10"/>
        <v>436765.59629000002</v>
      </c>
      <c r="AB24" s="10">
        <f t="shared" si="16"/>
        <v>6000</v>
      </c>
      <c r="AC24" s="16">
        <f t="shared" si="11"/>
        <v>442765.59629000002</v>
      </c>
      <c r="AD24" s="10">
        <f t="shared" si="16"/>
        <v>408876.43583999999</v>
      </c>
      <c r="AE24" s="10">
        <f t="shared" si="16"/>
        <v>4537.9570000000003</v>
      </c>
      <c r="AF24" s="16">
        <f t="shared" si="12"/>
        <v>413414.39283999999</v>
      </c>
      <c r="AG24" s="10">
        <f t="shared" si="16"/>
        <v>7346.0233699999999</v>
      </c>
      <c r="AH24" s="16">
        <f t="shared" si="13"/>
        <v>420760.41621</v>
      </c>
      <c r="AI24" s="10">
        <f t="shared" si="16"/>
        <v>10624.32</v>
      </c>
      <c r="AJ24" s="16">
        <f t="shared" si="14"/>
        <v>431384.73621</v>
      </c>
    </row>
    <row r="25" spans="2:36" ht="47.25" customHeight="1">
      <c r="B25" s="13" t="s">
        <v>13</v>
      </c>
      <c r="C25" s="18" t="s">
        <v>35</v>
      </c>
      <c r="D25" s="11">
        <f>486288.56097+11730.26969</f>
        <v>498018.83065999998</v>
      </c>
      <c r="E25" s="10">
        <v>4518.3458199999995</v>
      </c>
      <c r="F25" s="16">
        <f t="shared" si="0"/>
        <v>502537.17647999997</v>
      </c>
      <c r="G25" s="10">
        <v>45084.434300000001</v>
      </c>
      <c r="H25" s="16">
        <f t="shared" si="1"/>
        <v>547621.61077999999</v>
      </c>
      <c r="I25" s="10">
        <v>-8.6851900000000004</v>
      </c>
      <c r="J25" s="16">
        <f t="shared" si="2"/>
        <v>547612.92559</v>
      </c>
      <c r="K25" s="10">
        <v>24414.10138</v>
      </c>
      <c r="L25" s="16">
        <f t="shared" si="3"/>
        <v>572027.02697000001</v>
      </c>
      <c r="M25" s="10">
        <v>90029.528969999999</v>
      </c>
      <c r="N25" s="16">
        <f t="shared" si="4"/>
        <v>662056.55593999999</v>
      </c>
      <c r="O25" s="10">
        <f>96730.92051-21.09+3150</f>
        <v>99859.83051</v>
      </c>
      <c r="P25" s="16">
        <f t="shared" si="5"/>
        <v>761916.38644999999</v>
      </c>
      <c r="Q25" s="10">
        <v>5872.5474800000002</v>
      </c>
      <c r="R25" s="16">
        <f t="shared" si="6"/>
        <v>767788.93392999994</v>
      </c>
      <c r="S25" s="10">
        <v>455.22318000000001</v>
      </c>
      <c r="T25" s="16">
        <f t="shared" si="7"/>
        <v>768244.15710999991</v>
      </c>
      <c r="U25" s="10">
        <f>407936.29184+2278.19886</f>
        <v>410214.49070000002</v>
      </c>
      <c r="V25" s="10">
        <v>9002.2441799999997</v>
      </c>
      <c r="W25" s="16">
        <f t="shared" si="8"/>
        <v>419216.73488</v>
      </c>
      <c r="X25" s="10">
        <v>6924.5414099999998</v>
      </c>
      <c r="Y25" s="16">
        <f t="shared" si="9"/>
        <v>426141.27629000001</v>
      </c>
      <c r="Z25" s="10">
        <v>10624.32</v>
      </c>
      <c r="AA25" s="16">
        <f t="shared" si="10"/>
        <v>436765.59629000002</v>
      </c>
      <c r="AB25" s="10">
        <v>6000</v>
      </c>
      <c r="AC25" s="16">
        <f t="shared" si="11"/>
        <v>442765.59629000002</v>
      </c>
      <c r="AD25" s="10">
        <f>407157.79284+1718.643</f>
        <v>408876.43583999999</v>
      </c>
      <c r="AE25" s="10">
        <v>4537.9570000000003</v>
      </c>
      <c r="AF25" s="16">
        <f t="shared" si="12"/>
        <v>413414.39283999999</v>
      </c>
      <c r="AG25" s="10">
        <v>7346.0233699999999</v>
      </c>
      <c r="AH25" s="16">
        <f t="shared" si="13"/>
        <v>420760.41621</v>
      </c>
      <c r="AI25" s="10">
        <v>10624.32</v>
      </c>
      <c r="AJ25" s="16">
        <f t="shared" si="14"/>
        <v>431384.73621</v>
      </c>
    </row>
  </sheetData>
  <mergeCells count="16">
    <mergeCell ref="C14:C15"/>
    <mergeCell ref="B14:B15"/>
    <mergeCell ref="D14:AJ14"/>
    <mergeCell ref="B13:AJ13"/>
    <mergeCell ref="B1:AJ1"/>
    <mergeCell ref="B2:AJ2"/>
    <mergeCell ref="B3:AJ3"/>
    <mergeCell ref="B4:AJ4"/>
    <mergeCell ref="B5:AJ5"/>
    <mergeCell ref="B6:AJ6"/>
    <mergeCell ref="B7:AJ7"/>
    <mergeCell ref="B8:AJ8"/>
    <mergeCell ref="B9:AJ9"/>
    <mergeCell ref="B10:AJ10"/>
    <mergeCell ref="B11:AJ11"/>
    <mergeCell ref="B12:AJ1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8"/>
      <c r="B1" s="28" t="s">
        <v>22</v>
      </c>
      <c r="C1" s="28"/>
      <c r="D1" s="28"/>
    </row>
    <row r="2" spans="1:4" ht="15.75">
      <c r="A2" s="28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>
        <f>-Лист1!U21</f>
        <v>412220.65022000001</v>
      </c>
      <c r="D3" s="4">
        <f>-Лист1!AD21</f>
        <v>412951.59535999998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>
        <f>D3/C3*100</f>
        <v>100.17731890423487</v>
      </c>
    </row>
    <row r="5" spans="1:4" ht="15.75">
      <c r="A5" s="5" t="s">
        <v>25</v>
      </c>
      <c r="B5" s="6" t="e">
        <f>B3/[2]Лист1!$P$277*100</f>
        <v>#REF!</v>
      </c>
      <c r="C5" s="6">
        <f>C3/[2]Лист1!$P$277*100</f>
        <v>97.836804322122461</v>
      </c>
      <c r="D5" s="6">
        <f>D3/[2]Лист1!$P$277*100</f>
        <v>98.010287471484858</v>
      </c>
    </row>
    <row r="6" spans="1:4" ht="15.75">
      <c r="A6" s="3" t="s">
        <v>26</v>
      </c>
      <c r="B6" s="4" t="e">
        <f>Лист1!#REF!</f>
        <v>#REF!</v>
      </c>
      <c r="C6" s="4">
        <f>Лист1!U25</f>
        <v>410214.49070000002</v>
      </c>
      <c r="D6" s="4">
        <f>Лист1!AD25</f>
        <v>408876.43583999999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>
        <f>D6/C6*100</f>
        <v>99.673815798725997</v>
      </c>
    </row>
    <row r="8" spans="1:4" ht="15.75">
      <c r="A8" s="5" t="s">
        <v>25</v>
      </c>
      <c r="B8" s="6" t="e">
        <f>B6/429642.09767*100</f>
        <v>#REF!</v>
      </c>
      <c r="C8" s="6">
        <f>C6/429642.09767*100</f>
        <v>95.478188223323983</v>
      </c>
      <c r="D8" s="6">
        <f t="shared" ref="D8" si="0">D6/429642.09767*100</f>
        <v>95.166753457676833</v>
      </c>
    </row>
    <row r="9" spans="1:4" ht="31.5">
      <c r="A9" s="3" t="s">
        <v>27</v>
      </c>
      <c r="B9" s="4" t="e">
        <f>B3-B6</f>
        <v>#REF!</v>
      </c>
      <c r="C9" s="4">
        <f t="shared" ref="C9:D9" si="1">C3-C6</f>
        <v>2006.1595199999865</v>
      </c>
      <c r="D9" s="4">
        <f t="shared" si="1"/>
        <v>4075.1595199999865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Ольга</cp:lastModifiedBy>
  <cp:lastPrinted>2019-02-28T11:11:17Z</cp:lastPrinted>
  <dcterms:created xsi:type="dcterms:W3CDTF">2009-01-23T07:46:30Z</dcterms:created>
  <dcterms:modified xsi:type="dcterms:W3CDTF">2020-11-02T12:12:43Z</dcterms:modified>
</cp:coreProperties>
</file>