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Лист1!$Z$1:$Z$2959</definedName>
  </definedNames>
  <calcPr calcId="124519"/>
</workbook>
</file>

<file path=xl/calcChain.xml><?xml version="1.0" encoding="utf-8"?>
<calcChain xmlns="http://schemas.openxmlformats.org/spreadsheetml/2006/main">
  <c r="AH456" i="1"/>
  <c r="AH454"/>
  <c r="AH451"/>
  <c r="AH447"/>
  <c r="AH444"/>
  <c r="AH442"/>
  <c r="AH440"/>
  <c r="AH438"/>
  <c r="AH435"/>
  <c r="AH433"/>
  <c r="AH431"/>
  <c r="AH429"/>
  <c r="AH427"/>
  <c r="AH425"/>
  <c r="AH423"/>
  <c r="AH421"/>
  <c r="AH419"/>
  <c r="AH417"/>
  <c r="AH415"/>
  <c r="AH413"/>
  <c r="AH411"/>
  <c r="AH409"/>
  <c r="AH407"/>
  <c r="AH405"/>
  <c r="AH403"/>
  <c r="AH401"/>
  <c r="AH399"/>
  <c r="AH396"/>
  <c r="AH394"/>
  <c r="AH392"/>
  <c r="AH390"/>
  <c r="AH388"/>
  <c r="AH386"/>
  <c r="AH384"/>
  <c r="AH382"/>
  <c r="AH380"/>
  <c r="AH378"/>
  <c r="AH376"/>
  <c r="AH374"/>
  <c r="AH370"/>
  <c r="AH366"/>
  <c r="AH364"/>
  <c r="AH360"/>
  <c r="AH358"/>
  <c r="AH354"/>
  <c r="AH352"/>
  <c r="AH350"/>
  <c r="AH348"/>
  <c r="AH345"/>
  <c r="AH343"/>
  <c r="AH339"/>
  <c r="AH336"/>
  <c r="AH332"/>
  <c r="AH329"/>
  <c r="AH326"/>
  <c r="AH323"/>
  <c r="AH321"/>
  <c r="AH319"/>
  <c r="AH317"/>
  <c r="AH315"/>
  <c r="AH313"/>
  <c r="AH311"/>
  <c r="AH309"/>
  <c r="AH307"/>
  <c r="AH305"/>
  <c r="AH303"/>
  <c r="AH301"/>
  <c r="AH299"/>
  <c r="AH297"/>
  <c r="AH295"/>
  <c r="AH293"/>
  <c r="AH289"/>
  <c r="AH287"/>
  <c r="AH283"/>
  <c r="AH281"/>
  <c r="AH279"/>
  <c r="AH277"/>
  <c r="AH275"/>
  <c r="AH273"/>
  <c r="AH271"/>
  <c r="AH269"/>
  <c r="AH267"/>
  <c r="AH263"/>
  <c r="AH261"/>
  <c r="AH259"/>
  <c r="AH257"/>
  <c r="AH255"/>
  <c r="AH253"/>
  <c r="AH251"/>
  <c r="AH246"/>
  <c r="AH244"/>
  <c r="AH242"/>
  <c r="AH240"/>
  <c r="AH238"/>
  <c r="AH236"/>
  <c r="AH233"/>
  <c r="AH231"/>
  <c r="AH229"/>
  <c r="AH225"/>
  <c r="AH221"/>
  <c r="AH219"/>
  <c r="AH217"/>
  <c r="AH213"/>
  <c r="AH208"/>
  <c r="AH206"/>
  <c r="AH204"/>
  <c r="AH202"/>
  <c r="AH200"/>
  <c r="AH198"/>
  <c r="AH196"/>
  <c r="AH194"/>
  <c r="AH192"/>
  <c r="AH190"/>
  <c r="AH186"/>
  <c r="AH184"/>
  <c r="AH182"/>
  <c r="AH180"/>
  <c r="AH178"/>
  <c r="AH176"/>
  <c r="AH173"/>
  <c r="AH171"/>
  <c r="AH168"/>
  <c r="AH166"/>
  <c r="AH164"/>
  <c r="AH162"/>
  <c r="AH157"/>
  <c r="AH155"/>
  <c r="AH153"/>
  <c r="AH151"/>
  <c r="AH149"/>
  <c r="AH147"/>
  <c r="AH145"/>
  <c r="AH143"/>
  <c r="AH140"/>
  <c r="AH138"/>
  <c r="AH136"/>
  <c r="AH130"/>
  <c r="AH128"/>
  <c r="AH126"/>
  <c r="AH124"/>
  <c r="AH122"/>
  <c r="AH120"/>
  <c r="AH118"/>
  <c r="AH116"/>
  <c r="AH114"/>
  <c r="AH112"/>
  <c r="AH108"/>
  <c r="AH106"/>
  <c r="AH104"/>
  <c r="AH102"/>
  <c r="AH100"/>
  <c r="AH98"/>
  <c r="AH96"/>
  <c r="AH94"/>
  <c r="AH92"/>
  <c r="AH89"/>
  <c r="AH87"/>
  <c r="AH85"/>
  <c r="AH83"/>
  <c r="AH81"/>
  <c r="AH79"/>
  <c r="AH77"/>
  <c r="AH75"/>
  <c r="AH73"/>
  <c r="AH70"/>
  <c r="AH68"/>
  <c r="AH66"/>
  <c r="AH64"/>
  <c r="AH60"/>
  <c r="AH58"/>
  <c r="AH55"/>
  <c r="AH53"/>
  <c r="AH51"/>
  <c r="AH47"/>
  <c r="AH45"/>
  <c r="AH42"/>
  <c r="AH40"/>
  <c r="AH38"/>
  <c r="AH36"/>
  <c r="AH34"/>
  <c r="AH32"/>
  <c r="AH30"/>
  <c r="AH28"/>
  <c r="AH25"/>
  <c r="AH23"/>
  <c r="AH18"/>
  <c r="AH16"/>
  <c r="AH14"/>
  <c r="AH12" l="1"/>
  <c r="AH357"/>
  <c r="AH356" s="1"/>
  <c r="AH249"/>
  <c r="AH224"/>
  <c r="AH223" s="1"/>
  <c r="AH212"/>
  <c r="AH211" s="1"/>
  <c r="AH13"/>
  <c r="AH369"/>
  <c r="AH368" s="1"/>
  <c r="AH250"/>
  <c r="AH11" l="1"/>
  <c r="AH459"/>
  <c r="AH248"/>
  <c r="AH460"/>
  <c r="AH458" l="1"/>
  <c r="AF23"/>
  <c r="AE23"/>
  <c r="AE24"/>
  <c r="AG24" s="1"/>
  <c r="AF16"/>
  <c r="AE16"/>
  <c r="AE17"/>
  <c r="AG17" s="1"/>
  <c r="AI17" s="1"/>
  <c r="AF373"/>
  <c r="AF456"/>
  <c r="AF454"/>
  <c r="AF451"/>
  <c r="AF447"/>
  <c r="AF444"/>
  <c r="AF442"/>
  <c r="AF440"/>
  <c r="AF438"/>
  <c r="AF435"/>
  <c r="AF433"/>
  <c r="AF431"/>
  <c r="AF429"/>
  <c r="AF427"/>
  <c r="AF425"/>
  <c r="AF423"/>
  <c r="AF421"/>
  <c r="AF419"/>
  <c r="AF417"/>
  <c r="AF415"/>
  <c r="AF413"/>
  <c r="AF411"/>
  <c r="AF409"/>
  <c r="AF407"/>
  <c r="AF405"/>
  <c r="AF403"/>
  <c r="AF401"/>
  <c r="AF399"/>
  <c r="AF396"/>
  <c r="AF394"/>
  <c r="AF392"/>
  <c r="AF390"/>
  <c r="AF388"/>
  <c r="AF386"/>
  <c r="AF384"/>
  <c r="AF382"/>
  <c r="AF380"/>
  <c r="AF378"/>
  <c r="AF376"/>
  <c r="AF374"/>
  <c r="AF370"/>
  <c r="AF366"/>
  <c r="AF364"/>
  <c r="AF360"/>
  <c r="AF358"/>
  <c r="AF354"/>
  <c r="AF352"/>
  <c r="AF350"/>
  <c r="AF348"/>
  <c r="AF345"/>
  <c r="AF343"/>
  <c r="AF339"/>
  <c r="AF336"/>
  <c r="AF332"/>
  <c r="AF329"/>
  <c r="AF326"/>
  <c r="AF323"/>
  <c r="AF321"/>
  <c r="AF319"/>
  <c r="AF317"/>
  <c r="AF315"/>
  <c r="AF313"/>
  <c r="AF311"/>
  <c r="AF309"/>
  <c r="AF307"/>
  <c r="AF305"/>
  <c r="AF303"/>
  <c r="AF301"/>
  <c r="AF299"/>
  <c r="AF297"/>
  <c r="AF295"/>
  <c r="AF293"/>
  <c r="AF291"/>
  <c r="AF289"/>
  <c r="AF287"/>
  <c r="AF285"/>
  <c r="AF283"/>
  <c r="AF281"/>
  <c r="AF279"/>
  <c r="AF277"/>
  <c r="AF275"/>
  <c r="AF273"/>
  <c r="AF271"/>
  <c r="AF269"/>
  <c r="AF267"/>
  <c r="AF265"/>
  <c r="AF263"/>
  <c r="AF261"/>
  <c r="AF259"/>
  <c r="AF257"/>
  <c r="AF255"/>
  <c r="AF253"/>
  <c r="AF251"/>
  <c r="AF246"/>
  <c r="AF244"/>
  <c r="AF242"/>
  <c r="AF240"/>
  <c r="AF238"/>
  <c r="AF236"/>
  <c r="AF233"/>
  <c r="AF231"/>
  <c r="AF229"/>
  <c r="AF225"/>
  <c r="AF221"/>
  <c r="AF219"/>
  <c r="AF217"/>
  <c r="AF213"/>
  <c r="AF208"/>
  <c r="AF206"/>
  <c r="AF204"/>
  <c r="AF202"/>
  <c r="AF200"/>
  <c r="AF198"/>
  <c r="AF196"/>
  <c r="AF194"/>
  <c r="AF192"/>
  <c r="AF190"/>
  <c r="AF186"/>
  <c r="AF184"/>
  <c r="AF182"/>
  <c r="AF180"/>
  <c r="AF178"/>
  <c r="AF176"/>
  <c r="AF173"/>
  <c r="AF171"/>
  <c r="AF168"/>
  <c r="AF166"/>
  <c r="AF164"/>
  <c r="AF162"/>
  <c r="AF157"/>
  <c r="AF155"/>
  <c r="AF153"/>
  <c r="AF151"/>
  <c r="AF149"/>
  <c r="AF147"/>
  <c r="AF145"/>
  <c r="AF143"/>
  <c r="AF140"/>
  <c r="AF138"/>
  <c r="AF136"/>
  <c r="AF133"/>
  <c r="AF130"/>
  <c r="AF128"/>
  <c r="AF126"/>
  <c r="AF124"/>
  <c r="AF122"/>
  <c r="AF120"/>
  <c r="AF118"/>
  <c r="AF116"/>
  <c r="AF114"/>
  <c r="AF112"/>
  <c r="AF110"/>
  <c r="AF108"/>
  <c r="AF106"/>
  <c r="AF104"/>
  <c r="AF102"/>
  <c r="AF100"/>
  <c r="AF98"/>
  <c r="AF96"/>
  <c r="AF94"/>
  <c r="AF92"/>
  <c r="AF89"/>
  <c r="AF87"/>
  <c r="AF85"/>
  <c r="AF83"/>
  <c r="AF81"/>
  <c r="AF79"/>
  <c r="AF77"/>
  <c r="AF75"/>
  <c r="AF73"/>
  <c r="AF70"/>
  <c r="AF68"/>
  <c r="AF66"/>
  <c r="AF64"/>
  <c r="AF60"/>
  <c r="AF58"/>
  <c r="AF55"/>
  <c r="AF53"/>
  <c r="AF51"/>
  <c r="AF47"/>
  <c r="AF45"/>
  <c r="AF40"/>
  <c r="AF38"/>
  <c r="AF36"/>
  <c r="AF34"/>
  <c r="AF32"/>
  <c r="AF30"/>
  <c r="AF28"/>
  <c r="AF25"/>
  <c r="AF18"/>
  <c r="AF14"/>
  <c r="AD74"/>
  <c r="AD43"/>
  <c r="AD42" s="1"/>
  <c r="AD15"/>
  <c r="AD120"/>
  <c r="AB120"/>
  <c r="AC120" s="1"/>
  <c r="AA120"/>
  <c r="AA121"/>
  <c r="AC121" s="1"/>
  <c r="AE121" s="1"/>
  <c r="AG121" s="1"/>
  <c r="AI121" s="1"/>
  <c r="AD456"/>
  <c r="AD454"/>
  <c r="AD451"/>
  <c r="AD447"/>
  <c r="AD444"/>
  <c r="AD442"/>
  <c r="AD440"/>
  <c r="AD438"/>
  <c r="AD433"/>
  <c r="AD431"/>
  <c r="AD429"/>
  <c r="AD427"/>
  <c r="AD425"/>
  <c r="AD423"/>
  <c r="AD421"/>
  <c r="AD419"/>
  <c r="AD417"/>
  <c r="AD415"/>
  <c r="AD413"/>
  <c r="AD411"/>
  <c r="AD409"/>
  <c r="AD407"/>
  <c r="AD405"/>
  <c r="AD403"/>
  <c r="AD401"/>
  <c r="AD399"/>
  <c r="AD396"/>
  <c r="AD394"/>
  <c r="AD392"/>
  <c r="AD390"/>
  <c r="AD388"/>
  <c r="AD386"/>
  <c r="AD384"/>
  <c r="AD382"/>
  <c r="AD380"/>
  <c r="AD378"/>
  <c r="AD376"/>
  <c r="AD374"/>
  <c r="AD370"/>
  <c r="AD366"/>
  <c r="AD364"/>
  <c r="AD360"/>
  <c r="AD358"/>
  <c r="AD354"/>
  <c r="AD352"/>
  <c r="AD350"/>
  <c r="AD348"/>
  <c r="AD345"/>
  <c r="AD343"/>
  <c r="AD336"/>
  <c r="AD332"/>
  <c r="AD329"/>
  <c r="AD326"/>
  <c r="AD323"/>
  <c r="AD321"/>
  <c r="AD319"/>
  <c r="AD317"/>
  <c r="AD315"/>
  <c r="AD313"/>
  <c r="AD311"/>
  <c r="AD309"/>
  <c r="AD307"/>
  <c r="AD305"/>
  <c r="AD303"/>
  <c r="AD301"/>
  <c r="AD299"/>
  <c r="AD297"/>
  <c r="AD295"/>
  <c r="AD293"/>
  <c r="AD291"/>
  <c r="AD289"/>
  <c r="AD287"/>
  <c r="AD285"/>
  <c r="AD283"/>
  <c r="AD281"/>
  <c r="AD279"/>
  <c r="AD277"/>
  <c r="AD275"/>
  <c r="AD273"/>
  <c r="AD271"/>
  <c r="AD269"/>
  <c r="AD267"/>
  <c r="AD265"/>
  <c r="AD263"/>
  <c r="AD261"/>
  <c r="AD259"/>
  <c r="AD257"/>
  <c r="AD255"/>
  <c r="AD253"/>
  <c r="AD251"/>
  <c r="AD246"/>
  <c r="AD244"/>
  <c r="AD242"/>
  <c r="AD240"/>
  <c r="AD238"/>
  <c r="AD236"/>
  <c r="AD233"/>
  <c r="AD231"/>
  <c r="AD229"/>
  <c r="AD225"/>
  <c r="AD221"/>
  <c r="AD219"/>
  <c r="AD217"/>
  <c r="AD213"/>
  <c r="AD208"/>
  <c r="AD206"/>
  <c r="AD204"/>
  <c r="AD202"/>
  <c r="AD200"/>
  <c r="AD198"/>
  <c r="AD196"/>
  <c r="AD194"/>
  <c r="AD192"/>
  <c r="AD190"/>
  <c r="AD186"/>
  <c r="AD184"/>
  <c r="AD182"/>
  <c r="AD180"/>
  <c r="AD178"/>
  <c r="AD176"/>
  <c r="AD173"/>
  <c r="AD171"/>
  <c r="AD168"/>
  <c r="AD166"/>
  <c r="AD164"/>
  <c r="AD162"/>
  <c r="AD157"/>
  <c r="AD155"/>
  <c r="AD153"/>
  <c r="AD151"/>
  <c r="AD149"/>
  <c r="AD147"/>
  <c r="AD145"/>
  <c r="AD143"/>
  <c r="AD140"/>
  <c r="AD138"/>
  <c r="AD136"/>
  <c r="AD133"/>
  <c r="AD130"/>
  <c r="AD128"/>
  <c r="AD126"/>
  <c r="AD124"/>
  <c r="AD122"/>
  <c r="AD118"/>
  <c r="AD116"/>
  <c r="AD114"/>
  <c r="AD112"/>
  <c r="AD110"/>
  <c r="AD108"/>
  <c r="AD106"/>
  <c r="AD104"/>
  <c r="AD102"/>
  <c r="AD100"/>
  <c r="AD98"/>
  <c r="AD96"/>
  <c r="AD94"/>
  <c r="AD92"/>
  <c r="AD89"/>
  <c r="AD87"/>
  <c r="AD85"/>
  <c r="AD83"/>
  <c r="AD81"/>
  <c r="AD79"/>
  <c r="AD77"/>
  <c r="AD75"/>
  <c r="AD70"/>
  <c r="AD68"/>
  <c r="AD66"/>
  <c r="AD64"/>
  <c r="AD60"/>
  <c r="AD58"/>
  <c r="AD55"/>
  <c r="AD53"/>
  <c r="AD51"/>
  <c r="AD47"/>
  <c r="AD45"/>
  <c r="AD40"/>
  <c r="AD38"/>
  <c r="AD36"/>
  <c r="AD34"/>
  <c r="AD32"/>
  <c r="AD30"/>
  <c r="AD28"/>
  <c r="AD25"/>
  <c r="AD18"/>
  <c r="AD14"/>
  <c r="AB105"/>
  <c r="AC105" s="1"/>
  <c r="AA104"/>
  <c r="AA105"/>
  <c r="AF212" l="1"/>
  <c r="AF250"/>
  <c r="AF13"/>
  <c r="AF460" s="1"/>
  <c r="AG16"/>
  <c r="AI16" s="1"/>
  <c r="AG23"/>
  <c r="AD13"/>
  <c r="AF369"/>
  <c r="AF368" s="1"/>
  <c r="AF357"/>
  <c r="AF356" s="1"/>
  <c r="AF224"/>
  <c r="AF223" s="1"/>
  <c r="AF211"/>
  <c r="AF249"/>
  <c r="AF42"/>
  <c r="AE120"/>
  <c r="AG120" s="1"/>
  <c r="AI120" s="1"/>
  <c r="AD250"/>
  <c r="AD224"/>
  <c r="AD223" s="1"/>
  <c r="AD212"/>
  <c r="AD357"/>
  <c r="AD435"/>
  <c r="AE105"/>
  <c r="AG105" s="1"/>
  <c r="AI105" s="1"/>
  <c r="AD73"/>
  <c r="AD339"/>
  <c r="AB104"/>
  <c r="AF12" l="1"/>
  <c r="AF248"/>
  <c r="AD12"/>
  <c r="AD460"/>
  <c r="AD211"/>
  <c r="AD356"/>
  <c r="AD369"/>
  <c r="AD249"/>
  <c r="AC104"/>
  <c r="AE104" s="1"/>
  <c r="AG104" s="1"/>
  <c r="AI104" s="1"/>
  <c r="AF11" l="1"/>
  <c r="AF459"/>
  <c r="AD248"/>
  <c r="AD368"/>
  <c r="AD459"/>
  <c r="AD11"/>
  <c r="AB129"/>
  <c r="AB128" s="1"/>
  <c r="AB236"/>
  <c r="AA236"/>
  <c r="AA237"/>
  <c r="AC237" s="1"/>
  <c r="AE237" s="1"/>
  <c r="AG237" s="1"/>
  <c r="AB340"/>
  <c r="AB359"/>
  <c r="AB358" s="1"/>
  <c r="AB365"/>
  <c r="AB364" s="1"/>
  <c r="AB252"/>
  <c r="AB251" s="1"/>
  <c r="AB333"/>
  <c r="AB371"/>
  <c r="AB370" s="1"/>
  <c r="AB74"/>
  <c r="AB73" s="1"/>
  <c r="AB48"/>
  <c r="AB47" s="1"/>
  <c r="AB383"/>
  <c r="AB436"/>
  <c r="AB361"/>
  <c r="AB456"/>
  <c r="AB454"/>
  <c r="AB451"/>
  <c r="AB447"/>
  <c r="AB444"/>
  <c r="AB442"/>
  <c r="AB440"/>
  <c r="AB438"/>
  <c r="AB433"/>
  <c r="AB431"/>
  <c r="AB429"/>
  <c r="AB427"/>
  <c r="AB425"/>
  <c r="AB423"/>
  <c r="AB421"/>
  <c r="AB419"/>
  <c r="AB417"/>
  <c r="AB415"/>
  <c r="AB413"/>
  <c r="AB411"/>
  <c r="AB409"/>
  <c r="AB407"/>
  <c r="AB405"/>
  <c r="AB403"/>
  <c r="AB401"/>
  <c r="AB399"/>
  <c r="AB396"/>
  <c r="AB394"/>
  <c r="AB392"/>
  <c r="AB390"/>
  <c r="AB388"/>
  <c r="AB386"/>
  <c r="AB384"/>
  <c r="AB380"/>
  <c r="AB378"/>
  <c r="AB376"/>
  <c r="AB374"/>
  <c r="AB366"/>
  <c r="AB354"/>
  <c r="AB352"/>
  <c r="AB350"/>
  <c r="AB348"/>
  <c r="AB345"/>
  <c r="AB343"/>
  <c r="AB336"/>
  <c r="AB329"/>
  <c r="AB326"/>
  <c r="AB323"/>
  <c r="AB321"/>
  <c r="AB319"/>
  <c r="AB317"/>
  <c r="AB315"/>
  <c r="AB313"/>
  <c r="AB311"/>
  <c r="AB309"/>
  <c r="AB307"/>
  <c r="AB305"/>
  <c r="AB303"/>
  <c r="AB301"/>
  <c r="AB299"/>
  <c r="AB297"/>
  <c r="AB295"/>
  <c r="AB293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5"/>
  <c r="AB253"/>
  <c r="AB246"/>
  <c r="AB244"/>
  <c r="AB242"/>
  <c r="AB240"/>
  <c r="AB238"/>
  <c r="AB233"/>
  <c r="AB231"/>
  <c r="AB229"/>
  <c r="AB225"/>
  <c r="AB221"/>
  <c r="AB219"/>
  <c r="AB217"/>
  <c r="AB213"/>
  <c r="AB208"/>
  <c r="AB206"/>
  <c r="AB204"/>
  <c r="AB202"/>
  <c r="AB200"/>
  <c r="AB198"/>
  <c r="AB196"/>
  <c r="AB194"/>
  <c r="AB192"/>
  <c r="AB190"/>
  <c r="AB186"/>
  <c r="AB184"/>
  <c r="AB182"/>
  <c r="AB180"/>
  <c r="AB178"/>
  <c r="AB176"/>
  <c r="AB173"/>
  <c r="AB171"/>
  <c r="AB168"/>
  <c r="AB166"/>
  <c r="AB164"/>
  <c r="AB162"/>
  <c r="AB157"/>
  <c r="AB155"/>
  <c r="AB153"/>
  <c r="AB151"/>
  <c r="AB149"/>
  <c r="AB147"/>
  <c r="AB145"/>
  <c r="AB143"/>
  <c r="AB140"/>
  <c r="AB138"/>
  <c r="AB136"/>
  <c r="AB133"/>
  <c r="AB130"/>
  <c r="AB126"/>
  <c r="AB124"/>
  <c r="AB122"/>
  <c r="AB118"/>
  <c r="AB116"/>
  <c r="AB114"/>
  <c r="AB112"/>
  <c r="AB110"/>
  <c r="AB108"/>
  <c r="AB106"/>
  <c r="AB102"/>
  <c r="AB100"/>
  <c r="AB98"/>
  <c r="AB96"/>
  <c r="AB94"/>
  <c r="AB92"/>
  <c r="AB89"/>
  <c r="AB87"/>
  <c r="AB85"/>
  <c r="AB83"/>
  <c r="AB81"/>
  <c r="AB79"/>
  <c r="AB77"/>
  <c r="AB75"/>
  <c r="AB70"/>
  <c r="AB68"/>
  <c r="AB66"/>
  <c r="AB64"/>
  <c r="AB60"/>
  <c r="AB58"/>
  <c r="AB55"/>
  <c r="AB53"/>
  <c r="AB51"/>
  <c r="AB45"/>
  <c r="AB42"/>
  <c r="AB40"/>
  <c r="AB38"/>
  <c r="AB36"/>
  <c r="AB34"/>
  <c r="AB32"/>
  <c r="AB30"/>
  <c r="AB28"/>
  <c r="AB25"/>
  <c r="AB14"/>
  <c r="Z302"/>
  <c r="Z252"/>
  <c r="Z158"/>
  <c r="Z19"/>
  <c r="AB13" l="1"/>
  <c r="AC236"/>
  <c r="AE236" s="1"/>
  <c r="AG236" s="1"/>
  <c r="AB224"/>
  <c r="AF458"/>
  <c r="AF461"/>
  <c r="AD458"/>
  <c r="AD461"/>
  <c r="AB339"/>
  <c r="AB332"/>
  <c r="AB435"/>
  <c r="AB360"/>
  <c r="AB382"/>
  <c r="AB212"/>
  <c r="AB211" s="1"/>
  <c r="AB18"/>
  <c r="AB12" s="1"/>
  <c r="AB250"/>
  <c r="Z456"/>
  <c r="Z454"/>
  <c r="Z451"/>
  <c r="Z447"/>
  <c r="Z444"/>
  <c r="Z442"/>
  <c r="Z440"/>
  <c r="Z438"/>
  <c r="Z435"/>
  <c r="Z433"/>
  <c r="Z431"/>
  <c r="Z429"/>
  <c r="Z427"/>
  <c r="Z425"/>
  <c r="Z423"/>
  <c r="Z421"/>
  <c r="Z419"/>
  <c r="Z417"/>
  <c r="Z415"/>
  <c r="Z413"/>
  <c r="Z411"/>
  <c r="Z409"/>
  <c r="Z407"/>
  <c r="Z405"/>
  <c r="Z403"/>
  <c r="Z401"/>
  <c r="Z399"/>
  <c r="Z396"/>
  <c r="Z394"/>
  <c r="Z392"/>
  <c r="Z390"/>
  <c r="Z388"/>
  <c r="Z386"/>
  <c r="Z384"/>
  <c r="Z382"/>
  <c r="Z380"/>
  <c r="Z378"/>
  <c r="Z376"/>
  <c r="Z374"/>
  <c r="Z370"/>
  <c r="Z366"/>
  <c r="Z364"/>
  <c r="Z360"/>
  <c r="Z358"/>
  <c r="Z354"/>
  <c r="Z352"/>
  <c r="Z350"/>
  <c r="Z348"/>
  <c r="Z345"/>
  <c r="Z343"/>
  <c r="Z339"/>
  <c r="Z336"/>
  <c r="Z332"/>
  <c r="Z329"/>
  <c r="Z326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6"/>
  <c r="Z244"/>
  <c r="Z242"/>
  <c r="Z240"/>
  <c r="Z238"/>
  <c r="Z233"/>
  <c r="Z231"/>
  <c r="Z229"/>
  <c r="Z225"/>
  <c r="Z221"/>
  <c r="Z219"/>
  <c r="Z217"/>
  <c r="Z213"/>
  <c r="Z208"/>
  <c r="Z206"/>
  <c r="Z204"/>
  <c r="Z202"/>
  <c r="Z200"/>
  <c r="Z198"/>
  <c r="Z196"/>
  <c r="Z194"/>
  <c r="Z192"/>
  <c r="Z190"/>
  <c r="Z186"/>
  <c r="Z184"/>
  <c r="Z182"/>
  <c r="Z180"/>
  <c r="Z178"/>
  <c r="Z176"/>
  <c r="Z173"/>
  <c r="Z171"/>
  <c r="Z168"/>
  <c r="Z166"/>
  <c r="Z164"/>
  <c r="Z162"/>
  <c r="Z157"/>
  <c r="Z155"/>
  <c r="Z153"/>
  <c r="Z151"/>
  <c r="Z149"/>
  <c r="Z147"/>
  <c r="Z145"/>
  <c r="Z143"/>
  <c r="Z140"/>
  <c r="Z138"/>
  <c r="Z136"/>
  <c r="Z133"/>
  <c r="Z130"/>
  <c r="Z128"/>
  <c r="Z126"/>
  <c r="Z124"/>
  <c r="Z122"/>
  <c r="Z118"/>
  <c r="Z116"/>
  <c r="Z114"/>
  <c r="Z112"/>
  <c r="Z110"/>
  <c r="Z108"/>
  <c r="Z106"/>
  <c r="Z102"/>
  <c r="Z100"/>
  <c r="Z98"/>
  <c r="Z96"/>
  <c r="Z94"/>
  <c r="Z92"/>
  <c r="Z89"/>
  <c r="Z87"/>
  <c r="Z85"/>
  <c r="Z83"/>
  <c r="Z81"/>
  <c r="Z79"/>
  <c r="Z77"/>
  <c r="Z75"/>
  <c r="Z73"/>
  <c r="Z70"/>
  <c r="Z68"/>
  <c r="Z66"/>
  <c r="Z64"/>
  <c r="Z60"/>
  <c r="Z58"/>
  <c r="Z55"/>
  <c r="Z53"/>
  <c r="Z51"/>
  <c r="Z47"/>
  <c r="Z45"/>
  <c r="Z42"/>
  <c r="Z40"/>
  <c r="Z38"/>
  <c r="Z36"/>
  <c r="Z34"/>
  <c r="Z32"/>
  <c r="Z30"/>
  <c r="Z28"/>
  <c r="Z25"/>
  <c r="Z18"/>
  <c r="Z14"/>
  <c r="X74"/>
  <c r="X209"/>
  <c r="X208" s="1"/>
  <c r="I210"/>
  <c r="K210" s="1"/>
  <c r="M210" s="1"/>
  <c r="O210" s="1"/>
  <c r="Q210" s="1"/>
  <c r="S210" s="1"/>
  <c r="U210" s="1"/>
  <c r="W210" s="1"/>
  <c r="Y210" s="1"/>
  <c r="AA210" s="1"/>
  <c r="AC210" s="1"/>
  <c r="AE210" s="1"/>
  <c r="AG210" s="1"/>
  <c r="AI210" s="1"/>
  <c r="X54"/>
  <c r="X337"/>
  <c r="X348"/>
  <c r="I348"/>
  <c r="K348" s="1"/>
  <c r="M348" s="1"/>
  <c r="O348" s="1"/>
  <c r="Q348" s="1"/>
  <c r="S348" s="1"/>
  <c r="U348" s="1"/>
  <c r="W348" s="1"/>
  <c r="I349"/>
  <c r="K349" s="1"/>
  <c r="M349" s="1"/>
  <c r="O349" s="1"/>
  <c r="Q349" s="1"/>
  <c r="S349" s="1"/>
  <c r="U349" s="1"/>
  <c r="W349" s="1"/>
  <c r="Y349" s="1"/>
  <c r="AA349" s="1"/>
  <c r="AC349" s="1"/>
  <c r="AE349" s="1"/>
  <c r="AG349" s="1"/>
  <c r="AI349" s="1"/>
  <c r="AB249" l="1"/>
  <c r="AB248" s="1"/>
  <c r="AB357"/>
  <c r="AB369"/>
  <c r="AB223"/>
  <c r="AB460"/>
  <c r="Z224"/>
  <c r="Z223" s="1"/>
  <c r="Y348"/>
  <c r="AA348" s="1"/>
  <c r="AC348" s="1"/>
  <c r="AE348" s="1"/>
  <c r="AG348" s="1"/>
  <c r="AI348" s="1"/>
  <c r="Z13"/>
  <c r="Z250"/>
  <c r="Z357"/>
  <c r="Z356" s="1"/>
  <c r="Z212"/>
  <c r="Z211" s="1"/>
  <c r="Z369"/>
  <c r="Z368" s="1"/>
  <c r="Z249"/>
  <c r="Z12"/>
  <c r="X155"/>
  <c r="I155"/>
  <c r="K155" s="1"/>
  <c r="M155" s="1"/>
  <c r="O155" s="1"/>
  <c r="Q155" s="1"/>
  <c r="S155" s="1"/>
  <c r="U155" s="1"/>
  <c r="W155" s="1"/>
  <c r="I156"/>
  <c r="K156" s="1"/>
  <c r="M156" s="1"/>
  <c r="O156" s="1"/>
  <c r="Q156" s="1"/>
  <c r="S156" s="1"/>
  <c r="U156" s="1"/>
  <c r="W156" s="1"/>
  <c r="Y156" s="1"/>
  <c r="AA156" s="1"/>
  <c r="AC156" s="1"/>
  <c r="AE156" s="1"/>
  <c r="AG156" s="1"/>
  <c r="AI156" s="1"/>
  <c r="X456"/>
  <c r="X454"/>
  <c r="X451"/>
  <c r="X447"/>
  <c r="X444"/>
  <c r="X442"/>
  <c r="X440"/>
  <c r="X438"/>
  <c r="X435"/>
  <c r="X433"/>
  <c r="X431"/>
  <c r="X429"/>
  <c r="X427"/>
  <c r="X425"/>
  <c r="X423"/>
  <c r="X421"/>
  <c r="X419"/>
  <c r="X417"/>
  <c r="X415"/>
  <c r="X413"/>
  <c r="X411"/>
  <c r="X409"/>
  <c r="X407"/>
  <c r="X405"/>
  <c r="X403"/>
  <c r="X401"/>
  <c r="X399"/>
  <c r="X396"/>
  <c r="X394"/>
  <c r="X392"/>
  <c r="X390"/>
  <c r="X388"/>
  <c r="X386"/>
  <c r="X384"/>
  <c r="X382"/>
  <c r="X380"/>
  <c r="X378"/>
  <c r="X376"/>
  <c r="X374"/>
  <c r="X370"/>
  <c r="X366"/>
  <c r="X364"/>
  <c r="X360"/>
  <c r="X358"/>
  <c r="X354"/>
  <c r="X352"/>
  <c r="X350"/>
  <c r="X345"/>
  <c r="X343"/>
  <c r="X339"/>
  <c r="X336"/>
  <c r="X332"/>
  <c r="X329"/>
  <c r="X326"/>
  <c r="X323"/>
  <c r="X321"/>
  <c r="X319"/>
  <c r="X317"/>
  <c r="X315"/>
  <c r="X313"/>
  <c r="X311"/>
  <c r="X309"/>
  <c r="X307"/>
  <c r="X305"/>
  <c r="X303"/>
  <c r="X301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6"/>
  <c r="X244"/>
  <c r="X242"/>
  <c r="X240"/>
  <c r="X238"/>
  <c r="X233"/>
  <c r="X231"/>
  <c r="X229"/>
  <c r="X225"/>
  <c r="X221"/>
  <c r="X219"/>
  <c r="X217"/>
  <c r="X213"/>
  <c r="X206"/>
  <c r="X204"/>
  <c r="X202"/>
  <c r="X200"/>
  <c r="X198"/>
  <c r="X196"/>
  <c r="X194"/>
  <c r="X192"/>
  <c r="X190"/>
  <c r="X186"/>
  <c r="X184"/>
  <c r="X182"/>
  <c r="X180"/>
  <c r="X178"/>
  <c r="X176"/>
  <c r="X173"/>
  <c r="X171"/>
  <c r="X168"/>
  <c r="X166"/>
  <c r="X164"/>
  <c r="X162"/>
  <c r="X157"/>
  <c r="X153"/>
  <c r="X151"/>
  <c r="X149"/>
  <c r="X147"/>
  <c r="X145"/>
  <c r="X143"/>
  <c r="X140"/>
  <c r="X138"/>
  <c r="X136"/>
  <c r="X133"/>
  <c r="X130"/>
  <c r="X128"/>
  <c r="X126"/>
  <c r="X124"/>
  <c r="X122"/>
  <c r="X118"/>
  <c r="X116"/>
  <c r="X114"/>
  <c r="X112"/>
  <c r="X110"/>
  <c r="X108"/>
  <c r="X106"/>
  <c r="X102"/>
  <c r="X100"/>
  <c r="X98"/>
  <c r="X96"/>
  <c r="X94"/>
  <c r="X92"/>
  <c r="X89"/>
  <c r="X87"/>
  <c r="X85"/>
  <c r="X83"/>
  <c r="X81"/>
  <c r="X79"/>
  <c r="X77"/>
  <c r="X75"/>
  <c r="X73"/>
  <c r="X70"/>
  <c r="X68"/>
  <c r="X66"/>
  <c r="X64"/>
  <c r="X60"/>
  <c r="X58"/>
  <c r="X55"/>
  <c r="X53"/>
  <c r="X51"/>
  <c r="X47"/>
  <c r="X45"/>
  <c r="X42"/>
  <c r="X40"/>
  <c r="X38"/>
  <c r="X36"/>
  <c r="X34"/>
  <c r="X32"/>
  <c r="X30"/>
  <c r="X28"/>
  <c r="X25"/>
  <c r="X18"/>
  <c r="X14"/>
  <c r="V414"/>
  <c r="I413"/>
  <c r="K413" s="1"/>
  <c r="M413" s="1"/>
  <c r="O413" s="1"/>
  <c r="Q413" s="1"/>
  <c r="S413" s="1"/>
  <c r="U413" s="1"/>
  <c r="I414"/>
  <c r="K414" s="1"/>
  <c r="M414" s="1"/>
  <c r="O414" s="1"/>
  <c r="Q414" s="1"/>
  <c r="S414" s="1"/>
  <c r="U414" s="1"/>
  <c r="V393"/>
  <c r="I392"/>
  <c r="K392" s="1"/>
  <c r="M392" s="1"/>
  <c r="O392" s="1"/>
  <c r="Q392" s="1"/>
  <c r="S392" s="1"/>
  <c r="U392" s="1"/>
  <c r="I393"/>
  <c r="K393" s="1"/>
  <c r="M393" s="1"/>
  <c r="O393" s="1"/>
  <c r="Q393" s="1"/>
  <c r="S393" s="1"/>
  <c r="U393" s="1"/>
  <c r="V102"/>
  <c r="V100"/>
  <c r="I103"/>
  <c r="K103" s="1"/>
  <c r="M103" s="1"/>
  <c r="O103" s="1"/>
  <c r="Q103" s="1"/>
  <c r="S103" s="1"/>
  <c r="U103" s="1"/>
  <c r="W103" s="1"/>
  <c r="Y103" s="1"/>
  <c r="AA103" s="1"/>
  <c r="AC103" s="1"/>
  <c r="AE103" s="1"/>
  <c r="AG103" s="1"/>
  <c r="I100"/>
  <c r="K100" s="1"/>
  <c r="M100" s="1"/>
  <c r="O100" s="1"/>
  <c r="Q100" s="1"/>
  <c r="S100" s="1"/>
  <c r="U100" s="1"/>
  <c r="I101"/>
  <c r="K101" s="1"/>
  <c r="M101" s="1"/>
  <c r="O101" s="1"/>
  <c r="Q101" s="1"/>
  <c r="S101" s="1"/>
  <c r="U101" s="1"/>
  <c r="W101" s="1"/>
  <c r="Y101" s="1"/>
  <c r="AA101" s="1"/>
  <c r="AC101" s="1"/>
  <c r="AE101" s="1"/>
  <c r="AG101" s="1"/>
  <c r="I102"/>
  <c r="K102" s="1"/>
  <c r="M102" s="1"/>
  <c r="O102" s="1"/>
  <c r="Q102" s="1"/>
  <c r="S102" s="1"/>
  <c r="U102" s="1"/>
  <c r="V343"/>
  <c r="I343"/>
  <c r="K343" s="1"/>
  <c r="M343" s="1"/>
  <c r="O343" s="1"/>
  <c r="Q343" s="1"/>
  <c r="S343" s="1"/>
  <c r="U343" s="1"/>
  <c r="I344"/>
  <c r="K344" s="1"/>
  <c r="M344" s="1"/>
  <c r="O344" s="1"/>
  <c r="Q344" s="1"/>
  <c r="S344" s="1"/>
  <c r="U344" s="1"/>
  <c r="W344" s="1"/>
  <c r="Y344" s="1"/>
  <c r="AA344" s="1"/>
  <c r="AC344" s="1"/>
  <c r="AE344" s="1"/>
  <c r="AG344" s="1"/>
  <c r="AI344" s="1"/>
  <c r="V336"/>
  <c r="I338"/>
  <c r="K338" s="1"/>
  <c r="M338" s="1"/>
  <c r="O338" s="1"/>
  <c r="Q338" s="1"/>
  <c r="S338" s="1"/>
  <c r="U338" s="1"/>
  <c r="W338" s="1"/>
  <c r="Y338" s="1"/>
  <c r="AA338" s="1"/>
  <c r="AC338" s="1"/>
  <c r="AE338" s="1"/>
  <c r="AG338" s="1"/>
  <c r="AI338" s="1"/>
  <c r="V321"/>
  <c r="K336"/>
  <c r="M336" s="1"/>
  <c r="O336" s="1"/>
  <c r="Q336" s="1"/>
  <c r="S336" s="1"/>
  <c r="U336" s="1"/>
  <c r="I336"/>
  <c r="I337"/>
  <c r="K337" s="1"/>
  <c r="M337" s="1"/>
  <c r="O337" s="1"/>
  <c r="Q337" s="1"/>
  <c r="S337" s="1"/>
  <c r="U337" s="1"/>
  <c r="W337" s="1"/>
  <c r="Y337" s="1"/>
  <c r="AA337" s="1"/>
  <c r="AC337" s="1"/>
  <c r="AE337" s="1"/>
  <c r="AG337" s="1"/>
  <c r="AI337" s="1"/>
  <c r="K322"/>
  <c r="M322" s="1"/>
  <c r="O322" s="1"/>
  <c r="Q322" s="1"/>
  <c r="S322" s="1"/>
  <c r="U322" s="1"/>
  <c r="W322" s="1"/>
  <c r="Y322" s="1"/>
  <c r="AA322" s="1"/>
  <c r="AC322" s="1"/>
  <c r="AE322" s="1"/>
  <c r="AG322" s="1"/>
  <c r="AI322" s="1"/>
  <c r="I321"/>
  <c r="K321" s="1"/>
  <c r="M321" s="1"/>
  <c r="O321" s="1"/>
  <c r="Q321" s="1"/>
  <c r="S321" s="1"/>
  <c r="U321" s="1"/>
  <c r="I322"/>
  <c r="V456"/>
  <c r="V454"/>
  <c r="V451"/>
  <c r="V447"/>
  <c r="V444"/>
  <c r="V442"/>
  <c r="V440"/>
  <c r="V438"/>
  <c r="V435"/>
  <c r="V433"/>
  <c r="V431"/>
  <c r="V429"/>
  <c r="V427"/>
  <c r="V425"/>
  <c r="V423"/>
  <c r="V421"/>
  <c r="V419"/>
  <c r="V417"/>
  <c r="V415"/>
  <c r="V411"/>
  <c r="V409"/>
  <c r="V407"/>
  <c r="V405"/>
  <c r="V403"/>
  <c r="V401"/>
  <c r="V399"/>
  <c r="V396"/>
  <c r="V394"/>
  <c r="V390"/>
  <c r="V388"/>
  <c r="V386"/>
  <c r="V384"/>
  <c r="V382"/>
  <c r="V380"/>
  <c r="V378"/>
  <c r="V376"/>
  <c r="V374"/>
  <c r="V370"/>
  <c r="V366"/>
  <c r="V364"/>
  <c r="V360"/>
  <c r="V358"/>
  <c r="V354"/>
  <c r="V352"/>
  <c r="V350"/>
  <c r="V345"/>
  <c r="V339"/>
  <c r="V332"/>
  <c r="V329"/>
  <c r="V326"/>
  <c r="V323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9"/>
  <c r="V257"/>
  <c r="V255"/>
  <c r="V253"/>
  <c r="V251"/>
  <c r="V246"/>
  <c r="V244"/>
  <c r="V242"/>
  <c r="V240"/>
  <c r="V238"/>
  <c r="V233"/>
  <c r="V231"/>
  <c r="V229"/>
  <c r="V225"/>
  <c r="V221"/>
  <c r="V219"/>
  <c r="V217"/>
  <c r="V213"/>
  <c r="V208"/>
  <c r="V206"/>
  <c r="V204"/>
  <c r="V202"/>
  <c r="V200"/>
  <c r="V198"/>
  <c r="V196"/>
  <c r="V194"/>
  <c r="V192"/>
  <c r="V190"/>
  <c r="V186"/>
  <c r="V184"/>
  <c r="V182"/>
  <c r="V180"/>
  <c r="V178"/>
  <c r="V176"/>
  <c r="V173"/>
  <c r="V171"/>
  <c r="V168"/>
  <c r="V166"/>
  <c r="V164"/>
  <c r="V162"/>
  <c r="V157"/>
  <c r="V153"/>
  <c r="V151"/>
  <c r="V149"/>
  <c r="V147"/>
  <c r="V145"/>
  <c r="V143"/>
  <c r="V140"/>
  <c r="V138"/>
  <c r="V136"/>
  <c r="V133"/>
  <c r="V130"/>
  <c r="V128"/>
  <c r="V126"/>
  <c r="V124"/>
  <c r="V122"/>
  <c r="V118"/>
  <c r="V116"/>
  <c r="V114"/>
  <c r="V112"/>
  <c r="V110"/>
  <c r="V108"/>
  <c r="V106"/>
  <c r="V98"/>
  <c r="V96"/>
  <c r="V94"/>
  <c r="V92"/>
  <c r="V89"/>
  <c r="V87"/>
  <c r="V85"/>
  <c r="V83"/>
  <c r="V81"/>
  <c r="V79"/>
  <c r="V77"/>
  <c r="V75"/>
  <c r="V73"/>
  <c r="V70"/>
  <c r="V68"/>
  <c r="V66"/>
  <c r="V64"/>
  <c r="V60"/>
  <c r="V58"/>
  <c r="V55"/>
  <c r="V53"/>
  <c r="V51"/>
  <c r="V47"/>
  <c r="V45"/>
  <c r="V42"/>
  <c r="V40"/>
  <c r="V38"/>
  <c r="V36"/>
  <c r="V34"/>
  <c r="V32"/>
  <c r="V30"/>
  <c r="V28"/>
  <c r="V25"/>
  <c r="V14"/>
  <c r="T19"/>
  <c r="T116"/>
  <c r="I116"/>
  <c r="K116" s="1"/>
  <c r="M116" s="1"/>
  <c r="O116" s="1"/>
  <c r="Q116" s="1"/>
  <c r="S116" s="1"/>
  <c r="I117"/>
  <c r="K117" s="1"/>
  <c r="M117" s="1"/>
  <c r="O117" s="1"/>
  <c r="Q117" s="1"/>
  <c r="S117" s="1"/>
  <c r="U117" s="1"/>
  <c r="W117" s="1"/>
  <c r="Y117" s="1"/>
  <c r="AA117" s="1"/>
  <c r="AC117" s="1"/>
  <c r="AE117" s="1"/>
  <c r="AG117" s="1"/>
  <c r="U175"/>
  <c r="W175" s="1"/>
  <c r="Y175" s="1"/>
  <c r="AA175" s="1"/>
  <c r="AC175" s="1"/>
  <c r="AE175" s="1"/>
  <c r="AG175" s="1"/>
  <c r="AI175" s="1"/>
  <c r="T173"/>
  <c r="T456"/>
  <c r="T454"/>
  <c r="T451"/>
  <c r="T447"/>
  <c r="T444"/>
  <c r="T442"/>
  <c r="T440"/>
  <c r="T438"/>
  <c r="T435"/>
  <c r="T433"/>
  <c r="T431"/>
  <c r="T429"/>
  <c r="T427"/>
  <c r="T425"/>
  <c r="T423"/>
  <c r="T421"/>
  <c r="T419"/>
  <c r="T417"/>
  <c r="T415"/>
  <c r="T411"/>
  <c r="T409"/>
  <c r="T407"/>
  <c r="T405"/>
  <c r="T403"/>
  <c r="T401"/>
  <c r="T399"/>
  <c r="T396"/>
  <c r="T394"/>
  <c r="T390"/>
  <c r="T388"/>
  <c r="T386"/>
  <c r="T384"/>
  <c r="T382"/>
  <c r="T380"/>
  <c r="T378"/>
  <c r="T376"/>
  <c r="T374"/>
  <c r="T370"/>
  <c r="T366"/>
  <c r="T364"/>
  <c r="T360"/>
  <c r="T358"/>
  <c r="T354"/>
  <c r="T352"/>
  <c r="T350"/>
  <c r="T345"/>
  <c r="T339"/>
  <c r="T332"/>
  <c r="T329"/>
  <c r="T326"/>
  <c r="T323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5"/>
  <c r="T253"/>
  <c r="T251"/>
  <c r="T246"/>
  <c r="T244"/>
  <c r="T242"/>
  <c r="T240"/>
  <c r="T238"/>
  <c r="T233"/>
  <c r="T231"/>
  <c r="T229"/>
  <c r="T225"/>
  <c r="T221"/>
  <c r="T219"/>
  <c r="T217"/>
  <c r="T213"/>
  <c r="T208"/>
  <c r="T206"/>
  <c r="T204"/>
  <c r="T202"/>
  <c r="T200"/>
  <c r="T198"/>
  <c r="T196"/>
  <c r="T194"/>
  <c r="T192"/>
  <c r="T190"/>
  <c r="T186"/>
  <c r="T184"/>
  <c r="T182"/>
  <c r="T180"/>
  <c r="T178"/>
  <c r="T176"/>
  <c r="T171"/>
  <c r="T168"/>
  <c r="T166"/>
  <c r="T164"/>
  <c r="T162"/>
  <c r="T157"/>
  <c r="T153"/>
  <c r="T151"/>
  <c r="T149"/>
  <c r="T147"/>
  <c r="T145"/>
  <c r="T143"/>
  <c r="T140"/>
  <c r="T138"/>
  <c r="T136"/>
  <c r="T133"/>
  <c r="T130"/>
  <c r="T128"/>
  <c r="T126"/>
  <c r="T124"/>
  <c r="T122"/>
  <c r="T118"/>
  <c r="T114"/>
  <c r="T112"/>
  <c r="T110"/>
  <c r="T108"/>
  <c r="T106"/>
  <c r="T98"/>
  <c r="T96"/>
  <c r="T94"/>
  <c r="T92"/>
  <c r="T89"/>
  <c r="T87"/>
  <c r="T85"/>
  <c r="T83"/>
  <c r="T81"/>
  <c r="T79"/>
  <c r="T77"/>
  <c r="T75"/>
  <c r="T73"/>
  <c r="T70"/>
  <c r="T68"/>
  <c r="T66"/>
  <c r="T64"/>
  <c r="T60"/>
  <c r="T58"/>
  <c r="T55"/>
  <c r="T53"/>
  <c r="T51"/>
  <c r="T47"/>
  <c r="T45"/>
  <c r="T42"/>
  <c r="T40"/>
  <c r="T38"/>
  <c r="T36"/>
  <c r="T34"/>
  <c r="T32"/>
  <c r="T30"/>
  <c r="T28"/>
  <c r="T25"/>
  <c r="T14"/>
  <c r="R151"/>
  <c r="I151"/>
  <c r="K151" s="1"/>
  <c r="M151" s="1"/>
  <c r="O151" s="1"/>
  <c r="Q151" s="1"/>
  <c r="I152"/>
  <c r="K152" s="1"/>
  <c r="M152" s="1"/>
  <c r="O152" s="1"/>
  <c r="Q152" s="1"/>
  <c r="S152" s="1"/>
  <c r="U152" s="1"/>
  <c r="W152" s="1"/>
  <c r="Y152" s="1"/>
  <c r="AA152" s="1"/>
  <c r="AC152" s="1"/>
  <c r="AE152" s="1"/>
  <c r="AG152" s="1"/>
  <c r="R366"/>
  <c r="I366"/>
  <c r="K366" s="1"/>
  <c r="M366" s="1"/>
  <c r="O366" s="1"/>
  <c r="Q366" s="1"/>
  <c r="I367"/>
  <c r="K367" s="1"/>
  <c r="M367" s="1"/>
  <c r="O367" s="1"/>
  <c r="Q367" s="1"/>
  <c r="S367" s="1"/>
  <c r="U367" s="1"/>
  <c r="W367" s="1"/>
  <c r="Y367" s="1"/>
  <c r="AA367" s="1"/>
  <c r="AC367" s="1"/>
  <c r="AE367" s="1"/>
  <c r="AG367" s="1"/>
  <c r="AI367" s="1"/>
  <c r="R58"/>
  <c r="I58"/>
  <c r="K58" s="1"/>
  <c r="M58" s="1"/>
  <c r="O58" s="1"/>
  <c r="Q58" s="1"/>
  <c r="I59"/>
  <c r="K59" s="1"/>
  <c r="M59" s="1"/>
  <c r="O59" s="1"/>
  <c r="Q59" s="1"/>
  <c r="S59" s="1"/>
  <c r="U59" s="1"/>
  <c r="W59" s="1"/>
  <c r="Y59" s="1"/>
  <c r="AA59" s="1"/>
  <c r="AC59" s="1"/>
  <c r="AE59" s="1"/>
  <c r="AG59" s="1"/>
  <c r="AI59" s="1"/>
  <c r="R456"/>
  <c r="R454"/>
  <c r="R451"/>
  <c r="R447"/>
  <c r="R444"/>
  <c r="R442"/>
  <c r="R440"/>
  <c r="R438"/>
  <c r="R435"/>
  <c r="R433"/>
  <c r="R431"/>
  <c r="R429"/>
  <c r="R427"/>
  <c r="R425"/>
  <c r="R423"/>
  <c r="R421"/>
  <c r="R419"/>
  <c r="R417"/>
  <c r="R415"/>
  <c r="R411"/>
  <c r="R409"/>
  <c r="R407"/>
  <c r="R405"/>
  <c r="R403"/>
  <c r="R401"/>
  <c r="R399"/>
  <c r="R396"/>
  <c r="R394"/>
  <c r="R390"/>
  <c r="R388"/>
  <c r="R386"/>
  <c r="R384"/>
  <c r="R382"/>
  <c r="R380"/>
  <c r="R378"/>
  <c r="R376"/>
  <c r="R374"/>
  <c r="R370"/>
  <c r="R364"/>
  <c r="R360"/>
  <c r="R358"/>
  <c r="R354"/>
  <c r="R352"/>
  <c r="R350"/>
  <c r="R345"/>
  <c r="R339"/>
  <c r="R332"/>
  <c r="R329"/>
  <c r="R326"/>
  <c r="R323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6"/>
  <c r="R244"/>
  <c r="R242"/>
  <c r="R240"/>
  <c r="R238"/>
  <c r="R233"/>
  <c r="R231"/>
  <c r="R229"/>
  <c r="R225"/>
  <c r="R221"/>
  <c r="R219"/>
  <c r="R217"/>
  <c r="R213"/>
  <c r="R208"/>
  <c r="R206"/>
  <c r="R204"/>
  <c r="R202"/>
  <c r="R200"/>
  <c r="R198"/>
  <c r="R196"/>
  <c r="R194"/>
  <c r="R192"/>
  <c r="R190"/>
  <c r="R186"/>
  <c r="R184"/>
  <c r="R182"/>
  <c r="R180"/>
  <c r="R178"/>
  <c r="R176"/>
  <c r="R173"/>
  <c r="R171"/>
  <c r="R168"/>
  <c r="R166"/>
  <c r="R164"/>
  <c r="R162"/>
  <c r="R157"/>
  <c r="R153"/>
  <c r="R149"/>
  <c r="R147"/>
  <c r="R145"/>
  <c r="R143"/>
  <c r="R140"/>
  <c r="R138"/>
  <c r="R136"/>
  <c r="R133"/>
  <c r="R130"/>
  <c r="R128"/>
  <c r="R126"/>
  <c r="R124"/>
  <c r="R122"/>
  <c r="R118"/>
  <c r="R114"/>
  <c r="R112"/>
  <c r="R110"/>
  <c r="R108"/>
  <c r="R106"/>
  <c r="R98"/>
  <c r="R96"/>
  <c r="R94"/>
  <c r="R92"/>
  <c r="R89"/>
  <c r="R87"/>
  <c r="R85"/>
  <c r="R83"/>
  <c r="R81"/>
  <c r="R79"/>
  <c r="R77"/>
  <c r="R75"/>
  <c r="R73"/>
  <c r="R70"/>
  <c r="R68"/>
  <c r="R66"/>
  <c r="R64"/>
  <c r="R60"/>
  <c r="R55"/>
  <c r="R53"/>
  <c r="R51"/>
  <c r="R47"/>
  <c r="R45"/>
  <c r="R42"/>
  <c r="R40"/>
  <c r="R38"/>
  <c r="R36"/>
  <c r="R34"/>
  <c r="R32"/>
  <c r="R30"/>
  <c r="R28"/>
  <c r="R25"/>
  <c r="R18"/>
  <c r="R14"/>
  <c r="X224" l="1"/>
  <c r="X223" s="1"/>
  <c r="AB459"/>
  <c r="AB461" s="1"/>
  <c r="AB356"/>
  <c r="AB368"/>
  <c r="X212"/>
  <c r="X211" s="1"/>
  <c r="AB11"/>
  <c r="X250"/>
  <c r="X13"/>
  <c r="Y155"/>
  <c r="AA155" s="1"/>
  <c r="AC155" s="1"/>
  <c r="AE155" s="1"/>
  <c r="AG155" s="1"/>
  <c r="AI155" s="1"/>
  <c r="Z248"/>
  <c r="Z460"/>
  <c r="Z11"/>
  <c r="Z459"/>
  <c r="X249"/>
  <c r="X12"/>
  <c r="T212"/>
  <c r="T211" s="1"/>
  <c r="V212"/>
  <c r="V211" s="1"/>
  <c r="X357"/>
  <c r="X356" s="1"/>
  <c r="V249"/>
  <c r="X369"/>
  <c r="X368" s="1"/>
  <c r="W100"/>
  <c r="Y100" s="1"/>
  <c r="AA100" s="1"/>
  <c r="AC100" s="1"/>
  <c r="AE100" s="1"/>
  <c r="AG100" s="1"/>
  <c r="W393"/>
  <c r="Y393" s="1"/>
  <c r="AA393" s="1"/>
  <c r="AC393" s="1"/>
  <c r="AE393" s="1"/>
  <c r="AG393" s="1"/>
  <c r="AI393" s="1"/>
  <c r="W414"/>
  <c r="Y414" s="1"/>
  <c r="AA414" s="1"/>
  <c r="AC414" s="1"/>
  <c r="AE414" s="1"/>
  <c r="AG414" s="1"/>
  <c r="AI414" s="1"/>
  <c r="R13"/>
  <c r="W321"/>
  <c r="Y321" s="1"/>
  <c r="AA321" s="1"/>
  <c r="AC321" s="1"/>
  <c r="AE321" s="1"/>
  <c r="AG321" s="1"/>
  <c r="AI321" s="1"/>
  <c r="V13"/>
  <c r="R12"/>
  <c r="R11" s="1"/>
  <c r="V250"/>
  <c r="V357"/>
  <c r="V356" s="1"/>
  <c r="W336"/>
  <c r="Y336" s="1"/>
  <c r="AA336" s="1"/>
  <c r="AC336" s="1"/>
  <c r="AE336" s="1"/>
  <c r="AG336" s="1"/>
  <c r="AI336" s="1"/>
  <c r="W343"/>
  <c r="Y343" s="1"/>
  <c r="AA343" s="1"/>
  <c r="AC343" s="1"/>
  <c r="AE343" s="1"/>
  <c r="AG343" s="1"/>
  <c r="AI343" s="1"/>
  <c r="W102"/>
  <c r="Y102" s="1"/>
  <c r="AA102" s="1"/>
  <c r="AC102" s="1"/>
  <c r="AE102" s="1"/>
  <c r="AG102" s="1"/>
  <c r="V413"/>
  <c r="W413" s="1"/>
  <c r="Y413" s="1"/>
  <c r="AA413" s="1"/>
  <c r="AC413" s="1"/>
  <c r="AE413" s="1"/>
  <c r="AG413" s="1"/>
  <c r="AI413" s="1"/>
  <c r="V392"/>
  <c r="V224"/>
  <c r="V223" s="1"/>
  <c r="V18"/>
  <c r="V12" s="1"/>
  <c r="T13"/>
  <c r="U116"/>
  <c r="W116" s="1"/>
  <c r="Y116" s="1"/>
  <c r="AA116" s="1"/>
  <c r="AC116" s="1"/>
  <c r="AE116" s="1"/>
  <c r="AG116" s="1"/>
  <c r="S366"/>
  <c r="U366" s="1"/>
  <c r="W366" s="1"/>
  <c r="Y366" s="1"/>
  <c r="AA366" s="1"/>
  <c r="AC366" s="1"/>
  <c r="AE366" s="1"/>
  <c r="AG366" s="1"/>
  <c r="AI366" s="1"/>
  <c r="S151"/>
  <c r="T249"/>
  <c r="T369"/>
  <c r="T368" s="1"/>
  <c r="U151"/>
  <c r="W151" s="1"/>
  <c r="Y151" s="1"/>
  <c r="AA151" s="1"/>
  <c r="AC151" s="1"/>
  <c r="AE151" s="1"/>
  <c r="AG151" s="1"/>
  <c r="T18"/>
  <c r="T357"/>
  <c r="T224"/>
  <c r="T250"/>
  <c r="R357"/>
  <c r="R212"/>
  <c r="R211" s="1"/>
  <c r="S58"/>
  <c r="U58" s="1"/>
  <c r="W58" s="1"/>
  <c r="Y58" s="1"/>
  <c r="AA58" s="1"/>
  <c r="AC58" s="1"/>
  <c r="AE58" s="1"/>
  <c r="AG58" s="1"/>
  <c r="AI58" s="1"/>
  <c r="R356"/>
  <c r="R250"/>
  <c r="R224"/>
  <c r="R249"/>
  <c r="R369"/>
  <c r="P45"/>
  <c r="I45"/>
  <c r="K45" s="1"/>
  <c r="M45" s="1"/>
  <c r="O45" s="1"/>
  <c r="I46"/>
  <c r="K46" s="1"/>
  <c r="M46" s="1"/>
  <c r="O46" s="1"/>
  <c r="Q46" s="1"/>
  <c r="S46" s="1"/>
  <c r="U46" s="1"/>
  <c r="W46" s="1"/>
  <c r="Y46" s="1"/>
  <c r="AA46" s="1"/>
  <c r="AC46" s="1"/>
  <c r="AE46" s="1"/>
  <c r="AG46" s="1"/>
  <c r="X460" l="1"/>
  <c r="AB458"/>
  <c r="V460"/>
  <c r="X11"/>
  <c r="Z461"/>
  <c r="Z458"/>
  <c r="X459"/>
  <c r="X248"/>
  <c r="V248"/>
  <c r="V369"/>
  <c r="V368" s="1"/>
  <c r="W392"/>
  <c r="Y392" s="1"/>
  <c r="AA392" s="1"/>
  <c r="AC392" s="1"/>
  <c r="AE392" s="1"/>
  <c r="AG392" s="1"/>
  <c r="AI392" s="1"/>
  <c r="T12"/>
  <c r="T11" s="1"/>
  <c r="T356"/>
  <c r="T223"/>
  <c r="T460"/>
  <c r="T248"/>
  <c r="R460"/>
  <c r="R223"/>
  <c r="R368"/>
  <c r="R459"/>
  <c r="R248"/>
  <c r="Q45"/>
  <c r="S45" s="1"/>
  <c r="U45" s="1"/>
  <c r="W45" s="1"/>
  <c r="Y45" s="1"/>
  <c r="AA45" s="1"/>
  <c r="AC45" s="1"/>
  <c r="AE45" s="1"/>
  <c r="AG45" s="1"/>
  <c r="X461" l="1"/>
  <c r="X458"/>
  <c r="V11"/>
  <c r="V459"/>
  <c r="T459"/>
  <c r="T461" s="1"/>
  <c r="T458"/>
  <c r="R458"/>
  <c r="R461"/>
  <c r="I145"/>
  <c r="K145" s="1"/>
  <c r="M145" s="1"/>
  <c r="N145"/>
  <c r="P145"/>
  <c r="I146"/>
  <c r="K146" s="1"/>
  <c r="M146" s="1"/>
  <c r="O146" s="1"/>
  <c r="Q146" s="1"/>
  <c r="S146" s="1"/>
  <c r="U146" s="1"/>
  <c r="W146" s="1"/>
  <c r="Y146" s="1"/>
  <c r="AA146" s="1"/>
  <c r="AC146" s="1"/>
  <c r="AE146" s="1"/>
  <c r="AG146" s="1"/>
  <c r="V458" l="1"/>
  <c r="V461"/>
  <c r="O145"/>
  <c r="Q145" s="1"/>
  <c r="S145" s="1"/>
  <c r="U145" s="1"/>
  <c r="W145" s="1"/>
  <c r="Y145" s="1"/>
  <c r="AA145" s="1"/>
  <c r="AC145" s="1"/>
  <c r="AE145" s="1"/>
  <c r="AG145" s="1"/>
  <c r="P74"/>
  <c r="P81"/>
  <c r="I81"/>
  <c r="K81" s="1"/>
  <c r="M81" s="1"/>
  <c r="O81" s="1"/>
  <c r="I82"/>
  <c r="K82" s="1"/>
  <c r="M82" s="1"/>
  <c r="O82" s="1"/>
  <c r="Q82" s="1"/>
  <c r="S82" s="1"/>
  <c r="U82" s="1"/>
  <c r="W82" s="1"/>
  <c r="Y82" s="1"/>
  <c r="AA82" s="1"/>
  <c r="AC82" s="1"/>
  <c r="AE82" s="1"/>
  <c r="AG82" s="1"/>
  <c r="AI82" s="1"/>
  <c r="Q81" l="1"/>
  <c r="S81" s="1"/>
  <c r="U81" s="1"/>
  <c r="W81" s="1"/>
  <c r="Y81" s="1"/>
  <c r="AA81" s="1"/>
  <c r="AC81" s="1"/>
  <c r="AE81" s="1"/>
  <c r="AG81" s="1"/>
  <c r="AI81" s="1"/>
  <c r="P195"/>
  <c r="P194" l="1"/>
  <c r="I194"/>
  <c r="K194" s="1"/>
  <c r="M194" s="1"/>
  <c r="O194" s="1"/>
  <c r="I195"/>
  <c r="K195" s="1"/>
  <c r="M195" s="1"/>
  <c r="O195" s="1"/>
  <c r="Q195" s="1"/>
  <c r="S195" s="1"/>
  <c r="U195" s="1"/>
  <c r="W195" s="1"/>
  <c r="Y195" s="1"/>
  <c r="AA195" s="1"/>
  <c r="AC195" s="1"/>
  <c r="AE195" s="1"/>
  <c r="AG195" s="1"/>
  <c r="AI195" s="1"/>
  <c r="P243"/>
  <c r="I242"/>
  <c r="K242" s="1"/>
  <c r="M242" s="1"/>
  <c r="O242" s="1"/>
  <c r="I243"/>
  <c r="K243" s="1"/>
  <c r="M243" s="1"/>
  <c r="O243" s="1"/>
  <c r="Q194" l="1"/>
  <c r="S194" s="1"/>
  <c r="U194" s="1"/>
  <c r="W194" s="1"/>
  <c r="Y194" s="1"/>
  <c r="AA194" s="1"/>
  <c r="AC194" s="1"/>
  <c r="AE194" s="1"/>
  <c r="AG194" s="1"/>
  <c r="AI194" s="1"/>
  <c r="Q243"/>
  <c r="S243" s="1"/>
  <c r="U243" s="1"/>
  <c r="W243" s="1"/>
  <c r="Y243" s="1"/>
  <c r="AA243" s="1"/>
  <c r="AC243" s="1"/>
  <c r="AE243" s="1"/>
  <c r="AG243" s="1"/>
  <c r="AI243" s="1"/>
  <c r="P242"/>
  <c r="Q242" s="1"/>
  <c r="S242" s="1"/>
  <c r="U242" s="1"/>
  <c r="W242" s="1"/>
  <c r="Y242" s="1"/>
  <c r="AA242" s="1"/>
  <c r="AC242" s="1"/>
  <c r="AE242" s="1"/>
  <c r="AG242" s="1"/>
  <c r="AI242" s="1"/>
  <c r="P114"/>
  <c r="P112"/>
  <c r="P110"/>
  <c r="I110"/>
  <c r="K110" s="1"/>
  <c r="M110" s="1"/>
  <c r="O110" s="1"/>
  <c r="I111"/>
  <c r="K111" s="1"/>
  <c r="M111" s="1"/>
  <c r="O111" s="1"/>
  <c r="Q111" s="1"/>
  <c r="S111" s="1"/>
  <c r="U111" s="1"/>
  <c r="W111" s="1"/>
  <c r="Y111" s="1"/>
  <c r="AA111" s="1"/>
  <c r="AC111" s="1"/>
  <c r="AE111" s="1"/>
  <c r="AG111" s="1"/>
  <c r="AI111" s="1"/>
  <c r="I112"/>
  <c r="K112" s="1"/>
  <c r="M112" s="1"/>
  <c r="O112" s="1"/>
  <c r="I113"/>
  <c r="K113" s="1"/>
  <c r="M113" s="1"/>
  <c r="O113" s="1"/>
  <c r="Q113" s="1"/>
  <c r="S113" s="1"/>
  <c r="U113" s="1"/>
  <c r="W113" s="1"/>
  <c r="Y113" s="1"/>
  <c r="AA113" s="1"/>
  <c r="AC113" s="1"/>
  <c r="AE113" s="1"/>
  <c r="AG113" s="1"/>
  <c r="I114"/>
  <c r="K114" s="1"/>
  <c r="M114" s="1"/>
  <c r="O114" s="1"/>
  <c r="I115"/>
  <c r="K115" s="1"/>
  <c r="M115" s="1"/>
  <c r="O115" s="1"/>
  <c r="Q115" s="1"/>
  <c r="S115" s="1"/>
  <c r="U115" s="1"/>
  <c r="W115" s="1"/>
  <c r="Y115" s="1"/>
  <c r="AA115" s="1"/>
  <c r="AC115" s="1"/>
  <c r="AE115" s="1"/>
  <c r="AG115" s="1"/>
  <c r="P153"/>
  <c r="I153"/>
  <c r="K153" s="1"/>
  <c r="M153" s="1"/>
  <c r="O153" s="1"/>
  <c r="I154"/>
  <c r="K154" s="1"/>
  <c r="M154" s="1"/>
  <c r="O154" s="1"/>
  <c r="Q154" s="1"/>
  <c r="S154" s="1"/>
  <c r="U154" s="1"/>
  <c r="W154" s="1"/>
  <c r="Y154" s="1"/>
  <c r="AA154" s="1"/>
  <c r="AC154" s="1"/>
  <c r="AE154" s="1"/>
  <c r="AG154" s="1"/>
  <c r="AI154" s="1"/>
  <c r="Q114" l="1"/>
  <c r="S114" s="1"/>
  <c r="U114" s="1"/>
  <c r="W114" s="1"/>
  <c r="Y114" s="1"/>
  <c r="AA114" s="1"/>
  <c r="AC114" s="1"/>
  <c r="AE114" s="1"/>
  <c r="AG114" s="1"/>
  <c r="Q112"/>
  <c r="S112" s="1"/>
  <c r="U112" s="1"/>
  <c r="W112" s="1"/>
  <c r="Y112" s="1"/>
  <c r="AA112" s="1"/>
  <c r="AC112" s="1"/>
  <c r="AE112" s="1"/>
  <c r="AG112" s="1"/>
  <c r="Q153"/>
  <c r="S153" s="1"/>
  <c r="U153" s="1"/>
  <c r="W153" s="1"/>
  <c r="Y153" s="1"/>
  <c r="AA153" s="1"/>
  <c r="AC153" s="1"/>
  <c r="AE153" s="1"/>
  <c r="AG153" s="1"/>
  <c r="AI153" s="1"/>
  <c r="Q110"/>
  <c r="S110" s="1"/>
  <c r="U110" s="1"/>
  <c r="W110" s="1"/>
  <c r="Y110" s="1"/>
  <c r="AA110" s="1"/>
  <c r="AC110" s="1"/>
  <c r="AE110" s="1"/>
  <c r="AG110" s="1"/>
  <c r="AI110" s="1"/>
  <c r="P456"/>
  <c r="P454"/>
  <c r="P451"/>
  <c r="P447"/>
  <c r="P444"/>
  <c r="P442"/>
  <c r="P440"/>
  <c r="P438"/>
  <c r="P435"/>
  <c r="P433"/>
  <c r="P431"/>
  <c r="P429"/>
  <c r="P427"/>
  <c r="P425"/>
  <c r="P423"/>
  <c r="P421"/>
  <c r="P419"/>
  <c r="P417"/>
  <c r="P415"/>
  <c r="P411"/>
  <c r="P409"/>
  <c r="P407"/>
  <c r="P405"/>
  <c r="P403"/>
  <c r="P401"/>
  <c r="P399"/>
  <c r="P396"/>
  <c r="P394"/>
  <c r="P390"/>
  <c r="P388"/>
  <c r="P386"/>
  <c r="P384"/>
  <c r="P382"/>
  <c r="P380"/>
  <c r="P378"/>
  <c r="P376"/>
  <c r="P374"/>
  <c r="P370"/>
  <c r="P364"/>
  <c r="P360"/>
  <c r="P358"/>
  <c r="P354"/>
  <c r="P352"/>
  <c r="P350"/>
  <c r="P345"/>
  <c r="P339"/>
  <c r="P332"/>
  <c r="P329"/>
  <c r="P326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6"/>
  <c r="P244"/>
  <c r="P240"/>
  <c r="P238"/>
  <c r="P233"/>
  <c r="P231"/>
  <c r="P229"/>
  <c r="P225"/>
  <c r="P221"/>
  <c r="P219"/>
  <c r="P217"/>
  <c r="P213"/>
  <c r="P208"/>
  <c r="P206"/>
  <c r="P204"/>
  <c r="P202"/>
  <c r="P200"/>
  <c r="P198"/>
  <c r="P196"/>
  <c r="P192"/>
  <c r="P190"/>
  <c r="P186"/>
  <c r="P184"/>
  <c r="P182"/>
  <c r="P180"/>
  <c r="P178"/>
  <c r="P176"/>
  <c r="P173"/>
  <c r="P171"/>
  <c r="P168"/>
  <c r="P166"/>
  <c r="P164"/>
  <c r="P162"/>
  <c r="P157"/>
  <c r="P149"/>
  <c r="P147"/>
  <c r="P143"/>
  <c r="P140"/>
  <c r="P138"/>
  <c r="P136"/>
  <c r="P133"/>
  <c r="P130"/>
  <c r="P128"/>
  <c r="P126"/>
  <c r="P124"/>
  <c r="P122"/>
  <c r="P118"/>
  <c r="P108"/>
  <c r="P106"/>
  <c r="P98"/>
  <c r="P96"/>
  <c r="P94"/>
  <c r="P92"/>
  <c r="P89"/>
  <c r="P87"/>
  <c r="P85"/>
  <c r="P83"/>
  <c r="P79"/>
  <c r="P77"/>
  <c r="P75"/>
  <c r="P70"/>
  <c r="P68"/>
  <c r="P66"/>
  <c r="P64"/>
  <c r="P60"/>
  <c r="P55"/>
  <c r="P53"/>
  <c r="P51"/>
  <c r="P47"/>
  <c r="P42"/>
  <c r="P40"/>
  <c r="P38"/>
  <c r="P36"/>
  <c r="P34"/>
  <c r="P32"/>
  <c r="P30"/>
  <c r="P28"/>
  <c r="P25"/>
  <c r="P18"/>
  <c r="P14"/>
  <c r="N193"/>
  <c r="P369" l="1"/>
  <c r="P249"/>
  <c r="P250"/>
  <c r="P224"/>
  <c r="P223" s="1"/>
  <c r="P13"/>
  <c r="P357"/>
  <c r="P356" s="1"/>
  <c r="P73"/>
  <c r="P12" s="1"/>
  <c r="P212"/>
  <c r="N144"/>
  <c r="P460" l="1"/>
  <c r="P459"/>
  <c r="P248"/>
  <c r="P368"/>
  <c r="P211"/>
  <c r="N122"/>
  <c r="I122"/>
  <c r="K122" s="1"/>
  <c r="M122" s="1"/>
  <c r="I123"/>
  <c r="K123" s="1"/>
  <c r="M123" s="1"/>
  <c r="O123" s="1"/>
  <c r="Q123" s="1"/>
  <c r="S123" s="1"/>
  <c r="U123" s="1"/>
  <c r="W123" s="1"/>
  <c r="Y123" s="1"/>
  <c r="AA123" s="1"/>
  <c r="AC123" s="1"/>
  <c r="AE123" s="1"/>
  <c r="AG123" s="1"/>
  <c r="P461" l="1"/>
  <c r="P11"/>
  <c r="P458" s="1"/>
  <c r="O122"/>
  <c r="Q122" s="1"/>
  <c r="S122" s="1"/>
  <c r="U122" s="1"/>
  <c r="W122" s="1"/>
  <c r="Y122" s="1"/>
  <c r="AA122" s="1"/>
  <c r="AC122" s="1"/>
  <c r="AE122" s="1"/>
  <c r="AG122" s="1"/>
  <c r="N447"/>
  <c r="O450"/>
  <c r="Q450" s="1"/>
  <c r="S450" s="1"/>
  <c r="U450" s="1"/>
  <c r="W450" s="1"/>
  <c r="Y450" s="1"/>
  <c r="AA450" s="1"/>
  <c r="AC450" s="1"/>
  <c r="AE450" s="1"/>
  <c r="AG450" s="1"/>
  <c r="AI450" s="1"/>
  <c r="N140"/>
  <c r="I141"/>
  <c r="K141" s="1"/>
  <c r="M141" s="1"/>
  <c r="O141" s="1"/>
  <c r="Q141" s="1"/>
  <c r="S141" s="1"/>
  <c r="U141" s="1"/>
  <c r="W141" s="1"/>
  <c r="Y141" s="1"/>
  <c r="AA141" s="1"/>
  <c r="AC141" s="1"/>
  <c r="AE141" s="1"/>
  <c r="AG141" s="1"/>
  <c r="AI141" s="1"/>
  <c r="I142"/>
  <c r="K142" s="1"/>
  <c r="M142" s="1"/>
  <c r="O142" s="1"/>
  <c r="Q142" s="1"/>
  <c r="S142" s="1"/>
  <c r="U142" s="1"/>
  <c r="W142" s="1"/>
  <c r="Y142" s="1"/>
  <c r="AA142" s="1"/>
  <c r="AC142" s="1"/>
  <c r="AE142" s="1"/>
  <c r="AG142" s="1"/>
  <c r="N74"/>
  <c r="N390"/>
  <c r="I390"/>
  <c r="K390" s="1"/>
  <c r="M390" s="1"/>
  <c r="I391"/>
  <c r="K391" s="1"/>
  <c r="M391" s="1"/>
  <c r="O391" s="1"/>
  <c r="Q391" s="1"/>
  <c r="S391" s="1"/>
  <c r="U391" s="1"/>
  <c r="W391" s="1"/>
  <c r="Y391" s="1"/>
  <c r="AA391" s="1"/>
  <c r="AC391" s="1"/>
  <c r="AE391" s="1"/>
  <c r="AG391" s="1"/>
  <c r="N370"/>
  <c r="O390" l="1"/>
  <c r="Q390" s="1"/>
  <c r="S390" s="1"/>
  <c r="U390" s="1"/>
  <c r="W390" s="1"/>
  <c r="Y390" s="1"/>
  <c r="AA390" s="1"/>
  <c r="AC390" s="1"/>
  <c r="AE390" s="1"/>
  <c r="AG390" s="1"/>
  <c r="I411"/>
  <c r="K411" s="1"/>
  <c r="I412"/>
  <c r="K412" s="1"/>
  <c r="N411" l="1"/>
  <c r="M411"/>
  <c r="M412"/>
  <c r="O412" s="1"/>
  <c r="Q412" s="1"/>
  <c r="S412" s="1"/>
  <c r="U412" s="1"/>
  <c r="W412" s="1"/>
  <c r="Y412" s="1"/>
  <c r="AA412" s="1"/>
  <c r="AC412" s="1"/>
  <c r="AE412" s="1"/>
  <c r="AG412" s="1"/>
  <c r="O411" l="1"/>
  <c r="Q411" s="1"/>
  <c r="S411" s="1"/>
  <c r="U411" s="1"/>
  <c r="W411" s="1"/>
  <c r="Y411" s="1"/>
  <c r="AA411" s="1"/>
  <c r="AC411" s="1"/>
  <c r="AE411" s="1"/>
  <c r="AG411" s="1"/>
  <c r="N456" l="1"/>
  <c r="N454"/>
  <c r="N451"/>
  <c r="N444"/>
  <c r="N442"/>
  <c r="N440"/>
  <c r="N438"/>
  <c r="N435"/>
  <c r="N433"/>
  <c r="N431"/>
  <c r="N429"/>
  <c r="N427"/>
  <c r="N425"/>
  <c r="N423"/>
  <c r="N421"/>
  <c r="N419"/>
  <c r="N417"/>
  <c r="N415"/>
  <c r="N409"/>
  <c r="N407"/>
  <c r="N405"/>
  <c r="N403"/>
  <c r="N401"/>
  <c r="N399"/>
  <c r="N396"/>
  <c r="N394"/>
  <c r="N388"/>
  <c r="N386"/>
  <c r="N384"/>
  <c r="N382"/>
  <c r="N380"/>
  <c r="N378"/>
  <c r="N376"/>
  <c r="N374"/>
  <c r="N364"/>
  <c r="N360"/>
  <c r="N358"/>
  <c r="N354"/>
  <c r="N352"/>
  <c r="N350"/>
  <c r="N345"/>
  <c r="N339"/>
  <c r="N332"/>
  <c r="N329"/>
  <c r="N326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6"/>
  <c r="N244"/>
  <c r="N240"/>
  <c r="N238"/>
  <c r="N233"/>
  <c r="N231"/>
  <c r="N229"/>
  <c r="N225"/>
  <c r="N221"/>
  <c r="N219"/>
  <c r="N217"/>
  <c r="N213"/>
  <c r="N208"/>
  <c r="N206"/>
  <c r="N204"/>
  <c r="N202"/>
  <c r="N200"/>
  <c r="N198"/>
  <c r="N196"/>
  <c r="N192"/>
  <c r="N190"/>
  <c r="N186"/>
  <c r="N184"/>
  <c r="N182"/>
  <c r="N180"/>
  <c r="N178"/>
  <c r="N176"/>
  <c r="N173"/>
  <c r="N171"/>
  <c r="N168"/>
  <c r="N166"/>
  <c r="N164"/>
  <c r="N162"/>
  <c r="N157"/>
  <c r="N149"/>
  <c r="N147"/>
  <c r="N143"/>
  <c r="N138"/>
  <c r="N136"/>
  <c r="N133"/>
  <c r="N130"/>
  <c r="N128"/>
  <c r="N126"/>
  <c r="N124"/>
  <c r="N118"/>
  <c r="N108"/>
  <c r="N106"/>
  <c r="N98"/>
  <c r="N96"/>
  <c r="N94"/>
  <c r="N92"/>
  <c r="N89"/>
  <c r="N87"/>
  <c r="N85"/>
  <c r="N83"/>
  <c r="N79"/>
  <c r="N77"/>
  <c r="N75"/>
  <c r="N73"/>
  <c r="N70"/>
  <c r="N68"/>
  <c r="N66"/>
  <c r="N64"/>
  <c r="N60"/>
  <c r="N55"/>
  <c r="N53"/>
  <c r="N51"/>
  <c r="N47"/>
  <c r="N42"/>
  <c r="N40"/>
  <c r="N38"/>
  <c r="N36"/>
  <c r="N34"/>
  <c r="N32"/>
  <c r="N30"/>
  <c r="N28"/>
  <c r="N25"/>
  <c r="N18"/>
  <c r="N14"/>
  <c r="L48"/>
  <c r="L49"/>
  <c r="L87"/>
  <c r="I87"/>
  <c r="K87" s="1"/>
  <c r="I88"/>
  <c r="K88" s="1"/>
  <c r="M88" s="1"/>
  <c r="O88" s="1"/>
  <c r="Q88" s="1"/>
  <c r="S88" s="1"/>
  <c r="U88" s="1"/>
  <c r="W88" s="1"/>
  <c r="Y88" s="1"/>
  <c r="AA88" s="1"/>
  <c r="AC88" s="1"/>
  <c r="AE88" s="1"/>
  <c r="AG88" s="1"/>
  <c r="AI88" s="1"/>
  <c r="L456"/>
  <c r="L454"/>
  <c r="L451"/>
  <c r="L447"/>
  <c r="L444"/>
  <c r="L442"/>
  <c r="L440"/>
  <c r="L438"/>
  <c r="L435"/>
  <c r="L433"/>
  <c r="L431"/>
  <c r="L429"/>
  <c r="L427"/>
  <c r="L425"/>
  <c r="L423"/>
  <c r="L421"/>
  <c r="L419"/>
  <c r="L417"/>
  <c r="L415"/>
  <c r="L409"/>
  <c r="L407"/>
  <c r="L405"/>
  <c r="L403"/>
  <c r="L401"/>
  <c r="L399"/>
  <c r="L396"/>
  <c r="L394"/>
  <c r="L388"/>
  <c r="L386"/>
  <c r="L384"/>
  <c r="L382"/>
  <c r="L380"/>
  <c r="L378"/>
  <c r="L376"/>
  <c r="L374"/>
  <c r="L370"/>
  <c r="L364"/>
  <c r="L360"/>
  <c r="L358"/>
  <c r="L354"/>
  <c r="L352"/>
  <c r="L350"/>
  <c r="L345"/>
  <c r="L339"/>
  <c r="L332"/>
  <c r="L329"/>
  <c r="L326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6"/>
  <c r="L244"/>
  <c r="L240"/>
  <c r="L238"/>
  <c r="L233"/>
  <c r="L231"/>
  <c r="L229"/>
  <c r="L225"/>
  <c r="L221"/>
  <c r="L219"/>
  <c r="L217"/>
  <c r="L213"/>
  <c r="L208"/>
  <c r="L206"/>
  <c r="L204"/>
  <c r="L202"/>
  <c r="L200"/>
  <c r="L198"/>
  <c r="L196"/>
  <c r="L192"/>
  <c r="L190"/>
  <c r="L186"/>
  <c r="L184"/>
  <c r="L182"/>
  <c r="L180"/>
  <c r="L178"/>
  <c r="L176"/>
  <c r="L173"/>
  <c r="L171"/>
  <c r="L168"/>
  <c r="L166"/>
  <c r="L164"/>
  <c r="L162"/>
  <c r="L157"/>
  <c r="L149"/>
  <c r="L147"/>
  <c r="L143"/>
  <c r="L140"/>
  <c r="L138"/>
  <c r="L136"/>
  <c r="L133"/>
  <c r="L130"/>
  <c r="L128"/>
  <c r="L126"/>
  <c r="L124"/>
  <c r="L118"/>
  <c r="L108"/>
  <c r="L106"/>
  <c r="L98"/>
  <c r="L96"/>
  <c r="L94"/>
  <c r="L92"/>
  <c r="L89"/>
  <c r="L85"/>
  <c r="L83"/>
  <c r="L79"/>
  <c r="L77"/>
  <c r="L75"/>
  <c r="L73"/>
  <c r="L70"/>
  <c r="L68"/>
  <c r="L66"/>
  <c r="L64"/>
  <c r="L60"/>
  <c r="L55"/>
  <c r="L53"/>
  <c r="L51"/>
  <c r="L42"/>
  <c r="L40"/>
  <c r="L38"/>
  <c r="L36"/>
  <c r="L34"/>
  <c r="L32"/>
  <c r="L30"/>
  <c r="L28"/>
  <c r="L25"/>
  <c r="L18"/>
  <c r="L14"/>
  <c r="J208"/>
  <c r="I208"/>
  <c r="I209"/>
  <c r="K209" s="1"/>
  <c r="M209" s="1"/>
  <c r="O209" s="1"/>
  <c r="Q209" s="1"/>
  <c r="S209" s="1"/>
  <c r="U209" s="1"/>
  <c r="W209" s="1"/>
  <c r="Y209" s="1"/>
  <c r="AA209" s="1"/>
  <c r="AC209" s="1"/>
  <c r="AE209" s="1"/>
  <c r="AG209" s="1"/>
  <c r="L369" l="1"/>
  <c r="L368" s="1"/>
  <c r="N249"/>
  <c r="N12"/>
  <c r="N369"/>
  <c r="L249"/>
  <c r="L13"/>
  <c r="N250"/>
  <c r="L250"/>
  <c r="M87"/>
  <c r="O87" s="1"/>
  <c r="Q87" s="1"/>
  <c r="S87" s="1"/>
  <c r="U87" s="1"/>
  <c r="W87" s="1"/>
  <c r="Y87" s="1"/>
  <c r="AA87" s="1"/>
  <c r="AC87" s="1"/>
  <c r="AE87" s="1"/>
  <c r="AG87" s="1"/>
  <c r="AI87" s="1"/>
  <c r="N357"/>
  <c r="N356" s="1"/>
  <c r="L212"/>
  <c r="L211" s="1"/>
  <c r="L224"/>
  <c r="L223" s="1"/>
  <c r="L357"/>
  <c r="L356" s="1"/>
  <c r="N13"/>
  <c r="N212"/>
  <c r="N211" s="1"/>
  <c r="N224"/>
  <c r="N223" s="1"/>
  <c r="L47"/>
  <c r="L12" s="1"/>
  <c r="K208"/>
  <c r="M208" s="1"/>
  <c r="O208" s="1"/>
  <c r="Q208" s="1"/>
  <c r="S208" s="1"/>
  <c r="U208" s="1"/>
  <c r="W208" s="1"/>
  <c r="Y208" s="1"/>
  <c r="AA208" s="1"/>
  <c r="AC208" s="1"/>
  <c r="AE208" s="1"/>
  <c r="AG208" s="1"/>
  <c r="AI208" s="1"/>
  <c r="J409"/>
  <c r="I409"/>
  <c r="I410"/>
  <c r="K410" s="1"/>
  <c r="M410" s="1"/>
  <c r="O410" s="1"/>
  <c r="Q410" s="1"/>
  <c r="S410" s="1"/>
  <c r="U410" s="1"/>
  <c r="W410" s="1"/>
  <c r="Y410" s="1"/>
  <c r="AA410" s="1"/>
  <c r="AC410" s="1"/>
  <c r="AE410" s="1"/>
  <c r="AG410" s="1"/>
  <c r="AI410" s="1"/>
  <c r="L460" l="1"/>
  <c r="N460"/>
  <c r="N248"/>
  <c r="L248"/>
  <c r="N459"/>
  <c r="N368"/>
  <c r="N11"/>
  <c r="L11"/>
  <c r="L459"/>
  <c r="K409"/>
  <c r="M409" s="1"/>
  <c r="O409" s="1"/>
  <c r="Q409" s="1"/>
  <c r="S409" s="1"/>
  <c r="U409" s="1"/>
  <c r="W409" s="1"/>
  <c r="Y409" s="1"/>
  <c r="AA409" s="1"/>
  <c r="AC409" s="1"/>
  <c r="AE409" s="1"/>
  <c r="AG409" s="1"/>
  <c r="AI409" s="1"/>
  <c r="J388"/>
  <c r="I388"/>
  <c r="I389"/>
  <c r="K389" s="1"/>
  <c r="M389" s="1"/>
  <c r="O389" s="1"/>
  <c r="Q389" s="1"/>
  <c r="S389" s="1"/>
  <c r="U389" s="1"/>
  <c r="W389" s="1"/>
  <c r="Y389" s="1"/>
  <c r="AA389" s="1"/>
  <c r="AC389" s="1"/>
  <c r="AE389" s="1"/>
  <c r="AG389" s="1"/>
  <c r="J456"/>
  <c r="J454"/>
  <c r="J451"/>
  <c r="J447"/>
  <c r="J444"/>
  <c r="J442"/>
  <c r="J440"/>
  <c r="J438"/>
  <c r="J435"/>
  <c r="J433"/>
  <c r="J431"/>
  <c r="J429"/>
  <c r="J427"/>
  <c r="J425"/>
  <c r="J423"/>
  <c r="J421"/>
  <c r="J419"/>
  <c r="J417"/>
  <c r="J415"/>
  <c r="J407"/>
  <c r="J405"/>
  <c r="J403"/>
  <c r="J401"/>
  <c r="J399"/>
  <c r="J396"/>
  <c r="J394"/>
  <c r="J386"/>
  <c r="J384"/>
  <c r="J382"/>
  <c r="J380"/>
  <c r="J378"/>
  <c r="J376"/>
  <c r="J374"/>
  <c r="J370"/>
  <c r="J364"/>
  <c r="J360"/>
  <c r="J358"/>
  <c r="J354"/>
  <c r="J352"/>
  <c r="J350"/>
  <c r="J345"/>
  <c r="J339"/>
  <c r="J332"/>
  <c r="J329"/>
  <c r="J326"/>
  <c r="J323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6"/>
  <c r="J244"/>
  <c r="J240"/>
  <c r="J238"/>
  <c r="J233"/>
  <c r="J231"/>
  <c r="J229"/>
  <c r="J225"/>
  <c r="J221"/>
  <c r="J219"/>
  <c r="J217"/>
  <c r="J213"/>
  <c r="J206"/>
  <c r="J204"/>
  <c r="J202"/>
  <c r="J200"/>
  <c r="J198"/>
  <c r="J196"/>
  <c r="J192"/>
  <c r="J190"/>
  <c r="J186"/>
  <c r="J184"/>
  <c r="J182"/>
  <c r="J180"/>
  <c r="J178"/>
  <c r="J176"/>
  <c r="J173"/>
  <c r="J171"/>
  <c r="J168"/>
  <c r="J166"/>
  <c r="J164"/>
  <c r="J162"/>
  <c r="J157"/>
  <c r="J149"/>
  <c r="J147"/>
  <c r="J143"/>
  <c r="J140"/>
  <c r="J138"/>
  <c r="J136"/>
  <c r="J133"/>
  <c r="J130"/>
  <c r="J128"/>
  <c r="J126"/>
  <c r="J124"/>
  <c r="J118"/>
  <c r="J108"/>
  <c r="J106"/>
  <c r="J98"/>
  <c r="J96"/>
  <c r="J94"/>
  <c r="J92"/>
  <c r="J89"/>
  <c r="J85"/>
  <c r="J83"/>
  <c r="J79"/>
  <c r="J77"/>
  <c r="J75"/>
  <c r="J73"/>
  <c r="J70"/>
  <c r="J68"/>
  <c r="J66"/>
  <c r="J64"/>
  <c r="J60"/>
  <c r="J55"/>
  <c r="J53"/>
  <c r="J51"/>
  <c r="J47"/>
  <c r="J42"/>
  <c r="J40"/>
  <c r="J38"/>
  <c r="J36"/>
  <c r="J34"/>
  <c r="J32"/>
  <c r="J30"/>
  <c r="J28"/>
  <c r="J25"/>
  <c r="J18"/>
  <c r="J14"/>
  <c r="I56"/>
  <c r="K56" s="1"/>
  <c r="M56" s="1"/>
  <c r="O56" s="1"/>
  <c r="Q56" s="1"/>
  <c r="S56" s="1"/>
  <c r="U56" s="1"/>
  <c r="W56" s="1"/>
  <c r="Y56" s="1"/>
  <c r="AA56" s="1"/>
  <c r="AC56" s="1"/>
  <c r="AE56" s="1"/>
  <c r="AG56" s="1"/>
  <c r="I57"/>
  <c r="K57" s="1"/>
  <c r="M57" s="1"/>
  <c r="O57" s="1"/>
  <c r="Q57" s="1"/>
  <c r="S57" s="1"/>
  <c r="U57" s="1"/>
  <c r="W57" s="1"/>
  <c r="Y57" s="1"/>
  <c r="AA57" s="1"/>
  <c r="AC57" s="1"/>
  <c r="AE57" s="1"/>
  <c r="AG57" s="1"/>
  <c r="AI57" s="1"/>
  <c r="H55"/>
  <c r="I55" s="1"/>
  <c r="I15"/>
  <c r="K15" s="1"/>
  <c r="M15" s="1"/>
  <c r="O15" s="1"/>
  <c r="Q15" s="1"/>
  <c r="S15" s="1"/>
  <c r="U15" s="1"/>
  <c r="W15" s="1"/>
  <c r="Y15" s="1"/>
  <c r="AA15" s="1"/>
  <c r="AC15" s="1"/>
  <c r="AE15" s="1"/>
  <c r="AG15" s="1"/>
  <c r="AI15" s="1"/>
  <c r="I19"/>
  <c r="K19" s="1"/>
  <c r="M19" s="1"/>
  <c r="O19" s="1"/>
  <c r="Q19" s="1"/>
  <c r="S19" s="1"/>
  <c r="U19" s="1"/>
  <c r="W19" s="1"/>
  <c r="Y19" s="1"/>
  <c r="AA19" s="1"/>
  <c r="AC19" s="1"/>
  <c r="AE19" s="1"/>
  <c r="AG19" s="1"/>
  <c r="AI19" s="1"/>
  <c r="I20"/>
  <c r="K20" s="1"/>
  <c r="M20" s="1"/>
  <c r="O20" s="1"/>
  <c r="Q20" s="1"/>
  <c r="S20" s="1"/>
  <c r="U20" s="1"/>
  <c r="W20" s="1"/>
  <c r="Y20" s="1"/>
  <c r="AA20" s="1"/>
  <c r="AC20" s="1"/>
  <c r="AE20" s="1"/>
  <c r="AG20" s="1"/>
  <c r="AI20" s="1"/>
  <c r="I21"/>
  <c r="K21" s="1"/>
  <c r="M21" s="1"/>
  <c r="O21" s="1"/>
  <c r="Q21" s="1"/>
  <c r="S21" s="1"/>
  <c r="U21" s="1"/>
  <c r="W21" s="1"/>
  <c r="Y21" s="1"/>
  <c r="AA21" s="1"/>
  <c r="AC21" s="1"/>
  <c r="AE21" s="1"/>
  <c r="AG21" s="1"/>
  <c r="AI21" s="1"/>
  <c r="I22"/>
  <c r="K22" s="1"/>
  <c r="M22" s="1"/>
  <c r="O22" s="1"/>
  <c r="Q22" s="1"/>
  <c r="S22" s="1"/>
  <c r="U22" s="1"/>
  <c r="W22" s="1"/>
  <c r="Y22" s="1"/>
  <c r="AA22" s="1"/>
  <c r="AC22" s="1"/>
  <c r="AE22" s="1"/>
  <c r="AG22" s="1"/>
  <c r="AI22" s="1"/>
  <c r="I26"/>
  <c r="K26" s="1"/>
  <c r="M26" s="1"/>
  <c r="O26" s="1"/>
  <c r="Q26" s="1"/>
  <c r="S26" s="1"/>
  <c r="U26" s="1"/>
  <c r="W26" s="1"/>
  <c r="Y26" s="1"/>
  <c r="AA26" s="1"/>
  <c r="AC26" s="1"/>
  <c r="AE26" s="1"/>
  <c r="AG26" s="1"/>
  <c r="AI26" s="1"/>
  <c r="I27"/>
  <c r="K27" s="1"/>
  <c r="M27" s="1"/>
  <c r="O27" s="1"/>
  <c r="Q27" s="1"/>
  <c r="S27" s="1"/>
  <c r="U27" s="1"/>
  <c r="W27" s="1"/>
  <c r="Y27" s="1"/>
  <c r="AA27" s="1"/>
  <c r="AC27" s="1"/>
  <c r="AE27" s="1"/>
  <c r="AG27" s="1"/>
  <c r="AI27" s="1"/>
  <c r="I29"/>
  <c r="K29" s="1"/>
  <c r="M29" s="1"/>
  <c r="O29" s="1"/>
  <c r="Q29" s="1"/>
  <c r="S29" s="1"/>
  <c r="U29" s="1"/>
  <c r="W29" s="1"/>
  <c r="Y29" s="1"/>
  <c r="AA29" s="1"/>
  <c r="AC29" s="1"/>
  <c r="AE29" s="1"/>
  <c r="AG29" s="1"/>
  <c r="AI29" s="1"/>
  <c r="I31"/>
  <c r="K31" s="1"/>
  <c r="M31" s="1"/>
  <c r="O31" s="1"/>
  <c r="Q31" s="1"/>
  <c r="S31" s="1"/>
  <c r="U31" s="1"/>
  <c r="W31" s="1"/>
  <c r="Y31" s="1"/>
  <c r="AA31" s="1"/>
  <c r="AC31" s="1"/>
  <c r="AE31" s="1"/>
  <c r="AG31" s="1"/>
  <c r="I33"/>
  <c r="K33" s="1"/>
  <c r="M33" s="1"/>
  <c r="O33" s="1"/>
  <c r="Q33" s="1"/>
  <c r="S33" s="1"/>
  <c r="U33" s="1"/>
  <c r="W33" s="1"/>
  <c r="Y33" s="1"/>
  <c r="AA33" s="1"/>
  <c r="AC33" s="1"/>
  <c r="AE33" s="1"/>
  <c r="AG33" s="1"/>
  <c r="AI33" s="1"/>
  <c r="I35"/>
  <c r="K35" s="1"/>
  <c r="M35" s="1"/>
  <c r="O35" s="1"/>
  <c r="Q35" s="1"/>
  <c r="S35" s="1"/>
  <c r="U35" s="1"/>
  <c r="W35" s="1"/>
  <c r="Y35" s="1"/>
  <c r="AA35" s="1"/>
  <c r="AC35" s="1"/>
  <c r="AE35" s="1"/>
  <c r="AG35" s="1"/>
  <c r="I37"/>
  <c r="K37" s="1"/>
  <c r="M37" s="1"/>
  <c r="O37" s="1"/>
  <c r="Q37" s="1"/>
  <c r="S37" s="1"/>
  <c r="U37" s="1"/>
  <c r="W37" s="1"/>
  <c r="Y37" s="1"/>
  <c r="AA37" s="1"/>
  <c r="AC37" s="1"/>
  <c r="AE37" s="1"/>
  <c r="AG37" s="1"/>
  <c r="AI37" s="1"/>
  <c r="I39"/>
  <c r="K39" s="1"/>
  <c r="M39" s="1"/>
  <c r="O39" s="1"/>
  <c r="Q39" s="1"/>
  <c r="S39" s="1"/>
  <c r="U39" s="1"/>
  <c r="W39" s="1"/>
  <c r="Y39" s="1"/>
  <c r="AA39" s="1"/>
  <c r="AC39" s="1"/>
  <c r="AE39" s="1"/>
  <c r="AG39" s="1"/>
  <c r="AI39" s="1"/>
  <c r="I41"/>
  <c r="K41" s="1"/>
  <c r="M41" s="1"/>
  <c r="O41" s="1"/>
  <c r="Q41" s="1"/>
  <c r="S41" s="1"/>
  <c r="U41" s="1"/>
  <c r="W41" s="1"/>
  <c r="Y41" s="1"/>
  <c r="AA41" s="1"/>
  <c r="AC41" s="1"/>
  <c r="AE41" s="1"/>
  <c r="AG41" s="1"/>
  <c r="I43"/>
  <c r="K43" s="1"/>
  <c r="M43" s="1"/>
  <c r="O43" s="1"/>
  <c r="Q43" s="1"/>
  <c r="S43" s="1"/>
  <c r="U43" s="1"/>
  <c r="W43" s="1"/>
  <c r="Y43" s="1"/>
  <c r="AA43" s="1"/>
  <c r="AC43" s="1"/>
  <c r="AE43" s="1"/>
  <c r="AG43" s="1"/>
  <c r="AI43" s="1"/>
  <c r="I44"/>
  <c r="K44" s="1"/>
  <c r="M44" s="1"/>
  <c r="O44" s="1"/>
  <c r="Q44" s="1"/>
  <c r="S44" s="1"/>
  <c r="U44" s="1"/>
  <c r="W44" s="1"/>
  <c r="Y44" s="1"/>
  <c r="AA44" s="1"/>
  <c r="AC44" s="1"/>
  <c r="AE44" s="1"/>
  <c r="AG44" s="1"/>
  <c r="AI44" s="1"/>
  <c r="I48"/>
  <c r="K48" s="1"/>
  <c r="M48" s="1"/>
  <c r="O48" s="1"/>
  <c r="Q48" s="1"/>
  <c r="S48" s="1"/>
  <c r="U48" s="1"/>
  <c r="W48" s="1"/>
  <c r="Y48" s="1"/>
  <c r="AA48" s="1"/>
  <c r="AC48" s="1"/>
  <c r="AE48" s="1"/>
  <c r="AG48" s="1"/>
  <c r="AI48" s="1"/>
  <c r="I50"/>
  <c r="K50" s="1"/>
  <c r="M50" s="1"/>
  <c r="O50" s="1"/>
  <c r="Q50" s="1"/>
  <c r="S50" s="1"/>
  <c r="U50" s="1"/>
  <c r="W50" s="1"/>
  <c r="Y50" s="1"/>
  <c r="AA50" s="1"/>
  <c r="AC50" s="1"/>
  <c r="AE50" s="1"/>
  <c r="AG50" s="1"/>
  <c r="AI50" s="1"/>
  <c r="I52"/>
  <c r="K52" s="1"/>
  <c r="M52" s="1"/>
  <c r="O52" s="1"/>
  <c r="Q52" s="1"/>
  <c r="S52" s="1"/>
  <c r="U52" s="1"/>
  <c r="W52" s="1"/>
  <c r="Y52" s="1"/>
  <c r="AA52" s="1"/>
  <c r="AC52" s="1"/>
  <c r="AE52" s="1"/>
  <c r="AG52" s="1"/>
  <c r="AI52" s="1"/>
  <c r="I54"/>
  <c r="K54" s="1"/>
  <c r="M54" s="1"/>
  <c r="O54" s="1"/>
  <c r="Q54" s="1"/>
  <c r="S54" s="1"/>
  <c r="U54" s="1"/>
  <c r="W54" s="1"/>
  <c r="Y54" s="1"/>
  <c r="AA54" s="1"/>
  <c r="AC54" s="1"/>
  <c r="AE54" s="1"/>
  <c r="AG54" s="1"/>
  <c r="AI54" s="1"/>
  <c r="I61"/>
  <c r="K61" s="1"/>
  <c r="M61" s="1"/>
  <c r="O61" s="1"/>
  <c r="Q61" s="1"/>
  <c r="S61" s="1"/>
  <c r="U61" s="1"/>
  <c r="W61" s="1"/>
  <c r="Y61" s="1"/>
  <c r="AA61" s="1"/>
  <c r="AC61" s="1"/>
  <c r="AE61" s="1"/>
  <c r="AG61" s="1"/>
  <c r="AI61" s="1"/>
  <c r="I62"/>
  <c r="K62" s="1"/>
  <c r="M62" s="1"/>
  <c r="O62" s="1"/>
  <c r="Q62" s="1"/>
  <c r="S62" s="1"/>
  <c r="U62" s="1"/>
  <c r="W62" s="1"/>
  <c r="Y62" s="1"/>
  <c r="AA62" s="1"/>
  <c r="AC62" s="1"/>
  <c r="AE62" s="1"/>
  <c r="AG62" s="1"/>
  <c r="AI62" s="1"/>
  <c r="I63"/>
  <c r="K63" s="1"/>
  <c r="M63" s="1"/>
  <c r="O63" s="1"/>
  <c r="Q63" s="1"/>
  <c r="S63" s="1"/>
  <c r="U63" s="1"/>
  <c r="W63" s="1"/>
  <c r="Y63" s="1"/>
  <c r="AA63" s="1"/>
  <c r="AC63" s="1"/>
  <c r="AE63" s="1"/>
  <c r="AG63" s="1"/>
  <c r="AI63" s="1"/>
  <c r="I65"/>
  <c r="K65" s="1"/>
  <c r="M65" s="1"/>
  <c r="O65" s="1"/>
  <c r="Q65" s="1"/>
  <c r="S65" s="1"/>
  <c r="U65" s="1"/>
  <c r="W65" s="1"/>
  <c r="Y65" s="1"/>
  <c r="AA65" s="1"/>
  <c r="AC65" s="1"/>
  <c r="AE65" s="1"/>
  <c r="AG65" s="1"/>
  <c r="I67"/>
  <c r="K67" s="1"/>
  <c r="M67" s="1"/>
  <c r="O67" s="1"/>
  <c r="Q67" s="1"/>
  <c r="S67" s="1"/>
  <c r="U67" s="1"/>
  <c r="W67" s="1"/>
  <c r="Y67" s="1"/>
  <c r="AA67" s="1"/>
  <c r="AC67" s="1"/>
  <c r="AE67" s="1"/>
  <c r="AG67" s="1"/>
  <c r="AI67" s="1"/>
  <c r="I69"/>
  <c r="K69" s="1"/>
  <c r="M69" s="1"/>
  <c r="O69" s="1"/>
  <c r="Q69" s="1"/>
  <c r="S69" s="1"/>
  <c r="U69" s="1"/>
  <c r="W69" s="1"/>
  <c r="Y69" s="1"/>
  <c r="AA69" s="1"/>
  <c r="AC69" s="1"/>
  <c r="AE69" s="1"/>
  <c r="AG69" s="1"/>
  <c r="AI69" s="1"/>
  <c r="I71"/>
  <c r="K71" s="1"/>
  <c r="M71" s="1"/>
  <c r="O71" s="1"/>
  <c r="Q71" s="1"/>
  <c r="S71" s="1"/>
  <c r="U71" s="1"/>
  <c r="W71" s="1"/>
  <c r="Y71" s="1"/>
  <c r="AA71" s="1"/>
  <c r="AC71" s="1"/>
  <c r="AE71" s="1"/>
  <c r="AG71" s="1"/>
  <c r="AI71" s="1"/>
  <c r="I72"/>
  <c r="K72" s="1"/>
  <c r="M72" s="1"/>
  <c r="O72" s="1"/>
  <c r="Q72" s="1"/>
  <c r="S72" s="1"/>
  <c r="U72" s="1"/>
  <c r="W72" s="1"/>
  <c r="Y72" s="1"/>
  <c r="AA72" s="1"/>
  <c r="AC72" s="1"/>
  <c r="AE72" s="1"/>
  <c r="AG72" s="1"/>
  <c r="I74"/>
  <c r="K74" s="1"/>
  <c r="M74" s="1"/>
  <c r="O74" s="1"/>
  <c r="Q74" s="1"/>
  <c r="S74" s="1"/>
  <c r="U74" s="1"/>
  <c r="W74" s="1"/>
  <c r="Y74" s="1"/>
  <c r="AA74" s="1"/>
  <c r="AC74" s="1"/>
  <c r="AE74" s="1"/>
  <c r="AG74" s="1"/>
  <c r="AI74" s="1"/>
  <c r="I76"/>
  <c r="K76" s="1"/>
  <c r="M76" s="1"/>
  <c r="O76" s="1"/>
  <c r="Q76" s="1"/>
  <c r="S76" s="1"/>
  <c r="U76" s="1"/>
  <c r="W76" s="1"/>
  <c r="Y76" s="1"/>
  <c r="AA76" s="1"/>
  <c r="AC76" s="1"/>
  <c r="AE76" s="1"/>
  <c r="AG76" s="1"/>
  <c r="AI76" s="1"/>
  <c r="I78"/>
  <c r="K78" s="1"/>
  <c r="M78" s="1"/>
  <c r="O78" s="1"/>
  <c r="Q78" s="1"/>
  <c r="S78" s="1"/>
  <c r="U78" s="1"/>
  <c r="W78" s="1"/>
  <c r="Y78" s="1"/>
  <c r="AA78" s="1"/>
  <c r="AC78" s="1"/>
  <c r="AE78" s="1"/>
  <c r="AG78" s="1"/>
  <c r="I80"/>
  <c r="K80" s="1"/>
  <c r="M80" s="1"/>
  <c r="O80" s="1"/>
  <c r="Q80" s="1"/>
  <c r="S80" s="1"/>
  <c r="U80" s="1"/>
  <c r="W80" s="1"/>
  <c r="Y80" s="1"/>
  <c r="AA80" s="1"/>
  <c r="AC80" s="1"/>
  <c r="AE80" s="1"/>
  <c r="AG80" s="1"/>
  <c r="I84"/>
  <c r="K84" s="1"/>
  <c r="M84" s="1"/>
  <c r="O84" s="1"/>
  <c r="Q84" s="1"/>
  <c r="S84" s="1"/>
  <c r="U84" s="1"/>
  <c r="W84" s="1"/>
  <c r="Y84" s="1"/>
  <c r="AA84" s="1"/>
  <c r="AC84" s="1"/>
  <c r="AE84" s="1"/>
  <c r="AG84" s="1"/>
  <c r="AI84" s="1"/>
  <c r="I86"/>
  <c r="K86" s="1"/>
  <c r="M86" s="1"/>
  <c r="O86" s="1"/>
  <c r="Q86" s="1"/>
  <c r="S86" s="1"/>
  <c r="U86" s="1"/>
  <c r="W86" s="1"/>
  <c r="Y86" s="1"/>
  <c r="AA86" s="1"/>
  <c r="AC86" s="1"/>
  <c r="AE86" s="1"/>
  <c r="AG86" s="1"/>
  <c r="AI86" s="1"/>
  <c r="I90"/>
  <c r="K90" s="1"/>
  <c r="M90" s="1"/>
  <c r="O90" s="1"/>
  <c r="Q90" s="1"/>
  <c r="S90" s="1"/>
  <c r="U90" s="1"/>
  <c r="W90" s="1"/>
  <c r="Y90" s="1"/>
  <c r="AA90" s="1"/>
  <c r="AC90" s="1"/>
  <c r="AE90" s="1"/>
  <c r="AG90" s="1"/>
  <c r="I91"/>
  <c r="K91" s="1"/>
  <c r="M91" s="1"/>
  <c r="O91" s="1"/>
  <c r="Q91" s="1"/>
  <c r="S91" s="1"/>
  <c r="U91" s="1"/>
  <c r="W91" s="1"/>
  <c r="Y91" s="1"/>
  <c r="AA91" s="1"/>
  <c r="AC91" s="1"/>
  <c r="AE91" s="1"/>
  <c r="AG91" s="1"/>
  <c r="AI91" s="1"/>
  <c r="I93"/>
  <c r="K93" s="1"/>
  <c r="M93" s="1"/>
  <c r="O93" s="1"/>
  <c r="Q93" s="1"/>
  <c r="S93" s="1"/>
  <c r="U93" s="1"/>
  <c r="W93" s="1"/>
  <c r="Y93" s="1"/>
  <c r="AA93" s="1"/>
  <c r="AC93" s="1"/>
  <c r="AE93" s="1"/>
  <c r="AG93" s="1"/>
  <c r="I95"/>
  <c r="K95" s="1"/>
  <c r="M95" s="1"/>
  <c r="O95" s="1"/>
  <c r="Q95" s="1"/>
  <c r="S95" s="1"/>
  <c r="U95" s="1"/>
  <c r="W95" s="1"/>
  <c r="Y95" s="1"/>
  <c r="AA95" s="1"/>
  <c r="AC95" s="1"/>
  <c r="AE95" s="1"/>
  <c r="AG95" s="1"/>
  <c r="I97"/>
  <c r="K97" s="1"/>
  <c r="M97" s="1"/>
  <c r="O97" s="1"/>
  <c r="Q97" s="1"/>
  <c r="S97" s="1"/>
  <c r="U97" s="1"/>
  <c r="W97" s="1"/>
  <c r="Y97" s="1"/>
  <c r="AA97" s="1"/>
  <c r="AC97" s="1"/>
  <c r="AE97" s="1"/>
  <c r="AG97" s="1"/>
  <c r="I99"/>
  <c r="K99" s="1"/>
  <c r="M99" s="1"/>
  <c r="O99" s="1"/>
  <c r="Q99" s="1"/>
  <c r="S99" s="1"/>
  <c r="U99" s="1"/>
  <c r="W99" s="1"/>
  <c r="Y99" s="1"/>
  <c r="AA99" s="1"/>
  <c r="AC99" s="1"/>
  <c r="AE99" s="1"/>
  <c r="AG99" s="1"/>
  <c r="I107"/>
  <c r="K107" s="1"/>
  <c r="M107" s="1"/>
  <c r="O107" s="1"/>
  <c r="Q107" s="1"/>
  <c r="S107" s="1"/>
  <c r="U107" s="1"/>
  <c r="W107" s="1"/>
  <c r="Y107" s="1"/>
  <c r="AA107" s="1"/>
  <c r="AC107" s="1"/>
  <c r="AE107" s="1"/>
  <c r="AG107" s="1"/>
  <c r="I109"/>
  <c r="K109" s="1"/>
  <c r="M109" s="1"/>
  <c r="O109" s="1"/>
  <c r="Q109" s="1"/>
  <c r="S109" s="1"/>
  <c r="U109" s="1"/>
  <c r="W109" s="1"/>
  <c r="Y109" s="1"/>
  <c r="AA109" s="1"/>
  <c r="AC109" s="1"/>
  <c r="AE109" s="1"/>
  <c r="AG109" s="1"/>
  <c r="I119"/>
  <c r="K119" s="1"/>
  <c r="M119" s="1"/>
  <c r="O119" s="1"/>
  <c r="Q119" s="1"/>
  <c r="S119" s="1"/>
  <c r="U119" s="1"/>
  <c r="W119" s="1"/>
  <c r="Y119" s="1"/>
  <c r="AA119" s="1"/>
  <c r="AC119" s="1"/>
  <c r="AE119" s="1"/>
  <c r="AG119" s="1"/>
  <c r="I125"/>
  <c r="K125" s="1"/>
  <c r="M125" s="1"/>
  <c r="O125" s="1"/>
  <c r="Q125" s="1"/>
  <c r="S125" s="1"/>
  <c r="U125" s="1"/>
  <c r="W125" s="1"/>
  <c r="Y125" s="1"/>
  <c r="AA125" s="1"/>
  <c r="AC125" s="1"/>
  <c r="AE125" s="1"/>
  <c r="AG125" s="1"/>
  <c r="I127"/>
  <c r="K127" s="1"/>
  <c r="M127" s="1"/>
  <c r="O127" s="1"/>
  <c r="Q127" s="1"/>
  <c r="S127" s="1"/>
  <c r="U127" s="1"/>
  <c r="W127" s="1"/>
  <c r="Y127" s="1"/>
  <c r="AA127" s="1"/>
  <c r="AC127" s="1"/>
  <c r="AE127" s="1"/>
  <c r="AG127" s="1"/>
  <c r="I129"/>
  <c r="K129" s="1"/>
  <c r="M129" s="1"/>
  <c r="O129" s="1"/>
  <c r="Q129" s="1"/>
  <c r="S129" s="1"/>
  <c r="U129" s="1"/>
  <c r="W129" s="1"/>
  <c r="Y129" s="1"/>
  <c r="AA129" s="1"/>
  <c r="AC129" s="1"/>
  <c r="AE129" s="1"/>
  <c r="AG129" s="1"/>
  <c r="AI129" s="1"/>
  <c r="I131"/>
  <c r="K131" s="1"/>
  <c r="M131" s="1"/>
  <c r="O131" s="1"/>
  <c r="Q131" s="1"/>
  <c r="S131" s="1"/>
  <c r="U131" s="1"/>
  <c r="W131" s="1"/>
  <c r="Y131" s="1"/>
  <c r="AA131" s="1"/>
  <c r="AC131" s="1"/>
  <c r="AE131" s="1"/>
  <c r="AG131" s="1"/>
  <c r="I132"/>
  <c r="K132" s="1"/>
  <c r="M132" s="1"/>
  <c r="O132" s="1"/>
  <c r="Q132" s="1"/>
  <c r="S132" s="1"/>
  <c r="U132" s="1"/>
  <c r="W132" s="1"/>
  <c r="Y132" s="1"/>
  <c r="AA132" s="1"/>
  <c r="AC132" s="1"/>
  <c r="AE132" s="1"/>
  <c r="AG132" s="1"/>
  <c r="I134"/>
  <c r="K134" s="1"/>
  <c r="M134" s="1"/>
  <c r="O134" s="1"/>
  <c r="Q134" s="1"/>
  <c r="S134" s="1"/>
  <c r="U134" s="1"/>
  <c r="W134" s="1"/>
  <c r="Y134" s="1"/>
  <c r="AA134" s="1"/>
  <c r="AC134" s="1"/>
  <c r="AE134" s="1"/>
  <c r="AG134" s="1"/>
  <c r="I135"/>
  <c r="K135" s="1"/>
  <c r="M135" s="1"/>
  <c r="O135" s="1"/>
  <c r="Q135" s="1"/>
  <c r="S135" s="1"/>
  <c r="U135" s="1"/>
  <c r="W135" s="1"/>
  <c r="Y135" s="1"/>
  <c r="AA135" s="1"/>
  <c r="AC135" s="1"/>
  <c r="AE135" s="1"/>
  <c r="AG135" s="1"/>
  <c r="I137"/>
  <c r="K137" s="1"/>
  <c r="M137" s="1"/>
  <c r="O137" s="1"/>
  <c r="Q137" s="1"/>
  <c r="S137" s="1"/>
  <c r="U137" s="1"/>
  <c r="W137" s="1"/>
  <c r="Y137" s="1"/>
  <c r="AA137" s="1"/>
  <c r="AC137" s="1"/>
  <c r="AE137" s="1"/>
  <c r="AG137" s="1"/>
  <c r="I139"/>
  <c r="K139" s="1"/>
  <c r="M139" s="1"/>
  <c r="O139" s="1"/>
  <c r="Q139" s="1"/>
  <c r="S139" s="1"/>
  <c r="U139" s="1"/>
  <c r="W139" s="1"/>
  <c r="Y139" s="1"/>
  <c r="AA139" s="1"/>
  <c r="AC139" s="1"/>
  <c r="AE139" s="1"/>
  <c r="AG139" s="1"/>
  <c r="AI139" s="1"/>
  <c r="I144"/>
  <c r="K144" s="1"/>
  <c r="M144" s="1"/>
  <c r="O144" s="1"/>
  <c r="Q144" s="1"/>
  <c r="S144" s="1"/>
  <c r="U144" s="1"/>
  <c r="W144" s="1"/>
  <c r="Y144" s="1"/>
  <c r="AA144" s="1"/>
  <c r="AC144" s="1"/>
  <c r="AE144" s="1"/>
  <c r="AG144" s="1"/>
  <c r="AI144" s="1"/>
  <c r="I148"/>
  <c r="K148" s="1"/>
  <c r="M148" s="1"/>
  <c r="O148" s="1"/>
  <c r="Q148" s="1"/>
  <c r="S148" s="1"/>
  <c r="U148" s="1"/>
  <c r="W148" s="1"/>
  <c r="Y148" s="1"/>
  <c r="AA148" s="1"/>
  <c r="AC148" s="1"/>
  <c r="AE148" s="1"/>
  <c r="AG148" s="1"/>
  <c r="AI148" s="1"/>
  <c r="I150"/>
  <c r="K150" s="1"/>
  <c r="M150" s="1"/>
  <c r="O150" s="1"/>
  <c r="Q150" s="1"/>
  <c r="S150" s="1"/>
  <c r="U150" s="1"/>
  <c r="W150" s="1"/>
  <c r="Y150" s="1"/>
  <c r="AA150" s="1"/>
  <c r="AC150" s="1"/>
  <c r="AE150" s="1"/>
  <c r="AG150" s="1"/>
  <c r="AI150" s="1"/>
  <c r="I158"/>
  <c r="K158" s="1"/>
  <c r="M158" s="1"/>
  <c r="O158" s="1"/>
  <c r="Q158" s="1"/>
  <c r="S158" s="1"/>
  <c r="U158" s="1"/>
  <c r="W158" s="1"/>
  <c r="Y158" s="1"/>
  <c r="AA158" s="1"/>
  <c r="AC158" s="1"/>
  <c r="AE158" s="1"/>
  <c r="AG158" s="1"/>
  <c r="AI158" s="1"/>
  <c r="I159"/>
  <c r="K159" s="1"/>
  <c r="M159" s="1"/>
  <c r="O159" s="1"/>
  <c r="Q159" s="1"/>
  <c r="S159" s="1"/>
  <c r="U159" s="1"/>
  <c r="W159" s="1"/>
  <c r="Y159" s="1"/>
  <c r="AA159" s="1"/>
  <c r="AC159" s="1"/>
  <c r="AE159" s="1"/>
  <c r="AG159" s="1"/>
  <c r="AI159" s="1"/>
  <c r="I160"/>
  <c r="K160" s="1"/>
  <c r="M160" s="1"/>
  <c r="O160" s="1"/>
  <c r="Q160" s="1"/>
  <c r="S160" s="1"/>
  <c r="U160" s="1"/>
  <c r="W160" s="1"/>
  <c r="Y160" s="1"/>
  <c r="AA160" s="1"/>
  <c r="AC160" s="1"/>
  <c r="AE160" s="1"/>
  <c r="AG160" s="1"/>
  <c r="I161"/>
  <c r="K161" s="1"/>
  <c r="M161" s="1"/>
  <c r="O161" s="1"/>
  <c r="Q161" s="1"/>
  <c r="S161" s="1"/>
  <c r="U161" s="1"/>
  <c r="W161" s="1"/>
  <c r="Y161" s="1"/>
  <c r="AA161" s="1"/>
  <c r="AC161" s="1"/>
  <c r="AE161" s="1"/>
  <c r="AG161" s="1"/>
  <c r="I163"/>
  <c r="K163" s="1"/>
  <c r="M163" s="1"/>
  <c r="O163" s="1"/>
  <c r="Q163" s="1"/>
  <c r="S163" s="1"/>
  <c r="U163" s="1"/>
  <c r="W163" s="1"/>
  <c r="Y163" s="1"/>
  <c r="AA163" s="1"/>
  <c r="AC163" s="1"/>
  <c r="AE163" s="1"/>
  <c r="AG163" s="1"/>
  <c r="AI163" s="1"/>
  <c r="I165"/>
  <c r="K165" s="1"/>
  <c r="M165" s="1"/>
  <c r="O165" s="1"/>
  <c r="Q165" s="1"/>
  <c r="S165" s="1"/>
  <c r="U165" s="1"/>
  <c r="W165" s="1"/>
  <c r="Y165" s="1"/>
  <c r="AA165" s="1"/>
  <c r="AC165" s="1"/>
  <c r="AE165" s="1"/>
  <c r="AG165" s="1"/>
  <c r="I167"/>
  <c r="K167" s="1"/>
  <c r="M167" s="1"/>
  <c r="O167" s="1"/>
  <c r="Q167" s="1"/>
  <c r="S167" s="1"/>
  <c r="U167" s="1"/>
  <c r="W167" s="1"/>
  <c r="Y167" s="1"/>
  <c r="AA167" s="1"/>
  <c r="AC167" s="1"/>
  <c r="AE167" s="1"/>
  <c r="AG167" s="1"/>
  <c r="AI167" s="1"/>
  <c r="I169"/>
  <c r="K169" s="1"/>
  <c r="M169" s="1"/>
  <c r="O169" s="1"/>
  <c r="Q169" s="1"/>
  <c r="S169" s="1"/>
  <c r="U169" s="1"/>
  <c r="W169" s="1"/>
  <c r="Y169" s="1"/>
  <c r="AA169" s="1"/>
  <c r="AC169" s="1"/>
  <c r="AE169" s="1"/>
  <c r="AG169" s="1"/>
  <c r="I170"/>
  <c r="K170" s="1"/>
  <c r="M170" s="1"/>
  <c r="O170" s="1"/>
  <c r="Q170" s="1"/>
  <c r="S170" s="1"/>
  <c r="U170" s="1"/>
  <c r="W170" s="1"/>
  <c r="Y170" s="1"/>
  <c r="AA170" s="1"/>
  <c r="AC170" s="1"/>
  <c r="AE170" s="1"/>
  <c r="AG170" s="1"/>
  <c r="AI170" s="1"/>
  <c r="I172"/>
  <c r="K172" s="1"/>
  <c r="M172" s="1"/>
  <c r="O172" s="1"/>
  <c r="Q172" s="1"/>
  <c r="S172" s="1"/>
  <c r="U172" s="1"/>
  <c r="W172" s="1"/>
  <c r="Y172" s="1"/>
  <c r="AA172" s="1"/>
  <c r="AC172" s="1"/>
  <c r="AE172" s="1"/>
  <c r="AG172" s="1"/>
  <c r="AI172" s="1"/>
  <c r="I174"/>
  <c r="K174" s="1"/>
  <c r="M174" s="1"/>
  <c r="O174" s="1"/>
  <c r="Q174" s="1"/>
  <c r="S174" s="1"/>
  <c r="U174" s="1"/>
  <c r="W174" s="1"/>
  <c r="Y174" s="1"/>
  <c r="AA174" s="1"/>
  <c r="AC174" s="1"/>
  <c r="AE174" s="1"/>
  <c r="AG174" s="1"/>
  <c r="AI174" s="1"/>
  <c r="I177"/>
  <c r="K177" s="1"/>
  <c r="M177" s="1"/>
  <c r="O177" s="1"/>
  <c r="Q177" s="1"/>
  <c r="S177" s="1"/>
  <c r="U177" s="1"/>
  <c r="W177" s="1"/>
  <c r="Y177" s="1"/>
  <c r="AA177" s="1"/>
  <c r="AC177" s="1"/>
  <c r="AE177" s="1"/>
  <c r="AG177" s="1"/>
  <c r="I179"/>
  <c r="K179" s="1"/>
  <c r="M179" s="1"/>
  <c r="O179" s="1"/>
  <c r="Q179" s="1"/>
  <c r="S179" s="1"/>
  <c r="U179" s="1"/>
  <c r="W179" s="1"/>
  <c r="Y179" s="1"/>
  <c r="AA179" s="1"/>
  <c r="AC179" s="1"/>
  <c r="AE179" s="1"/>
  <c r="AG179" s="1"/>
  <c r="AI179" s="1"/>
  <c r="I181"/>
  <c r="K181" s="1"/>
  <c r="M181" s="1"/>
  <c r="O181" s="1"/>
  <c r="Q181" s="1"/>
  <c r="S181" s="1"/>
  <c r="U181" s="1"/>
  <c r="W181" s="1"/>
  <c r="Y181" s="1"/>
  <c r="AA181" s="1"/>
  <c r="AC181" s="1"/>
  <c r="AE181" s="1"/>
  <c r="AG181" s="1"/>
  <c r="I183"/>
  <c r="K183" s="1"/>
  <c r="M183" s="1"/>
  <c r="O183" s="1"/>
  <c r="Q183" s="1"/>
  <c r="S183" s="1"/>
  <c r="U183" s="1"/>
  <c r="W183" s="1"/>
  <c r="Y183" s="1"/>
  <c r="AA183" s="1"/>
  <c r="AC183" s="1"/>
  <c r="AE183" s="1"/>
  <c r="AG183" s="1"/>
  <c r="AI183" s="1"/>
  <c r="I185"/>
  <c r="K185" s="1"/>
  <c r="M185" s="1"/>
  <c r="O185" s="1"/>
  <c r="Q185" s="1"/>
  <c r="S185" s="1"/>
  <c r="U185" s="1"/>
  <c r="W185" s="1"/>
  <c r="Y185" s="1"/>
  <c r="AA185" s="1"/>
  <c r="AC185" s="1"/>
  <c r="AE185" s="1"/>
  <c r="AG185" s="1"/>
  <c r="AI185" s="1"/>
  <c r="I187"/>
  <c r="K187" s="1"/>
  <c r="M187" s="1"/>
  <c r="O187" s="1"/>
  <c r="Q187" s="1"/>
  <c r="S187" s="1"/>
  <c r="U187" s="1"/>
  <c r="W187" s="1"/>
  <c r="Y187" s="1"/>
  <c r="AA187" s="1"/>
  <c r="AC187" s="1"/>
  <c r="AE187" s="1"/>
  <c r="AG187" s="1"/>
  <c r="I188"/>
  <c r="K188" s="1"/>
  <c r="M188" s="1"/>
  <c r="O188" s="1"/>
  <c r="Q188" s="1"/>
  <c r="S188" s="1"/>
  <c r="U188" s="1"/>
  <c r="W188" s="1"/>
  <c r="Y188" s="1"/>
  <c r="AA188" s="1"/>
  <c r="AC188" s="1"/>
  <c r="AE188" s="1"/>
  <c r="AG188" s="1"/>
  <c r="I189"/>
  <c r="K189" s="1"/>
  <c r="M189" s="1"/>
  <c r="O189" s="1"/>
  <c r="Q189" s="1"/>
  <c r="S189" s="1"/>
  <c r="U189" s="1"/>
  <c r="W189" s="1"/>
  <c r="Y189" s="1"/>
  <c r="AA189" s="1"/>
  <c r="AC189" s="1"/>
  <c r="AE189" s="1"/>
  <c r="AG189" s="1"/>
  <c r="I191"/>
  <c r="K191" s="1"/>
  <c r="M191" s="1"/>
  <c r="O191" s="1"/>
  <c r="Q191" s="1"/>
  <c r="S191" s="1"/>
  <c r="U191" s="1"/>
  <c r="W191" s="1"/>
  <c r="Y191" s="1"/>
  <c r="AA191" s="1"/>
  <c r="AC191" s="1"/>
  <c r="AE191" s="1"/>
  <c r="AG191" s="1"/>
  <c r="I193"/>
  <c r="K193" s="1"/>
  <c r="M193" s="1"/>
  <c r="O193" s="1"/>
  <c r="Q193" s="1"/>
  <c r="S193" s="1"/>
  <c r="U193" s="1"/>
  <c r="W193" s="1"/>
  <c r="Y193" s="1"/>
  <c r="AA193" s="1"/>
  <c r="AC193" s="1"/>
  <c r="AE193" s="1"/>
  <c r="AG193" s="1"/>
  <c r="I197"/>
  <c r="K197" s="1"/>
  <c r="M197" s="1"/>
  <c r="O197" s="1"/>
  <c r="Q197" s="1"/>
  <c r="S197" s="1"/>
  <c r="U197" s="1"/>
  <c r="W197" s="1"/>
  <c r="Y197" s="1"/>
  <c r="AA197" s="1"/>
  <c r="AC197" s="1"/>
  <c r="AE197" s="1"/>
  <c r="AG197" s="1"/>
  <c r="AI197" s="1"/>
  <c r="I199"/>
  <c r="K199" s="1"/>
  <c r="M199" s="1"/>
  <c r="O199" s="1"/>
  <c r="Q199" s="1"/>
  <c r="S199" s="1"/>
  <c r="U199" s="1"/>
  <c r="W199" s="1"/>
  <c r="Y199" s="1"/>
  <c r="AA199" s="1"/>
  <c r="AC199" s="1"/>
  <c r="AE199" s="1"/>
  <c r="AG199" s="1"/>
  <c r="I201"/>
  <c r="K201" s="1"/>
  <c r="M201" s="1"/>
  <c r="O201" s="1"/>
  <c r="Q201" s="1"/>
  <c r="S201" s="1"/>
  <c r="U201" s="1"/>
  <c r="W201" s="1"/>
  <c r="Y201" s="1"/>
  <c r="AA201" s="1"/>
  <c r="AC201" s="1"/>
  <c r="AE201" s="1"/>
  <c r="AG201" s="1"/>
  <c r="I203"/>
  <c r="K203" s="1"/>
  <c r="M203" s="1"/>
  <c r="O203" s="1"/>
  <c r="Q203" s="1"/>
  <c r="S203" s="1"/>
  <c r="U203" s="1"/>
  <c r="W203" s="1"/>
  <c r="Y203" s="1"/>
  <c r="AA203" s="1"/>
  <c r="AC203" s="1"/>
  <c r="AE203" s="1"/>
  <c r="AG203" s="1"/>
  <c r="I205"/>
  <c r="K205" s="1"/>
  <c r="M205" s="1"/>
  <c r="O205" s="1"/>
  <c r="Q205" s="1"/>
  <c r="S205" s="1"/>
  <c r="U205" s="1"/>
  <c r="W205" s="1"/>
  <c r="Y205" s="1"/>
  <c r="AA205" s="1"/>
  <c r="AC205" s="1"/>
  <c r="AE205" s="1"/>
  <c r="AG205" s="1"/>
  <c r="I207"/>
  <c r="K207" s="1"/>
  <c r="M207" s="1"/>
  <c r="O207" s="1"/>
  <c r="Q207" s="1"/>
  <c r="S207" s="1"/>
  <c r="U207" s="1"/>
  <c r="W207" s="1"/>
  <c r="Y207" s="1"/>
  <c r="AA207" s="1"/>
  <c r="AC207" s="1"/>
  <c r="AE207" s="1"/>
  <c r="AG207" s="1"/>
  <c r="AI207" s="1"/>
  <c r="I214"/>
  <c r="K214" s="1"/>
  <c r="M214" s="1"/>
  <c r="O214" s="1"/>
  <c r="Q214" s="1"/>
  <c r="S214" s="1"/>
  <c r="U214" s="1"/>
  <c r="W214" s="1"/>
  <c r="Y214" s="1"/>
  <c r="AA214" s="1"/>
  <c r="AC214" s="1"/>
  <c r="AE214" s="1"/>
  <c r="AG214" s="1"/>
  <c r="AI214" s="1"/>
  <c r="I215"/>
  <c r="K215" s="1"/>
  <c r="M215" s="1"/>
  <c r="O215" s="1"/>
  <c r="Q215" s="1"/>
  <c r="S215" s="1"/>
  <c r="U215" s="1"/>
  <c r="W215" s="1"/>
  <c r="Y215" s="1"/>
  <c r="AA215" s="1"/>
  <c r="AC215" s="1"/>
  <c r="AE215" s="1"/>
  <c r="AG215" s="1"/>
  <c r="I216"/>
  <c r="K216" s="1"/>
  <c r="M216" s="1"/>
  <c r="O216" s="1"/>
  <c r="Q216" s="1"/>
  <c r="S216" s="1"/>
  <c r="U216" s="1"/>
  <c r="W216" s="1"/>
  <c r="Y216" s="1"/>
  <c r="AA216" s="1"/>
  <c r="AC216" s="1"/>
  <c r="AE216" s="1"/>
  <c r="AG216" s="1"/>
  <c r="I218"/>
  <c r="K218" s="1"/>
  <c r="M218" s="1"/>
  <c r="O218" s="1"/>
  <c r="Q218" s="1"/>
  <c r="S218" s="1"/>
  <c r="U218" s="1"/>
  <c r="W218" s="1"/>
  <c r="Y218" s="1"/>
  <c r="AA218" s="1"/>
  <c r="AC218" s="1"/>
  <c r="AE218" s="1"/>
  <c r="AG218" s="1"/>
  <c r="AI218" s="1"/>
  <c r="I220"/>
  <c r="K220" s="1"/>
  <c r="M220" s="1"/>
  <c r="O220" s="1"/>
  <c r="Q220" s="1"/>
  <c r="S220" s="1"/>
  <c r="U220" s="1"/>
  <c r="W220" s="1"/>
  <c r="Y220" s="1"/>
  <c r="AA220" s="1"/>
  <c r="AC220" s="1"/>
  <c r="AE220" s="1"/>
  <c r="AG220" s="1"/>
  <c r="AI220" s="1"/>
  <c r="I222"/>
  <c r="K222" s="1"/>
  <c r="M222" s="1"/>
  <c r="O222" s="1"/>
  <c r="Q222" s="1"/>
  <c r="S222" s="1"/>
  <c r="U222" s="1"/>
  <c r="W222" s="1"/>
  <c r="Y222" s="1"/>
  <c r="AA222" s="1"/>
  <c r="AC222" s="1"/>
  <c r="AE222" s="1"/>
  <c r="AG222" s="1"/>
  <c r="AI222" s="1"/>
  <c r="I226"/>
  <c r="K226" s="1"/>
  <c r="M226" s="1"/>
  <c r="O226" s="1"/>
  <c r="Q226" s="1"/>
  <c r="S226" s="1"/>
  <c r="U226" s="1"/>
  <c r="W226" s="1"/>
  <c r="Y226" s="1"/>
  <c r="AA226" s="1"/>
  <c r="AC226" s="1"/>
  <c r="AE226" s="1"/>
  <c r="AG226" s="1"/>
  <c r="AI226" s="1"/>
  <c r="I227"/>
  <c r="K227" s="1"/>
  <c r="M227" s="1"/>
  <c r="O227" s="1"/>
  <c r="Q227" s="1"/>
  <c r="S227" s="1"/>
  <c r="U227" s="1"/>
  <c r="W227" s="1"/>
  <c r="Y227" s="1"/>
  <c r="AA227" s="1"/>
  <c r="AC227" s="1"/>
  <c r="AE227" s="1"/>
  <c r="AG227" s="1"/>
  <c r="I228"/>
  <c r="K228" s="1"/>
  <c r="M228" s="1"/>
  <c r="O228" s="1"/>
  <c r="Q228" s="1"/>
  <c r="S228" s="1"/>
  <c r="U228" s="1"/>
  <c r="W228" s="1"/>
  <c r="Y228" s="1"/>
  <c r="AA228" s="1"/>
  <c r="AC228" s="1"/>
  <c r="AE228" s="1"/>
  <c r="AG228" s="1"/>
  <c r="AI228" s="1"/>
  <c r="I230"/>
  <c r="K230" s="1"/>
  <c r="M230" s="1"/>
  <c r="O230" s="1"/>
  <c r="Q230" s="1"/>
  <c r="S230" s="1"/>
  <c r="U230" s="1"/>
  <c r="W230" s="1"/>
  <c r="Y230" s="1"/>
  <c r="AA230" s="1"/>
  <c r="AC230" s="1"/>
  <c r="AE230" s="1"/>
  <c r="AG230" s="1"/>
  <c r="I232"/>
  <c r="K232" s="1"/>
  <c r="M232" s="1"/>
  <c r="O232" s="1"/>
  <c r="Q232" s="1"/>
  <c r="S232" s="1"/>
  <c r="U232" s="1"/>
  <c r="W232" s="1"/>
  <c r="Y232" s="1"/>
  <c r="AA232" s="1"/>
  <c r="AC232" s="1"/>
  <c r="AE232" s="1"/>
  <c r="AG232" s="1"/>
  <c r="AI232" s="1"/>
  <c r="I234"/>
  <c r="K234" s="1"/>
  <c r="M234" s="1"/>
  <c r="O234" s="1"/>
  <c r="Q234" s="1"/>
  <c r="S234" s="1"/>
  <c r="U234" s="1"/>
  <c r="W234" s="1"/>
  <c r="Y234" s="1"/>
  <c r="AA234" s="1"/>
  <c r="AC234" s="1"/>
  <c r="AE234" s="1"/>
  <c r="AG234" s="1"/>
  <c r="AI234" s="1"/>
  <c r="I235"/>
  <c r="K235" s="1"/>
  <c r="M235" s="1"/>
  <c r="O235" s="1"/>
  <c r="Q235" s="1"/>
  <c r="S235" s="1"/>
  <c r="U235" s="1"/>
  <c r="W235" s="1"/>
  <c r="Y235" s="1"/>
  <c r="AA235" s="1"/>
  <c r="AC235" s="1"/>
  <c r="AE235" s="1"/>
  <c r="AG235" s="1"/>
  <c r="AI235" s="1"/>
  <c r="I239"/>
  <c r="K239" s="1"/>
  <c r="M239" s="1"/>
  <c r="O239" s="1"/>
  <c r="Q239" s="1"/>
  <c r="S239" s="1"/>
  <c r="U239" s="1"/>
  <c r="W239" s="1"/>
  <c r="Y239" s="1"/>
  <c r="AA239" s="1"/>
  <c r="AC239" s="1"/>
  <c r="AE239" s="1"/>
  <c r="AG239" s="1"/>
  <c r="AI239" s="1"/>
  <c r="I241"/>
  <c r="K241" s="1"/>
  <c r="M241" s="1"/>
  <c r="O241" s="1"/>
  <c r="Q241" s="1"/>
  <c r="S241" s="1"/>
  <c r="U241" s="1"/>
  <c r="W241" s="1"/>
  <c r="Y241" s="1"/>
  <c r="AA241" s="1"/>
  <c r="AC241" s="1"/>
  <c r="AE241" s="1"/>
  <c r="AG241" s="1"/>
  <c r="I245"/>
  <c r="K245" s="1"/>
  <c r="M245" s="1"/>
  <c r="O245" s="1"/>
  <c r="Q245" s="1"/>
  <c r="S245" s="1"/>
  <c r="U245" s="1"/>
  <c r="W245" s="1"/>
  <c r="Y245" s="1"/>
  <c r="AA245" s="1"/>
  <c r="AC245" s="1"/>
  <c r="AE245" s="1"/>
  <c r="AG245" s="1"/>
  <c r="AI245" s="1"/>
  <c r="I247"/>
  <c r="K247" s="1"/>
  <c r="M247" s="1"/>
  <c r="O247" s="1"/>
  <c r="Q247" s="1"/>
  <c r="S247" s="1"/>
  <c r="U247" s="1"/>
  <c r="W247" s="1"/>
  <c r="Y247" s="1"/>
  <c r="AA247" s="1"/>
  <c r="AC247" s="1"/>
  <c r="AE247" s="1"/>
  <c r="AG247" s="1"/>
  <c r="AI247" s="1"/>
  <c r="I252"/>
  <c r="K252" s="1"/>
  <c r="M252" s="1"/>
  <c r="O252" s="1"/>
  <c r="Q252" s="1"/>
  <c r="S252" s="1"/>
  <c r="U252" s="1"/>
  <c r="W252" s="1"/>
  <c r="Y252" s="1"/>
  <c r="AA252" s="1"/>
  <c r="AC252" s="1"/>
  <c r="AE252" s="1"/>
  <c r="AG252" s="1"/>
  <c r="AI252" s="1"/>
  <c r="I254"/>
  <c r="K254" s="1"/>
  <c r="M254" s="1"/>
  <c r="O254" s="1"/>
  <c r="Q254" s="1"/>
  <c r="S254" s="1"/>
  <c r="U254" s="1"/>
  <c r="W254" s="1"/>
  <c r="Y254" s="1"/>
  <c r="AA254" s="1"/>
  <c r="AC254" s="1"/>
  <c r="AE254" s="1"/>
  <c r="AG254" s="1"/>
  <c r="AI254" s="1"/>
  <c r="I256"/>
  <c r="K256" s="1"/>
  <c r="M256" s="1"/>
  <c r="O256" s="1"/>
  <c r="Q256" s="1"/>
  <c r="S256" s="1"/>
  <c r="U256" s="1"/>
  <c r="W256" s="1"/>
  <c r="Y256" s="1"/>
  <c r="AA256" s="1"/>
  <c r="AC256" s="1"/>
  <c r="AE256" s="1"/>
  <c r="AG256" s="1"/>
  <c r="AI256" s="1"/>
  <c r="I258"/>
  <c r="K258" s="1"/>
  <c r="M258" s="1"/>
  <c r="O258" s="1"/>
  <c r="Q258" s="1"/>
  <c r="S258" s="1"/>
  <c r="U258" s="1"/>
  <c r="W258" s="1"/>
  <c r="Y258" s="1"/>
  <c r="AA258" s="1"/>
  <c r="AC258" s="1"/>
  <c r="AE258" s="1"/>
  <c r="AG258" s="1"/>
  <c r="AI258" s="1"/>
  <c r="I260"/>
  <c r="K260" s="1"/>
  <c r="M260" s="1"/>
  <c r="O260" s="1"/>
  <c r="Q260" s="1"/>
  <c r="S260" s="1"/>
  <c r="U260" s="1"/>
  <c r="W260" s="1"/>
  <c r="Y260" s="1"/>
  <c r="AA260" s="1"/>
  <c r="AC260" s="1"/>
  <c r="AE260" s="1"/>
  <c r="AG260" s="1"/>
  <c r="I262"/>
  <c r="K262" s="1"/>
  <c r="M262" s="1"/>
  <c r="O262" s="1"/>
  <c r="Q262" s="1"/>
  <c r="S262" s="1"/>
  <c r="U262" s="1"/>
  <c r="W262" s="1"/>
  <c r="Y262" s="1"/>
  <c r="AA262" s="1"/>
  <c r="AC262" s="1"/>
  <c r="AE262" s="1"/>
  <c r="AG262" s="1"/>
  <c r="AI262" s="1"/>
  <c r="I264"/>
  <c r="K264" s="1"/>
  <c r="M264" s="1"/>
  <c r="O264" s="1"/>
  <c r="Q264" s="1"/>
  <c r="S264" s="1"/>
  <c r="U264" s="1"/>
  <c r="W264" s="1"/>
  <c r="Y264" s="1"/>
  <c r="AA264" s="1"/>
  <c r="AC264" s="1"/>
  <c r="AE264" s="1"/>
  <c r="AG264" s="1"/>
  <c r="I266"/>
  <c r="K266" s="1"/>
  <c r="M266" s="1"/>
  <c r="O266" s="1"/>
  <c r="Q266" s="1"/>
  <c r="S266" s="1"/>
  <c r="U266" s="1"/>
  <c r="W266" s="1"/>
  <c r="Y266" s="1"/>
  <c r="AA266" s="1"/>
  <c r="AC266" s="1"/>
  <c r="AE266" s="1"/>
  <c r="AG266" s="1"/>
  <c r="I268"/>
  <c r="K268" s="1"/>
  <c r="M268" s="1"/>
  <c r="O268" s="1"/>
  <c r="Q268" s="1"/>
  <c r="S268" s="1"/>
  <c r="U268" s="1"/>
  <c r="W268" s="1"/>
  <c r="Y268" s="1"/>
  <c r="AA268" s="1"/>
  <c r="AC268" s="1"/>
  <c r="AE268" s="1"/>
  <c r="AG268" s="1"/>
  <c r="I270"/>
  <c r="K270" s="1"/>
  <c r="M270" s="1"/>
  <c r="O270" s="1"/>
  <c r="Q270" s="1"/>
  <c r="S270" s="1"/>
  <c r="U270" s="1"/>
  <c r="W270" s="1"/>
  <c r="Y270" s="1"/>
  <c r="AA270" s="1"/>
  <c r="AC270" s="1"/>
  <c r="AE270" s="1"/>
  <c r="AG270" s="1"/>
  <c r="AI270" s="1"/>
  <c r="I272"/>
  <c r="K272" s="1"/>
  <c r="M272" s="1"/>
  <c r="O272" s="1"/>
  <c r="Q272" s="1"/>
  <c r="S272" s="1"/>
  <c r="U272" s="1"/>
  <c r="W272" s="1"/>
  <c r="Y272" s="1"/>
  <c r="AA272" s="1"/>
  <c r="AC272" s="1"/>
  <c r="AE272" s="1"/>
  <c r="AG272" s="1"/>
  <c r="AI272" s="1"/>
  <c r="I274"/>
  <c r="K274" s="1"/>
  <c r="M274" s="1"/>
  <c r="O274" s="1"/>
  <c r="Q274" s="1"/>
  <c r="S274" s="1"/>
  <c r="U274" s="1"/>
  <c r="W274" s="1"/>
  <c r="Y274" s="1"/>
  <c r="AA274" s="1"/>
  <c r="AC274" s="1"/>
  <c r="AE274" s="1"/>
  <c r="AG274" s="1"/>
  <c r="AI274" s="1"/>
  <c r="I276"/>
  <c r="K276" s="1"/>
  <c r="M276" s="1"/>
  <c r="O276" s="1"/>
  <c r="Q276" s="1"/>
  <c r="S276" s="1"/>
  <c r="U276" s="1"/>
  <c r="W276" s="1"/>
  <c r="Y276" s="1"/>
  <c r="AA276" s="1"/>
  <c r="AC276" s="1"/>
  <c r="AE276" s="1"/>
  <c r="AG276" s="1"/>
  <c r="AI276" s="1"/>
  <c r="I278"/>
  <c r="K278" s="1"/>
  <c r="M278" s="1"/>
  <c r="O278" s="1"/>
  <c r="Q278" s="1"/>
  <c r="S278" s="1"/>
  <c r="U278" s="1"/>
  <c r="W278" s="1"/>
  <c r="Y278" s="1"/>
  <c r="AA278" s="1"/>
  <c r="AC278" s="1"/>
  <c r="AE278" s="1"/>
  <c r="AG278" s="1"/>
  <c r="AI278" s="1"/>
  <c r="I280"/>
  <c r="K280" s="1"/>
  <c r="M280" s="1"/>
  <c r="O280" s="1"/>
  <c r="Q280" s="1"/>
  <c r="S280" s="1"/>
  <c r="U280" s="1"/>
  <c r="W280" s="1"/>
  <c r="Y280" s="1"/>
  <c r="AA280" s="1"/>
  <c r="AC280" s="1"/>
  <c r="AE280" s="1"/>
  <c r="AG280" s="1"/>
  <c r="I282"/>
  <c r="K282" s="1"/>
  <c r="M282" s="1"/>
  <c r="O282" s="1"/>
  <c r="Q282" s="1"/>
  <c r="S282" s="1"/>
  <c r="U282" s="1"/>
  <c r="W282" s="1"/>
  <c r="Y282" s="1"/>
  <c r="AA282" s="1"/>
  <c r="AC282" s="1"/>
  <c r="AE282" s="1"/>
  <c r="AG282" s="1"/>
  <c r="AI282" s="1"/>
  <c r="I284"/>
  <c r="K284" s="1"/>
  <c r="M284" s="1"/>
  <c r="O284" s="1"/>
  <c r="Q284" s="1"/>
  <c r="S284" s="1"/>
  <c r="U284" s="1"/>
  <c r="W284" s="1"/>
  <c r="Y284" s="1"/>
  <c r="AA284" s="1"/>
  <c r="AC284" s="1"/>
  <c r="AE284" s="1"/>
  <c r="AG284" s="1"/>
  <c r="I286"/>
  <c r="K286" s="1"/>
  <c r="M286" s="1"/>
  <c r="O286" s="1"/>
  <c r="Q286" s="1"/>
  <c r="S286" s="1"/>
  <c r="U286" s="1"/>
  <c r="W286" s="1"/>
  <c r="Y286" s="1"/>
  <c r="AA286" s="1"/>
  <c r="AC286" s="1"/>
  <c r="AE286" s="1"/>
  <c r="AG286" s="1"/>
  <c r="I288"/>
  <c r="K288" s="1"/>
  <c r="M288" s="1"/>
  <c r="O288" s="1"/>
  <c r="Q288" s="1"/>
  <c r="S288" s="1"/>
  <c r="U288" s="1"/>
  <c r="W288" s="1"/>
  <c r="Y288" s="1"/>
  <c r="AA288" s="1"/>
  <c r="AC288" s="1"/>
  <c r="AE288" s="1"/>
  <c r="AG288" s="1"/>
  <c r="AI288" s="1"/>
  <c r="I290"/>
  <c r="K290" s="1"/>
  <c r="M290" s="1"/>
  <c r="O290" s="1"/>
  <c r="Q290" s="1"/>
  <c r="S290" s="1"/>
  <c r="U290" s="1"/>
  <c r="W290" s="1"/>
  <c r="Y290" s="1"/>
  <c r="AA290" s="1"/>
  <c r="AC290" s="1"/>
  <c r="AE290" s="1"/>
  <c r="AG290" s="1"/>
  <c r="I292"/>
  <c r="K292" s="1"/>
  <c r="M292" s="1"/>
  <c r="O292" s="1"/>
  <c r="Q292" s="1"/>
  <c r="S292" s="1"/>
  <c r="U292" s="1"/>
  <c r="W292" s="1"/>
  <c r="Y292" s="1"/>
  <c r="AA292" s="1"/>
  <c r="AC292" s="1"/>
  <c r="AE292" s="1"/>
  <c r="AG292" s="1"/>
  <c r="I294"/>
  <c r="K294" s="1"/>
  <c r="M294" s="1"/>
  <c r="O294" s="1"/>
  <c r="Q294" s="1"/>
  <c r="S294" s="1"/>
  <c r="U294" s="1"/>
  <c r="W294" s="1"/>
  <c r="Y294" s="1"/>
  <c r="AA294" s="1"/>
  <c r="AC294" s="1"/>
  <c r="AE294" s="1"/>
  <c r="AG294" s="1"/>
  <c r="I296"/>
  <c r="K296" s="1"/>
  <c r="M296" s="1"/>
  <c r="O296" s="1"/>
  <c r="Q296" s="1"/>
  <c r="S296" s="1"/>
  <c r="U296" s="1"/>
  <c r="W296" s="1"/>
  <c r="Y296" s="1"/>
  <c r="AA296" s="1"/>
  <c r="AC296" s="1"/>
  <c r="AE296" s="1"/>
  <c r="AG296" s="1"/>
  <c r="I298"/>
  <c r="K298" s="1"/>
  <c r="M298" s="1"/>
  <c r="O298" s="1"/>
  <c r="Q298" s="1"/>
  <c r="S298" s="1"/>
  <c r="U298" s="1"/>
  <c r="W298" s="1"/>
  <c r="Y298" s="1"/>
  <c r="AA298" s="1"/>
  <c r="AC298" s="1"/>
  <c r="AE298" s="1"/>
  <c r="AG298" s="1"/>
  <c r="I300"/>
  <c r="K300" s="1"/>
  <c r="M300" s="1"/>
  <c r="O300" s="1"/>
  <c r="Q300" s="1"/>
  <c r="S300" s="1"/>
  <c r="U300" s="1"/>
  <c r="W300" s="1"/>
  <c r="Y300" s="1"/>
  <c r="AA300" s="1"/>
  <c r="AC300" s="1"/>
  <c r="AE300" s="1"/>
  <c r="AG300" s="1"/>
  <c r="AI300" s="1"/>
  <c r="I302"/>
  <c r="K302" s="1"/>
  <c r="M302" s="1"/>
  <c r="O302" s="1"/>
  <c r="Q302" s="1"/>
  <c r="S302" s="1"/>
  <c r="U302" s="1"/>
  <c r="W302" s="1"/>
  <c r="Y302" s="1"/>
  <c r="AA302" s="1"/>
  <c r="AC302" s="1"/>
  <c r="AE302" s="1"/>
  <c r="AG302" s="1"/>
  <c r="AI302" s="1"/>
  <c r="I304"/>
  <c r="K304" s="1"/>
  <c r="M304" s="1"/>
  <c r="O304" s="1"/>
  <c r="Q304" s="1"/>
  <c r="S304" s="1"/>
  <c r="U304" s="1"/>
  <c r="W304" s="1"/>
  <c r="Y304" s="1"/>
  <c r="AA304" s="1"/>
  <c r="AC304" s="1"/>
  <c r="AE304" s="1"/>
  <c r="AG304" s="1"/>
  <c r="AI304" s="1"/>
  <c r="I306"/>
  <c r="K306" s="1"/>
  <c r="M306" s="1"/>
  <c r="O306" s="1"/>
  <c r="Q306" s="1"/>
  <c r="S306" s="1"/>
  <c r="U306" s="1"/>
  <c r="W306" s="1"/>
  <c r="Y306" s="1"/>
  <c r="AA306" s="1"/>
  <c r="AC306" s="1"/>
  <c r="AE306" s="1"/>
  <c r="AG306" s="1"/>
  <c r="AI306" s="1"/>
  <c r="I308"/>
  <c r="K308" s="1"/>
  <c r="M308" s="1"/>
  <c r="O308" s="1"/>
  <c r="Q308" s="1"/>
  <c r="S308" s="1"/>
  <c r="U308" s="1"/>
  <c r="W308" s="1"/>
  <c r="Y308" s="1"/>
  <c r="AA308" s="1"/>
  <c r="AC308" s="1"/>
  <c r="AE308" s="1"/>
  <c r="AG308" s="1"/>
  <c r="AI308" s="1"/>
  <c r="I310"/>
  <c r="K310" s="1"/>
  <c r="M310" s="1"/>
  <c r="O310" s="1"/>
  <c r="Q310" s="1"/>
  <c r="S310" s="1"/>
  <c r="U310" s="1"/>
  <c r="W310" s="1"/>
  <c r="Y310" s="1"/>
  <c r="AA310" s="1"/>
  <c r="AC310" s="1"/>
  <c r="AE310" s="1"/>
  <c r="AG310" s="1"/>
  <c r="AI310" s="1"/>
  <c r="I312"/>
  <c r="K312" s="1"/>
  <c r="M312" s="1"/>
  <c r="O312" s="1"/>
  <c r="Q312" s="1"/>
  <c r="S312" s="1"/>
  <c r="U312" s="1"/>
  <c r="W312" s="1"/>
  <c r="Y312" s="1"/>
  <c r="AA312" s="1"/>
  <c r="AC312" s="1"/>
  <c r="AE312" s="1"/>
  <c r="AG312" s="1"/>
  <c r="AI312" s="1"/>
  <c r="I314"/>
  <c r="K314" s="1"/>
  <c r="M314" s="1"/>
  <c r="O314" s="1"/>
  <c r="Q314" s="1"/>
  <c r="S314" s="1"/>
  <c r="U314" s="1"/>
  <c r="W314" s="1"/>
  <c r="Y314" s="1"/>
  <c r="AA314" s="1"/>
  <c r="AC314" s="1"/>
  <c r="AE314" s="1"/>
  <c r="AG314" s="1"/>
  <c r="AI314" s="1"/>
  <c r="I316"/>
  <c r="K316" s="1"/>
  <c r="M316" s="1"/>
  <c r="O316" s="1"/>
  <c r="Q316" s="1"/>
  <c r="S316" s="1"/>
  <c r="U316" s="1"/>
  <c r="W316" s="1"/>
  <c r="Y316" s="1"/>
  <c r="AA316" s="1"/>
  <c r="AC316" s="1"/>
  <c r="AE316" s="1"/>
  <c r="AG316" s="1"/>
  <c r="I318"/>
  <c r="K318" s="1"/>
  <c r="M318" s="1"/>
  <c r="O318" s="1"/>
  <c r="Q318" s="1"/>
  <c r="S318" s="1"/>
  <c r="U318" s="1"/>
  <c r="W318" s="1"/>
  <c r="Y318" s="1"/>
  <c r="AA318" s="1"/>
  <c r="AC318" s="1"/>
  <c r="AE318" s="1"/>
  <c r="AG318" s="1"/>
  <c r="AI318" s="1"/>
  <c r="I320"/>
  <c r="K320" s="1"/>
  <c r="M320" s="1"/>
  <c r="O320" s="1"/>
  <c r="Q320" s="1"/>
  <c r="S320" s="1"/>
  <c r="U320" s="1"/>
  <c r="W320" s="1"/>
  <c r="Y320" s="1"/>
  <c r="AA320" s="1"/>
  <c r="AC320" s="1"/>
  <c r="AE320" s="1"/>
  <c r="AG320" s="1"/>
  <c r="AI320" s="1"/>
  <c r="I324"/>
  <c r="K324" s="1"/>
  <c r="M324" s="1"/>
  <c r="O324" s="1"/>
  <c r="Q324" s="1"/>
  <c r="S324" s="1"/>
  <c r="U324" s="1"/>
  <c r="W324" s="1"/>
  <c r="Y324" s="1"/>
  <c r="AA324" s="1"/>
  <c r="AC324" s="1"/>
  <c r="AE324" s="1"/>
  <c r="AG324" s="1"/>
  <c r="AI324" s="1"/>
  <c r="I325"/>
  <c r="K325" s="1"/>
  <c r="M325" s="1"/>
  <c r="O325" s="1"/>
  <c r="Q325" s="1"/>
  <c r="S325" s="1"/>
  <c r="U325" s="1"/>
  <c r="W325" s="1"/>
  <c r="Y325" s="1"/>
  <c r="AA325" s="1"/>
  <c r="AC325" s="1"/>
  <c r="AE325" s="1"/>
  <c r="AG325" s="1"/>
  <c r="AI325" s="1"/>
  <c r="I327"/>
  <c r="K327" s="1"/>
  <c r="M327" s="1"/>
  <c r="O327" s="1"/>
  <c r="Q327" s="1"/>
  <c r="S327" s="1"/>
  <c r="U327" s="1"/>
  <c r="W327" s="1"/>
  <c r="Y327" s="1"/>
  <c r="AA327" s="1"/>
  <c r="AC327" s="1"/>
  <c r="AE327" s="1"/>
  <c r="AG327" s="1"/>
  <c r="AI327" s="1"/>
  <c r="I328"/>
  <c r="K328" s="1"/>
  <c r="M328" s="1"/>
  <c r="O328" s="1"/>
  <c r="Q328" s="1"/>
  <c r="S328" s="1"/>
  <c r="U328" s="1"/>
  <c r="W328" s="1"/>
  <c r="Y328" s="1"/>
  <c r="AA328" s="1"/>
  <c r="AC328" s="1"/>
  <c r="AE328" s="1"/>
  <c r="AG328" s="1"/>
  <c r="AI328" s="1"/>
  <c r="I330"/>
  <c r="K330" s="1"/>
  <c r="M330" s="1"/>
  <c r="O330" s="1"/>
  <c r="Q330" s="1"/>
  <c r="S330" s="1"/>
  <c r="U330" s="1"/>
  <c r="W330" s="1"/>
  <c r="Y330" s="1"/>
  <c r="AA330" s="1"/>
  <c r="AC330" s="1"/>
  <c r="AE330" s="1"/>
  <c r="AG330" s="1"/>
  <c r="AI330" s="1"/>
  <c r="I331"/>
  <c r="K331" s="1"/>
  <c r="M331" s="1"/>
  <c r="O331" s="1"/>
  <c r="Q331" s="1"/>
  <c r="S331" s="1"/>
  <c r="U331" s="1"/>
  <c r="W331" s="1"/>
  <c r="Y331" s="1"/>
  <c r="AA331" s="1"/>
  <c r="AC331" s="1"/>
  <c r="AE331" s="1"/>
  <c r="AG331" s="1"/>
  <c r="AI331" s="1"/>
  <c r="I333"/>
  <c r="K333" s="1"/>
  <c r="M333" s="1"/>
  <c r="O333" s="1"/>
  <c r="Q333" s="1"/>
  <c r="S333" s="1"/>
  <c r="U333" s="1"/>
  <c r="W333" s="1"/>
  <c r="Y333" s="1"/>
  <c r="AA333" s="1"/>
  <c r="AC333" s="1"/>
  <c r="AE333" s="1"/>
  <c r="AG333" s="1"/>
  <c r="AI333" s="1"/>
  <c r="I334"/>
  <c r="K334" s="1"/>
  <c r="M334" s="1"/>
  <c r="O334" s="1"/>
  <c r="Q334" s="1"/>
  <c r="S334" s="1"/>
  <c r="U334" s="1"/>
  <c r="W334" s="1"/>
  <c r="Y334" s="1"/>
  <c r="AA334" s="1"/>
  <c r="AC334" s="1"/>
  <c r="AE334" s="1"/>
  <c r="AG334" s="1"/>
  <c r="AI334" s="1"/>
  <c r="I335"/>
  <c r="K335" s="1"/>
  <c r="M335" s="1"/>
  <c r="O335" s="1"/>
  <c r="Q335" s="1"/>
  <c r="S335" s="1"/>
  <c r="U335" s="1"/>
  <c r="W335" s="1"/>
  <c r="Y335" s="1"/>
  <c r="AA335" s="1"/>
  <c r="AC335" s="1"/>
  <c r="AE335" s="1"/>
  <c r="AG335" s="1"/>
  <c r="I340"/>
  <c r="K340" s="1"/>
  <c r="M340" s="1"/>
  <c r="O340" s="1"/>
  <c r="Q340" s="1"/>
  <c r="S340" s="1"/>
  <c r="U340" s="1"/>
  <c r="W340" s="1"/>
  <c r="Y340" s="1"/>
  <c r="AA340" s="1"/>
  <c r="AC340" s="1"/>
  <c r="AE340" s="1"/>
  <c r="AG340" s="1"/>
  <c r="AI340" s="1"/>
  <c r="I341"/>
  <c r="K341" s="1"/>
  <c r="M341" s="1"/>
  <c r="O341" s="1"/>
  <c r="Q341" s="1"/>
  <c r="S341" s="1"/>
  <c r="U341" s="1"/>
  <c r="W341" s="1"/>
  <c r="Y341" s="1"/>
  <c r="AA341" s="1"/>
  <c r="AC341" s="1"/>
  <c r="AE341" s="1"/>
  <c r="AG341" s="1"/>
  <c r="AI341" s="1"/>
  <c r="I342"/>
  <c r="K342" s="1"/>
  <c r="M342" s="1"/>
  <c r="O342" s="1"/>
  <c r="Q342" s="1"/>
  <c r="S342" s="1"/>
  <c r="U342" s="1"/>
  <c r="W342" s="1"/>
  <c r="Y342" s="1"/>
  <c r="AA342" s="1"/>
  <c r="AC342" s="1"/>
  <c r="AE342" s="1"/>
  <c r="AG342" s="1"/>
  <c r="AI342" s="1"/>
  <c r="I346"/>
  <c r="K346" s="1"/>
  <c r="M346" s="1"/>
  <c r="O346" s="1"/>
  <c r="Q346" s="1"/>
  <c r="S346" s="1"/>
  <c r="U346" s="1"/>
  <c r="W346" s="1"/>
  <c r="Y346" s="1"/>
  <c r="AA346" s="1"/>
  <c r="AC346" s="1"/>
  <c r="AE346" s="1"/>
  <c r="AG346" s="1"/>
  <c r="AI346" s="1"/>
  <c r="I347"/>
  <c r="K347" s="1"/>
  <c r="M347" s="1"/>
  <c r="O347" s="1"/>
  <c r="Q347" s="1"/>
  <c r="S347" s="1"/>
  <c r="U347" s="1"/>
  <c r="W347" s="1"/>
  <c r="Y347" s="1"/>
  <c r="AA347" s="1"/>
  <c r="AC347" s="1"/>
  <c r="AE347" s="1"/>
  <c r="AG347" s="1"/>
  <c r="AI347" s="1"/>
  <c r="I351"/>
  <c r="K351" s="1"/>
  <c r="M351" s="1"/>
  <c r="O351" s="1"/>
  <c r="Q351" s="1"/>
  <c r="S351" s="1"/>
  <c r="U351" s="1"/>
  <c r="W351" s="1"/>
  <c r="Y351" s="1"/>
  <c r="AA351" s="1"/>
  <c r="AC351" s="1"/>
  <c r="AE351" s="1"/>
  <c r="AG351" s="1"/>
  <c r="I353"/>
  <c r="K353" s="1"/>
  <c r="M353" s="1"/>
  <c r="O353" s="1"/>
  <c r="Q353" s="1"/>
  <c r="S353" s="1"/>
  <c r="U353" s="1"/>
  <c r="W353" s="1"/>
  <c r="Y353" s="1"/>
  <c r="AA353" s="1"/>
  <c r="AC353" s="1"/>
  <c r="AE353" s="1"/>
  <c r="AG353" s="1"/>
  <c r="I355"/>
  <c r="K355" s="1"/>
  <c r="M355" s="1"/>
  <c r="O355" s="1"/>
  <c r="Q355" s="1"/>
  <c r="S355" s="1"/>
  <c r="U355" s="1"/>
  <c r="W355" s="1"/>
  <c r="Y355" s="1"/>
  <c r="AA355" s="1"/>
  <c r="AC355" s="1"/>
  <c r="AE355" s="1"/>
  <c r="AG355" s="1"/>
  <c r="AI355" s="1"/>
  <c r="I359"/>
  <c r="K359" s="1"/>
  <c r="M359" s="1"/>
  <c r="O359" s="1"/>
  <c r="Q359" s="1"/>
  <c r="S359" s="1"/>
  <c r="U359" s="1"/>
  <c r="W359" s="1"/>
  <c r="Y359" s="1"/>
  <c r="AA359" s="1"/>
  <c r="AC359" s="1"/>
  <c r="AE359" s="1"/>
  <c r="AG359" s="1"/>
  <c r="AI359" s="1"/>
  <c r="I361"/>
  <c r="K361" s="1"/>
  <c r="M361" s="1"/>
  <c r="O361" s="1"/>
  <c r="Q361" s="1"/>
  <c r="S361" s="1"/>
  <c r="U361" s="1"/>
  <c r="W361" s="1"/>
  <c r="Y361" s="1"/>
  <c r="AA361" s="1"/>
  <c r="AC361" s="1"/>
  <c r="AE361" s="1"/>
  <c r="AG361" s="1"/>
  <c r="AI361" s="1"/>
  <c r="I362"/>
  <c r="K362" s="1"/>
  <c r="M362" s="1"/>
  <c r="O362" s="1"/>
  <c r="Q362" s="1"/>
  <c r="S362" s="1"/>
  <c r="U362" s="1"/>
  <c r="W362" s="1"/>
  <c r="Y362" s="1"/>
  <c r="AA362" s="1"/>
  <c r="AC362" s="1"/>
  <c r="AE362" s="1"/>
  <c r="AG362" s="1"/>
  <c r="AI362" s="1"/>
  <c r="I363"/>
  <c r="K363" s="1"/>
  <c r="M363" s="1"/>
  <c r="O363" s="1"/>
  <c r="Q363" s="1"/>
  <c r="S363" s="1"/>
  <c r="U363" s="1"/>
  <c r="W363" s="1"/>
  <c r="Y363" s="1"/>
  <c r="AA363" s="1"/>
  <c r="AC363" s="1"/>
  <c r="AE363" s="1"/>
  <c r="AG363" s="1"/>
  <c r="I365"/>
  <c r="K365" s="1"/>
  <c r="M365" s="1"/>
  <c r="O365" s="1"/>
  <c r="Q365" s="1"/>
  <c r="S365" s="1"/>
  <c r="U365" s="1"/>
  <c r="W365" s="1"/>
  <c r="Y365" s="1"/>
  <c r="AA365" s="1"/>
  <c r="AC365" s="1"/>
  <c r="AE365" s="1"/>
  <c r="AG365" s="1"/>
  <c r="AI365" s="1"/>
  <c r="I371"/>
  <c r="K371" s="1"/>
  <c r="M371" s="1"/>
  <c r="O371" s="1"/>
  <c r="Q371" s="1"/>
  <c r="S371" s="1"/>
  <c r="U371" s="1"/>
  <c r="W371" s="1"/>
  <c r="Y371" s="1"/>
  <c r="AA371" s="1"/>
  <c r="AC371" s="1"/>
  <c r="AE371" s="1"/>
  <c r="AG371" s="1"/>
  <c r="AI371" s="1"/>
  <c r="I373"/>
  <c r="K373" s="1"/>
  <c r="M373" s="1"/>
  <c r="O373" s="1"/>
  <c r="Q373" s="1"/>
  <c r="S373" s="1"/>
  <c r="U373" s="1"/>
  <c r="W373" s="1"/>
  <c r="Y373" s="1"/>
  <c r="AA373" s="1"/>
  <c r="AC373" s="1"/>
  <c r="AE373" s="1"/>
  <c r="AG373" s="1"/>
  <c r="AI373" s="1"/>
  <c r="I375"/>
  <c r="K375" s="1"/>
  <c r="M375" s="1"/>
  <c r="O375" s="1"/>
  <c r="Q375" s="1"/>
  <c r="S375" s="1"/>
  <c r="U375" s="1"/>
  <c r="W375" s="1"/>
  <c r="Y375" s="1"/>
  <c r="AA375" s="1"/>
  <c r="AC375" s="1"/>
  <c r="AE375" s="1"/>
  <c r="AG375" s="1"/>
  <c r="AI375" s="1"/>
  <c r="I377"/>
  <c r="K377" s="1"/>
  <c r="M377" s="1"/>
  <c r="O377" s="1"/>
  <c r="Q377" s="1"/>
  <c r="S377" s="1"/>
  <c r="U377" s="1"/>
  <c r="W377" s="1"/>
  <c r="Y377" s="1"/>
  <c r="AA377" s="1"/>
  <c r="AC377" s="1"/>
  <c r="AE377" s="1"/>
  <c r="AG377" s="1"/>
  <c r="I379"/>
  <c r="K379" s="1"/>
  <c r="M379" s="1"/>
  <c r="O379" s="1"/>
  <c r="Q379" s="1"/>
  <c r="S379" s="1"/>
  <c r="U379" s="1"/>
  <c r="W379" s="1"/>
  <c r="Y379" s="1"/>
  <c r="AA379" s="1"/>
  <c r="AC379" s="1"/>
  <c r="AE379" s="1"/>
  <c r="AG379" s="1"/>
  <c r="I381"/>
  <c r="K381" s="1"/>
  <c r="M381" s="1"/>
  <c r="O381" s="1"/>
  <c r="Q381" s="1"/>
  <c r="S381" s="1"/>
  <c r="U381" s="1"/>
  <c r="W381" s="1"/>
  <c r="Y381" s="1"/>
  <c r="AA381" s="1"/>
  <c r="AC381" s="1"/>
  <c r="AE381" s="1"/>
  <c r="AG381" s="1"/>
  <c r="I383"/>
  <c r="K383" s="1"/>
  <c r="M383" s="1"/>
  <c r="O383" s="1"/>
  <c r="Q383" s="1"/>
  <c r="S383" s="1"/>
  <c r="U383" s="1"/>
  <c r="W383" s="1"/>
  <c r="Y383" s="1"/>
  <c r="AA383" s="1"/>
  <c r="AC383" s="1"/>
  <c r="AE383" s="1"/>
  <c r="AG383" s="1"/>
  <c r="AI383" s="1"/>
  <c r="I385"/>
  <c r="K385" s="1"/>
  <c r="M385" s="1"/>
  <c r="O385" s="1"/>
  <c r="Q385" s="1"/>
  <c r="S385" s="1"/>
  <c r="U385" s="1"/>
  <c r="W385" s="1"/>
  <c r="Y385" s="1"/>
  <c r="AA385" s="1"/>
  <c r="AC385" s="1"/>
  <c r="AE385" s="1"/>
  <c r="AG385" s="1"/>
  <c r="AI385" s="1"/>
  <c r="I387"/>
  <c r="K387" s="1"/>
  <c r="M387" s="1"/>
  <c r="O387" s="1"/>
  <c r="Q387" s="1"/>
  <c r="S387" s="1"/>
  <c r="U387" s="1"/>
  <c r="W387" s="1"/>
  <c r="Y387" s="1"/>
  <c r="AA387" s="1"/>
  <c r="AC387" s="1"/>
  <c r="AE387" s="1"/>
  <c r="AG387" s="1"/>
  <c r="AI387" s="1"/>
  <c r="I395"/>
  <c r="K395" s="1"/>
  <c r="M395" s="1"/>
  <c r="O395" s="1"/>
  <c r="Q395" s="1"/>
  <c r="S395" s="1"/>
  <c r="U395" s="1"/>
  <c r="W395" s="1"/>
  <c r="Y395" s="1"/>
  <c r="AA395" s="1"/>
  <c r="AC395" s="1"/>
  <c r="AE395" s="1"/>
  <c r="AG395" s="1"/>
  <c r="AI395" s="1"/>
  <c r="I397"/>
  <c r="K397" s="1"/>
  <c r="M397" s="1"/>
  <c r="O397" s="1"/>
  <c r="Q397" s="1"/>
  <c r="S397" s="1"/>
  <c r="U397" s="1"/>
  <c r="W397" s="1"/>
  <c r="Y397" s="1"/>
  <c r="AA397" s="1"/>
  <c r="AC397" s="1"/>
  <c r="AE397" s="1"/>
  <c r="AG397" s="1"/>
  <c r="AI397" s="1"/>
  <c r="I398"/>
  <c r="K398" s="1"/>
  <c r="M398" s="1"/>
  <c r="O398" s="1"/>
  <c r="Q398" s="1"/>
  <c r="S398" s="1"/>
  <c r="U398" s="1"/>
  <c r="W398" s="1"/>
  <c r="Y398" s="1"/>
  <c r="AA398" s="1"/>
  <c r="AC398" s="1"/>
  <c r="AE398" s="1"/>
  <c r="AG398" s="1"/>
  <c r="AI398" s="1"/>
  <c r="I400"/>
  <c r="K400" s="1"/>
  <c r="M400" s="1"/>
  <c r="O400" s="1"/>
  <c r="Q400" s="1"/>
  <c r="S400" s="1"/>
  <c r="U400" s="1"/>
  <c r="W400" s="1"/>
  <c r="Y400" s="1"/>
  <c r="AA400" s="1"/>
  <c r="AC400" s="1"/>
  <c r="AE400" s="1"/>
  <c r="AG400" s="1"/>
  <c r="I402"/>
  <c r="K402" s="1"/>
  <c r="M402" s="1"/>
  <c r="O402" s="1"/>
  <c r="Q402" s="1"/>
  <c r="S402" s="1"/>
  <c r="U402" s="1"/>
  <c r="W402" s="1"/>
  <c r="Y402" s="1"/>
  <c r="AA402" s="1"/>
  <c r="AC402" s="1"/>
  <c r="AE402" s="1"/>
  <c r="AG402" s="1"/>
  <c r="AI402" s="1"/>
  <c r="I404"/>
  <c r="K404" s="1"/>
  <c r="M404" s="1"/>
  <c r="O404" s="1"/>
  <c r="Q404" s="1"/>
  <c r="S404" s="1"/>
  <c r="U404" s="1"/>
  <c r="W404" s="1"/>
  <c r="Y404" s="1"/>
  <c r="AA404" s="1"/>
  <c r="AC404" s="1"/>
  <c r="AE404" s="1"/>
  <c r="AG404" s="1"/>
  <c r="AI404" s="1"/>
  <c r="I406"/>
  <c r="K406" s="1"/>
  <c r="M406" s="1"/>
  <c r="O406" s="1"/>
  <c r="Q406" s="1"/>
  <c r="S406" s="1"/>
  <c r="U406" s="1"/>
  <c r="W406" s="1"/>
  <c r="Y406" s="1"/>
  <c r="AA406" s="1"/>
  <c r="AC406" s="1"/>
  <c r="AE406" s="1"/>
  <c r="AG406" s="1"/>
  <c r="AI406" s="1"/>
  <c r="I408"/>
  <c r="K408" s="1"/>
  <c r="M408" s="1"/>
  <c r="O408" s="1"/>
  <c r="Q408" s="1"/>
  <c r="S408" s="1"/>
  <c r="U408" s="1"/>
  <c r="W408" s="1"/>
  <c r="Y408" s="1"/>
  <c r="AA408" s="1"/>
  <c r="AC408" s="1"/>
  <c r="AE408" s="1"/>
  <c r="AG408" s="1"/>
  <c r="I416"/>
  <c r="K416" s="1"/>
  <c r="M416" s="1"/>
  <c r="O416" s="1"/>
  <c r="Q416" s="1"/>
  <c r="S416" s="1"/>
  <c r="U416" s="1"/>
  <c r="W416" s="1"/>
  <c r="Y416" s="1"/>
  <c r="AA416" s="1"/>
  <c r="AC416" s="1"/>
  <c r="AE416" s="1"/>
  <c r="AG416" s="1"/>
  <c r="AI416" s="1"/>
  <c r="I418"/>
  <c r="K418" s="1"/>
  <c r="M418" s="1"/>
  <c r="O418" s="1"/>
  <c r="Q418" s="1"/>
  <c r="S418" s="1"/>
  <c r="U418" s="1"/>
  <c r="W418" s="1"/>
  <c r="Y418" s="1"/>
  <c r="AA418" s="1"/>
  <c r="AC418" s="1"/>
  <c r="AE418" s="1"/>
  <c r="AG418" s="1"/>
  <c r="I420"/>
  <c r="K420" s="1"/>
  <c r="M420" s="1"/>
  <c r="O420" s="1"/>
  <c r="Q420" s="1"/>
  <c r="S420" s="1"/>
  <c r="U420" s="1"/>
  <c r="W420" s="1"/>
  <c r="Y420" s="1"/>
  <c r="AA420" s="1"/>
  <c r="AC420" s="1"/>
  <c r="AE420" s="1"/>
  <c r="AG420" s="1"/>
  <c r="AI420" s="1"/>
  <c r="I422"/>
  <c r="K422" s="1"/>
  <c r="M422" s="1"/>
  <c r="O422" s="1"/>
  <c r="Q422" s="1"/>
  <c r="S422" s="1"/>
  <c r="U422" s="1"/>
  <c r="W422" s="1"/>
  <c r="Y422" s="1"/>
  <c r="AA422" s="1"/>
  <c r="AC422" s="1"/>
  <c r="AE422" s="1"/>
  <c r="AG422" s="1"/>
  <c r="AI422" s="1"/>
  <c r="I424"/>
  <c r="K424" s="1"/>
  <c r="M424" s="1"/>
  <c r="O424" s="1"/>
  <c r="Q424" s="1"/>
  <c r="S424" s="1"/>
  <c r="U424" s="1"/>
  <c r="W424" s="1"/>
  <c r="Y424" s="1"/>
  <c r="AA424" s="1"/>
  <c r="AC424" s="1"/>
  <c r="AE424" s="1"/>
  <c r="AG424" s="1"/>
  <c r="AI424" s="1"/>
  <c r="I426"/>
  <c r="K426" s="1"/>
  <c r="M426" s="1"/>
  <c r="O426" s="1"/>
  <c r="Q426" s="1"/>
  <c r="S426" s="1"/>
  <c r="U426" s="1"/>
  <c r="W426" s="1"/>
  <c r="Y426" s="1"/>
  <c r="AA426" s="1"/>
  <c r="AC426" s="1"/>
  <c r="AE426" s="1"/>
  <c r="AG426" s="1"/>
  <c r="AI426" s="1"/>
  <c r="I428"/>
  <c r="K428" s="1"/>
  <c r="M428" s="1"/>
  <c r="O428" s="1"/>
  <c r="Q428" s="1"/>
  <c r="S428" s="1"/>
  <c r="U428" s="1"/>
  <c r="W428" s="1"/>
  <c r="Y428" s="1"/>
  <c r="AA428" s="1"/>
  <c r="AC428" s="1"/>
  <c r="AE428" s="1"/>
  <c r="AG428" s="1"/>
  <c r="I430"/>
  <c r="K430" s="1"/>
  <c r="M430" s="1"/>
  <c r="O430" s="1"/>
  <c r="Q430" s="1"/>
  <c r="S430" s="1"/>
  <c r="U430" s="1"/>
  <c r="W430" s="1"/>
  <c r="Y430" s="1"/>
  <c r="AA430" s="1"/>
  <c r="AC430" s="1"/>
  <c r="AE430" s="1"/>
  <c r="AG430" s="1"/>
  <c r="I432"/>
  <c r="K432" s="1"/>
  <c r="M432" s="1"/>
  <c r="O432" s="1"/>
  <c r="Q432" s="1"/>
  <c r="S432" s="1"/>
  <c r="U432" s="1"/>
  <c r="W432" s="1"/>
  <c r="Y432" s="1"/>
  <c r="AA432" s="1"/>
  <c r="AC432" s="1"/>
  <c r="AE432" s="1"/>
  <c r="AG432" s="1"/>
  <c r="I434"/>
  <c r="K434" s="1"/>
  <c r="M434" s="1"/>
  <c r="O434" s="1"/>
  <c r="Q434" s="1"/>
  <c r="S434" s="1"/>
  <c r="U434" s="1"/>
  <c r="W434" s="1"/>
  <c r="Y434" s="1"/>
  <c r="AA434" s="1"/>
  <c r="AC434" s="1"/>
  <c r="AE434" s="1"/>
  <c r="AG434" s="1"/>
  <c r="I436"/>
  <c r="K436" s="1"/>
  <c r="M436" s="1"/>
  <c r="O436" s="1"/>
  <c r="Q436" s="1"/>
  <c r="S436" s="1"/>
  <c r="U436" s="1"/>
  <c r="W436" s="1"/>
  <c r="Y436" s="1"/>
  <c r="AA436" s="1"/>
  <c r="AC436" s="1"/>
  <c r="AE436" s="1"/>
  <c r="AG436" s="1"/>
  <c r="AI436" s="1"/>
  <c r="I437"/>
  <c r="K437" s="1"/>
  <c r="M437" s="1"/>
  <c r="O437" s="1"/>
  <c r="Q437" s="1"/>
  <c r="S437" s="1"/>
  <c r="U437" s="1"/>
  <c r="W437" s="1"/>
  <c r="Y437" s="1"/>
  <c r="AA437" s="1"/>
  <c r="AC437" s="1"/>
  <c r="AE437" s="1"/>
  <c r="AG437" s="1"/>
  <c r="AI437" s="1"/>
  <c r="I439"/>
  <c r="K439" s="1"/>
  <c r="M439" s="1"/>
  <c r="O439" s="1"/>
  <c r="Q439" s="1"/>
  <c r="S439" s="1"/>
  <c r="U439" s="1"/>
  <c r="W439" s="1"/>
  <c r="Y439" s="1"/>
  <c r="AA439" s="1"/>
  <c r="AC439" s="1"/>
  <c r="AE439" s="1"/>
  <c r="AG439" s="1"/>
  <c r="I441"/>
  <c r="K441" s="1"/>
  <c r="M441" s="1"/>
  <c r="O441" s="1"/>
  <c r="Q441" s="1"/>
  <c r="S441" s="1"/>
  <c r="U441" s="1"/>
  <c r="W441" s="1"/>
  <c r="Y441" s="1"/>
  <c r="AA441" s="1"/>
  <c r="AC441" s="1"/>
  <c r="AE441" s="1"/>
  <c r="AG441" s="1"/>
  <c r="I443"/>
  <c r="K443" s="1"/>
  <c r="M443" s="1"/>
  <c r="O443" s="1"/>
  <c r="Q443" s="1"/>
  <c r="S443" s="1"/>
  <c r="U443" s="1"/>
  <c r="W443" s="1"/>
  <c r="Y443" s="1"/>
  <c r="AA443" s="1"/>
  <c r="AC443" s="1"/>
  <c r="AE443" s="1"/>
  <c r="AG443" s="1"/>
  <c r="AI443" s="1"/>
  <c r="I445"/>
  <c r="K445" s="1"/>
  <c r="M445" s="1"/>
  <c r="O445" s="1"/>
  <c r="Q445" s="1"/>
  <c r="S445" s="1"/>
  <c r="U445" s="1"/>
  <c r="W445" s="1"/>
  <c r="Y445" s="1"/>
  <c r="AA445" s="1"/>
  <c r="AC445" s="1"/>
  <c r="AE445" s="1"/>
  <c r="AG445" s="1"/>
  <c r="AI445" s="1"/>
  <c r="I446"/>
  <c r="K446" s="1"/>
  <c r="M446" s="1"/>
  <c r="O446" s="1"/>
  <c r="Q446" s="1"/>
  <c r="S446" s="1"/>
  <c r="U446" s="1"/>
  <c r="W446" s="1"/>
  <c r="Y446" s="1"/>
  <c r="AA446" s="1"/>
  <c r="AC446" s="1"/>
  <c r="AE446" s="1"/>
  <c r="AG446" s="1"/>
  <c r="AI446" s="1"/>
  <c r="I448"/>
  <c r="K448" s="1"/>
  <c r="M448" s="1"/>
  <c r="O448" s="1"/>
  <c r="Q448" s="1"/>
  <c r="S448" s="1"/>
  <c r="U448" s="1"/>
  <c r="W448" s="1"/>
  <c r="Y448" s="1"/>
  <c r="AA448" s="1"/>
  <c r="AC448" s="1"/>
  <c r="AE448" s="1"/>
  <c r="AG448" s="1"/>
  <c r="AI448" s="1"/>
  <c r="I449"/>
  <c r="K449" s="1"/>
  <c r="M449" s="1"/>
  <c r="O449" s="1"/>
  <c r="Q449" s="1"/>
  <c r="S449" s="1"/>
  <c r="U449" s="1"/>
  <c r="W449" s="1"/>
  <c r="Y449" s="1"/>
  <c r="AA449" s="1"/>
  <c r="AC449" s="1"/>
  <c r="AE449" s="1"/>
  <c r="AG449" s="1"/>
  <c r="AI449" s="1"/>
  <c r="I452"/>
  <c r="K452" s="1"/>
  <c r="M452" s="1"/>
  <c r="O452" s="1"/>
  <c r="Q452" s="1"/>
  <c r="S452" s="1"/>
  <c r="U452" s="1"/>
  <c r="W452" s="1"/>
  <c r="Y452" s="1"/>
  <c r="AA452" s="1"/>
  <c r="AC452" s="1"/>
  <c r="AE452" s="1"/>
  <c r="AG452" s="1"/>
  <c r="AI452" s="1"/>
  <c r="I453"/>
  <c r="K453" s="1"/>
  <c r="M453" s="1"/>
  <c r="O453" s="1"/>
  <c r="Q453" s="1"/>
  <c r="S453" s="1"/>
  <c r="U453" s="1"/>
  <c r="W453" s="1"/>
  <c r="Y453" s="1"/>
  <c r="AA453" s="1"/>
  <c r="AC453" s="1"/>
  <c r="AE453" s="1"/>
  <c r="AG453" s="1"/>
  <c r="AI453" s="1"/>
  <c r="I455"/>
  <c r="K455" s="1"/>
  <c r="M455" s="1"/>
  <c r="O455" s="1"/>
  <c r="Q455" s="1"/>
  <c r="S455" s="1"/>
  <c r="U455" s="1"/>
  <c r="W455" s="1"/>
  <c r="Y455" s="1"/>
  <c r="AA455" s="1"/>
  <c r="AC455" s="1"/>
  <c r="AE455" s="1"/>
  <c r="AG455" s="1"/>
  <c r="AI455" s="1"/>
  <c r="I457"/>
  <c r="K457" s="1"/>
  <c r="M457" s="1"/>
  <c r="O457" s="1"/>
  <c r="Q457" s="1"/>
  <c r="S457" s="1"/>
  <c r="U457" s="1"/>
  <c r="W457" s="1"/>
  <c r="Y457" s="1"/>
  <c r="AA457" s="1"/>
  <c r="AC457" s="1"/>
  <c r="AE457" s="1"/>
  <c r="AG457" s="1"/>
  <c r="J12" l="1"/>
  <c r="J369"/>
  <c r="J249"/>
  <c r="N461"/>
  <c r="K388"/>
  <c r="M388" s="1"/>
  <c r="O388" s="1"/>
  <c r="Q388" s="1"/>
  <c r="S388" s="1"/>
  <c r="U388" s="1"/>
  <c r="W388" s="1"/>
  <c r="Y388" s="1"/>
  <c r="AA388" s="1"/>
  <c r="AC388" s="1"/>
  <c r="AE388" s="1"/>
  <c r="AG388" s="1"/>
  <c r="N458"/>
  <c r="L458"/>
  <c r="L461"/>
  <c r="J13"/>
  <c r="J212"/>
  <c r="J211" s="1"/>
  <c r="J250"/>
  <c r="J357"/>
  <c r="J356" s="1"/>
  <c r="J224"/>
  <c r="K55"/>
  <c r="M55" s="1"/>
  <c r="O55" s="1"/>
  <c r="Q55" s="1"/>
  <c r="S55" s="1"/>
  <c r="U55" s="1"/>
  <c r="W55" s="1"/>
  <c r="Y55" s="1"/>
  <c r="AA55" s="1"/>
  <c r="AC55" s="1"/>
  <c r="AE55" s="1"/>
  <c r="AG55" s="1"/>
  <c r="AI55" s="1"/>
  <c r="H42"/>
  <c r="G42"/>
  <c r="H233"/>
  <c r="I233" s="1"/>
  <c r="K233" s="1"/>
  <c r="M233" s="1"/>
  <c r="O233" s="1"/>
  <c r="Q233" s="1"/>
  <c r="S233" s="1"/>
  <c r="U233" s="1"/>
  <c r="W233" s="1"/>
  <c r="Y233" s="1"/>
  <c r="AA233" s="1"/>
  <c r="AC233" s="1"/>
  <c r="AE233" s="1"/>
  <c r="AG233" s="1"/>
  <c r="AI233" s="1"/>
  <c r="H372"/>
  <c r="I372" s="1"/>
  <c r="K372" s="1"/>
  <c r="M372" s="1"/>
  <c r="O372" s="1"/>
  <c r="Q372" s="1"/>
  <c r="S372" s="1"/>
  <c r="U372" s="1"/>
  <c r="W372" s="1"/>
  <c r="Y372" s="1"/>
  <c r="AA372" s="1"/>
  <c r="AC372" s="1"/>
  <c r="AE372" s="1"/>
  <c r="AG372" s="1"/>
  <c r="AI372" s="1"/>
  <c r="H49"/>
  <c r="I49" s="1"/>
  <c r="K49" s="1"/>
  <c r="M49" s="1"/>
  <c r="O49" s="1"/>
  <c r="Q49" s="1"/>
  <c r="S49" s="1"/>
  <c r="U49" s="1"/>
  <c r="W49" s="1"/>
  <c r="Y49" s="1"/>
  <c r="AA49" s="1"/>
  <c r="AC49" s="1"/>
  <c r="AE49" s="1"/>
  <c r="AG49" s="1"/>
  <c r="AI49" s="1"/>
  <c r="H374"/>
  <c r="G374"/>
  <c r="J460" l="1"/>
  <c r="I42"/>
  <c r="K42" s="1"/>
  <c r="M42" s="1"/>
  <c r="O42" s="1"/>
  <c r="Q42" s="1"/>
  <c r="S42" s="1"/>
  <c r="U42" s="1"/>
  <c r="W42" s="1"/>
  <c r="Y42" s="1"/>
  <c r="AA42" s="1"/>
  <c r="AC42" s="1"/>
  <c r="AE42" s="1"/>
  <c r="AG42" s="1"/>
  <c r="AI42" s="1"/>
  <c r="I374"/>
  <c r="K374" s="1"/>
  <c r="M374" s="1"/>
  <c r="O374" s="1"/>
  <c r="Q374" s="1"/>
  <c r="S374" s="1"/>
  <c r="U374" s="1"/>
  <c r="W374" s="1"/>
  <c r="Y374" s="1"/>
  <c r="AA374" s="1"/>
  <c r="AC374" s="1"/>
  <c r="AE374" s="1"/>
  <c r="AG374" s="1"/>
  <c r="AI374" s="1"/>
  <c r="J248"/>
  <c r="J223"/>
  <c r="J459"/>
  <c r="J368"/>
  <c r="J11"/>
  <c r="H149"/>
  <c r="G149"/>
  <c r="H386"/>
  <c r="G386"/>
  <c r="I149" l="1"/>
  <c r="K149" s="1"/>
  <c r="M149" s="1"/>
  <c r="O149" s="1"/>
  <c r="Q149" s="1"/>
  <c r="S149" s="1"/>
  <c r="U149" s="1"/>
  <c r="W149" s="1"/>
  <c r="Y149" s="1"/>
  <c r="AA149" s="1"/>
  <c r="AC149" s="1"/>
  <c r="AE149" s="1"/>
  <c r="AG149" s="1"/>
  <c r="AI149" s="1"/>
  <c r="I386"/>
  <c r="K386" s="1"/>
  <c r="M386" s="1"/>
  <c r="O386" s="1"/>
  <c r="Q386" s="1"/>
  <c r="S386" s="1"/>
  <c r="U386" s="1"/>
  <c r="W386" s="1"/>
  <c r="Y386" s="1"/>
  <c r="AA386" s="1"/>
  <c r="AC386" s="1"/>
  <c r="AE386" s="1"/>
  <c r="AG386" s="1"/>
  <c r="AI386" s="1"/>
  <c r="J461"/>
  <c r="J458"/>
  <c r="H376"/>
  <c r="G376"/>
  <c r="H85"/>
  <c r="H83"/>
  <c r="G85"/>
  <c r="G83"/>
  <c r="H138"/>
  <c r="G138"/>
  <c r="I138" l="1"/>
  <c r="K138" s="1"/>
  <c r="M138" s="1"/>
  <c r="O138" s="1"/>
  <c r="Q138" s="1"/>
  <c r="S138" s="1"/>
  <c r="U138" s="1"/>
  <c r="W138" s="1"/>
  <c r="Y138" s="1"/>
  <c r="AA138" s="1"/>
  <c r="AC138" s="1"/>
  <c r="AE138" s="1"/>
  <c r="AG138" s="1"/>
  <c r="AI138" s="1"/>
  <c r="I85"/>
  <c r="K85" s="1"/>
  <c r="M85" s="1"/>
  <c r="O85" s="1"/>
  <c r="Q85" s="1"/>
  <c r="S85" s="1"/>
  <c r="U85" s="1"/>
  <c r="W85" s="1"/>
  <c r="Y85" s="1"/>
  <c r="AA85" s="1"/>
  <c r="AC85" s="1"/>
  <c r="AE85" s="1"/>
  <c r="AG85" s="1"/>
  <c r="AI85" s="1"/>
  <c r="I83"/>
  <c r="K83" s="1"/>
  <c r="M83" s="1"/>
  <c r="O83" s="1"/>
  <c r="Q83" s="1"/>
  <c r="S83" s="1"/>
  <c r="U83" s="1"/>
  <c r="W83" s="1"/>
  <c r="Y83" s="1"/>
  <c r="AA83" s="1"/>
  <c r="AC83" s="1"/>
  <c r="AE83" s="1"/>
  <c r="AG83" s="1"/>
  <c r="AI83" s="1"/>
  <c r="I376"/>
  <c r="K376" s="1"/>
  <c r="M376" s="1"/>
  <c r="O376" s="1"/>
  <c r="Q376" s="1"/>
  <c r="S376" s="1"/>
  <c r="U376" s="1"/>
  <c r="W376" s="1"/>
  <c r="Y376" s="1"/>
  <c r="AA376" s="1"/>
  <c r="AC376" s="1"/>
  <c r="AE376" s="1"/>
  <c r="AG376" s="1"/>
  <c r="G461"/>
  <c r="H456"/>
  <c r="I456" s="1"/>
  <c r="K456" s="1"/>
  <c r="M456" s="1"/>
  <c r="O456" s="1"/>
  <c r="Q456" s="1"/>
  <c r="S456" s="1"/>
  <c r="U456" s="1"/>
  <c r="W456" s="1"/>
  <c r="Y456" s="1"/>
  <c r="AA456" s="1"/>
  <c r="AC456" s="1"/>
  <c r="AE456" s="1"/>
  <c r="AG456" s="1"/>
  <c r="H454"/>
  <c r="I454" s="1"/>
  <c r="K454" s="1"/>
  <c r="M454" s="1"/>
  <c r="O454" s="1"/>
  <c r="Q454" s="1"/>
  <c r="S454" s="1"/>
  <c r="U454" s="1"/>
  <c r="W454" s="1"/>
  <c r="Y454" s="1"/>
  <c r="AA454" s="1"/>
  <c r="AC454" s="1"/>
  <c r="AE454" s="1"/>
  <c r="AG454" s="1"/>
  <c r="AI454" s="1"/>
  <c r="H451"/>
  <c r="I451" s="1"/>
  <c r="K451" s="1"/>
  <c r="M451" s="1"/>
  <c r="O451" s="1"/>
  <c r="Q451" s="1"/>
  <c r="S451" s="1"/>
  <c r="U451" s="1"/>
  <c r="W451" s="1"/>
  <c r="Y451" s="1"/>
  <c r="AA451" s="1"/>
  <c r="AC451" s="1"/>
  <c r="AE451" s="1"/>
  <c r="AG451" s="1"/>
  <c r="AI451" s="1"/>
  <c r="H447"/>
  <c r="I447" s="1"/>
  <c r="K447" s="1"/>
  <c r="M447" s="1"/>
  <c r="O447" s="1"/>
  <c r="Q447" s="1"/>
  <c r="S447" s="1"/>
  <c r="U447" s="1"/>
  <c r="W447" s="1"/>
  <c r="Y447" s="1"/>
  <c r="AA447" s="1"/>
  <c r="AC447" s="1"/>
  <c r="AE447" s="1"/>
  <c r="AG447" s="1"/>
  <c r="AI447" s="1"/>
  <c r="H444"/>
  <c r="I444" s="1"/>
  <c r="K444" s="1"/>
  <c r="M444" s="1"/>
  <c r="O444" s="1"/>
  <c r="Q444" s="1"/>
  <c r="S444" s="1"/>
  <c r="U444" s="1"/>
  <c r="W444" s="1"/>
  <c r="Y444" s="1"/>
  <c r="AA444" s="1"/>
  <c r="AC444" s="1"/>
  <c r="AE444" s="1"/>
  <c r="AG444" s="1"/>
  <c r="AI444" s="1"/>
  <c r="H442"/>
  <c r="I442" s="1"/>
  <c r="K442" s="1"/>
  <c r="M442" s="1"/>
  <c r="O442" s="1"/>
  <c r="Q442" s="1"/>
  <c r="S442" s="1"/>
  <c r="U442" s="1"/>
  <c r="W442" s="1"/>
  <c r="Y442" s="1"/>
  <c r="AA442" s="1"/>
  <c r="AC442" s="1"/>
  <c r="AE442" s="1"/>
  <c r="AG442" s="1"/>
  <c r="AI442" s="1"/>
  <c r="H440"/>
  <c r="I440" s="1"/>
  <c r="K440" s="1"/>
  <c r="M440" s="1"/>
  <c r="O440" s="1"/>
  <c r="Q440" s="1"/>
  <c r="S440" s="1"/>
  <c r="U440" s="1"/>
  <c r="W440" s="1"/>
  <c r="Y440" s="1"/>
  <c r="AA440" s="1"/>
  <c r="AC440" s="1"/>
  <c r="AE440" s="1"/>
  <c r="AG440" s="1"/>
  <c r="H438"/>
  <c r="I438" s="1"/>
  <c r="K438" s="1"/>
  <c r="M438" s="1"/>
  <c r="O438" s="1"/>
  <c r="Q438" s="1"/>
  <c r="S438" s="1"/>
  <c r="U438" s="1"/>
  <c r="W438" s="1"/>
  <c r="Y438" s="1"/>
  <c r="AA438" s="1"/>
  <c r="AC438" s="1"/>
  <c r="AE438" s="1"/>
  <c r="AG438" s="1"/>
  <c r="H435"/>
  <c r="I435" s="1"/>
  <c r="K435" s="1"/>
  <c r="M435" s="1"/>
  <c r="O435" s="1"/>
  <c r="Q435" s="1"/>
  <c r="S435" s="1"/>
  <c r="U435" s="1"/>
  <c r="W435" s="1"/>
  <c r="Y435" s="1"/>
  <c r="AA435" s="1"/>
  <c r="AC435" s="1"/>
  <c r="AE435" s="1"/>
  <c r="AG435" s="1"/>
  <c r="AI435" s="1"/>
  <c r="H433"/>
  <c r="I433" s="1"/>
  <c r="K433" s="1"/>
  <c r="M433" s="1"/>
  <c r="O433" s="1"/>
  <c r="Q433" s="1"/>
  <c r="S433" s="1"/>
  <c r="U433" s="1"/>
  <c r="W433" s="1"/>
  <c r="Y433" s="1"/>
  <c r="AA433" s="1"/>
  <c r="AC433" s="1"/>
  <c r="AE433" s="1"/>
  <c r="AG433" s="1"/>
  <c r="H431"/>
  <c r="I431" s="1"/>
  <c r="K431" s="1"/>
  <c r="M431" s="1"/>
  <c r="O431" s="1"/>
  <c r="Q431" s="1"/>
  <c r="S431" s="1"/>
  <c r="U431" s="1"/>
  <c r="W431" s="1"/>
  <c r="Y431" s="1"/>
  <c r="AA431" s="1"/>
  <c r="AC431" s="1"/>
  <c r="AE431" s="1"/>
  <c r="AG431" s="1"/>
  <c r="H429"/>
  <c r="I429" s="1"/>
  <c r="K429" s="1"/>
  <c r="M429" s="1"/>
  <c r="O429" s="1"/>
  <c r="Q429" s="1"/>
  <c r="S429" s="1"/>
  <c r="U429" s="1"/>
  <c r="W429" s="1"/>
  <c r="Y429" s="1"/>
  <c r="AA429" s="1"/>
  <c r="AC429" s="1"/>
  <c r="AE429" s="1"/>
  <c r="AG429" s="1"/>
  <c r="H427"/>
  <c r="I427" s="1"/>
  <c r="K427" s="1"/>
  <c r="M427" s="1"/>
  <c r="O427" s="1"/>
  <c r="Q427" s="1"/>
  <c r="S427" s="1"/>
  <c r="U427" s="1"/>
  <c r="W427" s="1"/>
  <c r="Y427" s="1"/>
  <c r="AA427" s="1"/>
  <c r="AC427" s="1"/>
  <c r="AE427" s="1"/>
  <c r="AG427" s="1"/>
  <c r="H425"/>
  <c r="I425" s="1"/>
  <c r="K425" s="1"/>
  <c r="M425" s="1"/>
  <c r="O425" s="1"/>
  <c r="Q425" s="1"/>
  <c r="S425" s="1"/>
  <c r="U425" s="1"/>
  <c r="W425" s="1"/>
  <c r="Y425" s="1"/>
  <c r="AA425" s="1"/>
  <c r="AC425" s="1"/>
  <c r="AE425" s="1"/>
  <c r="AG425" s="1"/>
  <c r="AI425" s="1"/>
  <c r="H423"/>
  <c r="I423" s="1"/>
  <c r="K423" s="1"/>
  <c r="M423" s="1"/>
  <c r="O423" s="1"/>
  <c r="Q423" s="1"/>
  <c r="S423" s="1"/>
  <c r="U423" s="1"/>
  <c r="W423" s="1"/>
  <c r="Y423" s="1"/>
  <c r="AA423" s="1"/>
  <c r="AC423" s="1"/>
  <c r="AE423" s="1"/>
  <c r="AG423" s="1"/>
  <c r="AI423" s="1"/>
  <c r="H421"/>
  <c r="I421" s="1"/>
  <c r="K421" s="1"/>
  <c r="M421" s="1"/>
  <c r="O421" s="1"/>
  <c r="Q421" s="1"/>
  <c r="S421" s="1"/>
  <c r="U421" s="1"/>
  <c r="W421" s="1"/>
  <c r="Y421" s="1"/>
  <c r="AA421" s="1"/>
  <c r="AC421" s="1"/>
  <c r="AE421" s="1"/>
  <c r="AG421" s="1"/>
  <c r="AI421" s="1"/>
  <c r="H419"/>
  <c r="I419" s="1"/>
  <c r="K419" s="1"/>
  <c r="M419" s="1"/>
  <c r="O419" s="1"/>
  <c r="Q419" s="1"/>
  <c r="S419" s="1"/>
  <c r="U419" s="1"/>
  <c r="W419" s="1"/>
  <c r="Y419" s="1"/>
  <c r="AA419" s="1"/>
  <c r="AC419" s="1"/>
  <c r="AE419" s="1"/>
  <c r="AG419" s="1"/>
  <c r="AI419" s="1"/>
  <c r="H417"/>
  <c r="I417" s="1"/>
  <c r="K417" s="1"/>
  <c r="M417" s="1"/>
  <c r="O417" s="1"/>
  <c r="Q417" s="1"/>
  <c r="S417" s="1"/>
  <c r="U417" s="1"/>
  <c r="W417" s="1"/>
  <c r="Y417" s="1"/>
  <c r="AA417" s="1"/>
  <c r="AC417" s="1"/>
  <c r="AE417" s="1"/>
  <c r="AG417" s="1"/>
  <c r="H415"/>
  <c r="I415" s="1"/>
  <c r="K415" s="1"/>
  <c r="M415" s="1"/>
  <c r="O415" s="1"/>
  <c r="Q415" s="1"/>
  <c r="S415" s="1"/>
  <c r="U415" s="1"/>
  <c r="W415" s="1"/>
  <c r="Y415" s="1"/>
  <c r="AA415" s="1"/>
  <c r="AC415" s="1"/>
  <c r="AE415" s="1"/>
  <c r="AG415" s="1"/>
  <c r="AI415" s="1"/>
  <c r="H407"/>
  <c r="I407" s="1"/>
  <c r="K407" s="1"/>
  <c r="M407" s="1"/>
  <c r="O407" s="1"/>
  <c r="Q407" s="1"/>
  <c r="S407" s="1"/>
  <c r="U407" s="1"/>
  <c r="W407" s="1"/>
  <c r="Y407" s="1"/>
  <c r="AA407" s="1"/>
  <c r="AC407" s="1"/>
  <c r="AE407" s="1"/>
  <c r="AG407" s="1"/>
  <c r="H405"/>
  <c r="I405" s="1"/>
  <c r="K405" s="1"/>
  <c r="M405" s="1"/>
  <c r="O405" s="1"/>
  <c r="Q405" s="1"/>
  <c r="S405" s="1"/>
  <c r="U405" s="1"/>
  <c r="W405" s="1"/>
  <c r="Y405" s="1"/>
  <c r="AA405" s="1"/>
  <c r="AC405" s="1"/>
  <c r="AE405" s="1"/>
  <c r="AG405" s="1"/>
  <c r="AI405" s="1"/>
  <c r="H403"/>
  <c r="I403" s="1"/>
  <c r="K403" s="1"/>
  <c r="M403" s="1"/>
  <c r="O403" s="1"/>
  <c r="Q403" s="1"/>
  <c r="S403" s="1"/>
  <c r="U403" s="1"/>
  <c r="W403" s="1"/>
  <c r="Y403" s="1"/>
  <c r="AA403" s="1"/>
  <c r="AC403" s="1"/>
  <c r="AE403" s="1"/>
  <c r="AG403" s="1"/>
  <c r="AI403" s="1"/>
  <c r="H401"/>
  <c r="I401" s="1"/>
  <c r="K401" s="1"/>
  <c r="M401" s="1"/>
  <c r="O401" s="1"/>
  <c r="Q401" s="1"/>
  <c r="S401" s="1"/>
  <c r="U401" s="1"/>
  <c r="W401" s="1"/>
  <c r="Y401" s="1"/>
  <c r="AA401" s="1"/>
  <c r="AC401" s="1"/>
  <c r="AE401" s="1"/>
  <c r="AG401" s="1"/>
  <c r="AI401" s="1"/>
  <c r="H399"/>
  <c r="I399" s="1"/>
  <c r="K399" s="1"/>
  <c r="M399" s="1"/>
  <c r="O399" s="1"/>
  <c r="Q399" s="1"/>
  <c r="S399" s="1"/>
  <c r="U399" s="1"/>
  <c r="W399" s="1"/>
  <c r="Y399" s="1"/>
  <c r="AA399" s="1"/>
  <c r="AC399" s="1"/>
  <c r="AE399" s="1"/>
  <c r="AG399" s="1"/>
  <c r="H396"/>
  <c r="I396" s="1"/>
  <c r="K396" s="1"/>
  <c r="M396" s="1"/>
  <c r="O396" s="1"/>
  <c r="Q396" s="1"/>
  <c r="S396" s="1"/>
  <c r="U396" s="1"/>
  <c r="W396" s="1"/>
  <c r="Y396" s="1"/>
  <c r="AA396" s="1"/>
  <c r="AC396" s="1"/>
  <c r="AE396" s="1"/>
  <c r="AG396" s="1"/>
  <c r="AI396" s="1"/>
  <c r="H394"/>
  <c r="I394" s="1"/>
  <c r="K394" s="1"/>
  <c r="M394" s="1"/>
  <c r="O394" s="1"/>
  <c r="Q394" s="1"/>
  <c r="S394" s="1"/>
  <c r="U394" s="1"/>
  <c r="W394" s="1"/>
  <c r="Y394" s="1"/>
  <c r="AA394" s="1"/>
  <c r="AC394" s="1"/>
  <c r="AE394" s="1"/>
  <c r="AG394" s="1"/>
  <c r="AI394" s="1"/>
  <c r="H384"/>
  <c r="I384" s="1"/>
  <c r="K384" s="1"/>
  <c r="M384" s="1"/>
  <c r="O384" s="1"/>
  <c r="Q384" s="1"/>
  <c r="S384" s="1"/>
  <c r="U384" s="1"/>
  <c r="W384" s="1"/>
  <c r="Y384" s="1"/>
  <c r="AA384" s="1"/>
  <c r="AC384" s="1"/>
  <c r="AE384" s="1"/>
  <c r="AG384" s="1"/>
  <c r="AI384" s="1"/>
  <c r="H382"/>
  <c r="I382" s="1"/>
  <c r="K382" s="1"/>
  <c r="M382" s="1"/>
  <c r="O382" s="1"/>
  <c r="Q382" s="1"/>
  <c r="S382" s="1"/>
  <c r="U382" s="1"/>
  <c r="W382" s="1"/>
  <c r="Y382" s="1"/>
  <c r="AA382" s="1"/>
  <c r="AC382" s="1"/>
  <c r="AE382" s="1"/>
  <c r="AG382" s="1"/>
  <c r="AI382" s="1"/>
  <c r="H380"/>
  <c r="I380" s="1"/>
  <c r="K380" s="1"/>
  <c r="M380" s="1"/>
  <c r="O380" s="1"/>
  <c r="Q380" s="1"/>
  <c r="S380" s="1"/>
  <c r="U380" s="1"/>
  <c r="W380" s="1"/>
  <c r="Y380" s="1"/>
  <c r="AA380" s="1"/>
  <c r="AC380" s="1"/>
  <c r="AE380" s="1"/>
  <c r="AG380" s="1"/>
  <c r="H378"/>
  <c r="I378" s="1"/>
  <c r="K378" s="1"/>
  <c r="M378" s="1"/>
  <c r="O378" s="1"/>
  <c r="Q378" s="1"/>
  <c r="S378" s="1"/>
  <c r="U378" s="1"/>
  <c r="W378" s="1"/>
  <c r="Y378" s="1"/>
  <c r="AA378" s="1"/>
  <c r="AC378" s="1"/>
  <c r="AE378" s="1"/>
  <c r="AG378" s="1"/>
  <c r="H370"/>
  <c r="H364"/>
  <c r="I364" s="1"/>
  <c r="K364" s="1"/>
  <c r="M364" s="1"/>
  <c r="O364" s="1"/>
  <c r="Q364" s="1"/>
  <c r="S364" s="1"/>
  <c r="U364" s="1"/>
  <c r="W364" s="1"/>
  <c r="Y364" s="1"/>
  <c r="AA364" s="1"/>
  <c r="AC364" s="1"/>
  <c r="AE364" s="1"/>
  <c r="AG364" s="1"/>
  <c r="AI364" s="1"/>
  <c r="H360"/>
  <c r="I360" s="1"/>
  <c r="K360" s="1"/>
  <c r="M360" s="1"/>
  <c r="O360" s="1"/>
  <c r="Q360" s="1"/>
  <c r="S360" s="1"/>
  <c r="U360" s="1"/>
  <c r="W360" s="1"/>
  <c r="Y360" s="1"/>
  <c r="AA360" s="1"/>
  <c r="AC360" s="1"/>
  <c r="AE360" s="1"/>
  <c r="AG360" s="1"/>
  <c r="AI360" s="1"/>
  <c r="H358"/>
  <c r="I358" s="1"/>
  <c r="K358" s="1"/>
  <c r="M358" s="1"/>
  <c r="O358" s="1"/>
  <c r="Q358" s="1"/>
  <c r="S358" s="1"/>
  <c r="U358" s="1"/>
  <c r="W358" s="1"/>
  <c r="Y358" s="1"/>
  <c r="AA358" s="1"/>
  <c r="AC358" s="1"/>
  <c r="AE358" s="1"/>
  <c r="AG358" s="1"/>
  <c r="AI358" s="1"/>
  <c r="H354"/>
  <c r="I354" s="1"/>
  <c r="K354" s="1"/>
  <c r="M354" s="1"/>
  <c r="O354" s="1"/>
  <c r="Q354" s="1"/>
  <c r="S354" s="1"/>
  <c r="U354" s="1"/>
  <c r="W354" s="1"/>
  <c r="Y354" s="1"/>
  <c r="AA354" s="1"/>
  <c r="AC354" s="1"/>
  <c r="AE354" s="1"/>
  <c r="AG354" s="1"/>
  <c r="AI354" s="1"/>
  <c r="H352"/>
  <c r="I352" s="1"/>
  <c r="K352" s="1"/>
  <c r="M352" s="1"/>
  <c r="O352" s="1"/>
  <c r="Q352" s="1"/>
  <c r="S352" s="1"/>
  <c r="U352" s="1"/>
  <c r="W352" s="1"/>
  <c r="Y352" s="1"/>
  <c r="AA352" s="1"/>
  <c r="AC352" s="1"/>
  <c r="AE352" s="1"/>
  <c r="AG352" s="1"/>
  <c r="H350"/>
  <c r="I350" s="1"/>
  <c r="K350" s="1"/>
  <c r="M350" s="1"/>
  <c r="O350" s="1"/>
  <c r="Q350" s="1"/>
  <c r="S350" s="1"/>
  <c r="U350" s="1"/>
  <c r="W350" s="1"/>
  <c r="Y350" s="1"/>
  <c r="AA350" s="1"/>
  <c r="AC350" s="1"/>
  <c r="AE350" s="1"/>
  <c r="AG350" s="1"/>
  <c r="H345"/>
  <c r="I345" s="1"/>
  <c r="K345" s="1"/>
  <c r="M345" s="1"/>
  <c r="O345" s="1"/>
  <c r="Q345" s="1"/>
  <c r="S345" s="1"/>
  <c r="U345" s="1"/>
  <c r="W345" s="1"/>
  <c r="Y345" s="1"/>
  <c r="AA345" s="1"/>
  <c r="AC345" s="1"/>
  <c r="AE345" s="1"/>
  <c r="AG345" s="1"/>
  <c r="AI345" s="1"/>
  <c r="H339"/>
  <c r="I339" s="1"/>
  <c r="K339" s="1"/>
  <c r="M339" s="1"/>
  <c r="O339" s="1"/>
  <c r="Q339" s="1"/>
  <c r="S339" s="1"/>
  <c r="U339" s="1"/>
  <c r="W339" s="1"/>
  <c r="Y339" s="1"/>
  <c r="AA339" s="1"/>
  <c r="AC339" s="1"/>
  <c r="AE339" s="1"/>
  <c r="AG339" s="1"/>
  <c r="AI339" s="1"/>
  <c r="H332"/>
  <c r="I332" s="1"/>
  <c r="K332" s="1"/>
  <c r="M332" s="1"/>
  <c r="O332" s="1"/>
  <c r="Q332" s="1"/>
  <c r="S332" s="1"/>
  <c r="U332" s="1"/>
  <c r="W332" s="1"/>
  <c r="Y332" s="1"/>
  <c r="AA332" s="1"/>
  <c r="AC332" s="1"/>
  <c r="AE332" s="1"/>
  <c r="AG332" s="1"/>
  <c r="AI332" s="1"/>
  <c r="H329"/>
  <c r="I329" s="1"/>
  <c r="K329" s="1"/>
  <c r="M329" s="1"/>
  <c r="O329" s="1"/>
  <c r="Q329" s="1"/>
  <c r="S329" s="1"/>
  <c r="U329" s="1"/>
  <c r="W329" s="1"/>
  <c r="Y329" s="1"/>
  <c r="AA329" s="1"/>
  <c r="AC329" s="1"/>
  <c r="AE329" s="1"/>
  <c r="AG329" s="1"/>
  <c r="AI329" s="1"/>
  <c r="H326"/>
  <c r="I326" s="1"/>
  <c r="K326" s="1"/>
  <c r="M326" s="1"/>
  <c r="O326" s="1"/>
  <c r="Q326" s="1"/>
  <c r="S326" s="1"/>
  <c r="U326" s="1"/>
  <c r="W326" s="1"/>
  <c r="Y326" s="1"/>
  <c r="AA326" s="1"/>
  <c r="AC326" s="1"/>
  <c r="AE326" s="1"/>
  <c r="AG326" s="1"/>
  <c r="AI326" s="1"/>
  <c r="H323"/>
  <c r="I323" s="1"/>
  <c r="K323" s="1"/>
  <c r="M323" s="1"/>
  <c r="O323" s="1"/>
  <c r="Q323" s="1"/>
  <c r="S323" s="1"/>
  <c r="U323" s="1"/>
  <c r="W323" s="1"/>
  <c r="Y323" s="1"/>
  <c r="AA323" s="1"/>
  <c r="AC323" s="1"/>
  <c r="AE323" s="1"/>
  <c r="AG323" s="1"/>
  <c r="AI323" s="1"/>
  <c r="H319"/>
  <c r="I319" s="1"/>
  <c r="K319" s="1"/>
  <c r="M319" s="1"/>
  <c r="O319" s="1"/>
  <c r="Q319" s="1"/>
  <c r="S319" s="1"/>
  <c r="U319" s="1"/>
  <c r="W319" s="1"/>
  <c r="Y319" s="1"/>
  <c r="AA319" s="1"/>
  <c r="AC319" s="1"/>
  <c r="AE319" s="1"/>
  <c r="AG319" s="1"/>
  <c r="AI319" s="1"/>
  <c r="H317"/>
  <c r="I317" s="1"/>
  <c r="K317" s="1"/>
  <c r="M317" s="1"/>
  <c r="O317" s="1"/>
  <c r="Q317" s="1"/>
  <c r="S317" s="1"/>
  <c r="U317" s="1"/>
  <c r="W317" s="1"/>
  <c r="Y317" s="1"/>
  <c r="AA317" s="1"/>
  <c r="AC317" s="1"/>
  <c r="AE317" s="1"/>
  <c r="AG317" s="1"/>
  <c r="AI317" s="1"/>
  <c r="H315"/>
  <c r="I315" s="1"/>
  <c r="K315" s="1"/>
  <c r="M315" s="1"/>
  <c r="O315" s="1"/>
  <c r="Q315" s="1"/>
  <c r="S315" s="1"/>
  <c r="U315" s="1"/>
  <c r="W315" s="1"/>
  <c r="Y315" s="1"/>
  <c r="AA315" s="1"/>
  <c r="AC315" s="1"/>
  <c r="AE315" s="1"/>
  <c r="AG315" s="1"/>
  <c r="H313"/>
  <c r="I313" s="1"/>
  <c r="K313" s="1"/>
  <c r="M313" s="1"/>
  <c r="O313" s="1"/>
  <c r="Q313" s="1"/>
  <c r="S313" s="1"/>
  <c r="U313" s="1"/>
  <c r="W313" s="1"/>
  <c r="Y313" s="1"/>
  <c r="AA313" s="1"/>
  <c r="AC313" s="1"/>
  <c r="AE313" s="1"/>
  <c r="AG313" s="1"/>
  <c r="AI313" s="1"/>
  <c r="H311"/>
  <c r="I311" s="1"/>
  <c r="K311" s="1"/>
  <c r="M311" s="1"/>
  <c r="O311" s="1"/>
  <c r="Q311" s="1"/>
  <c r="S311" s="1"/>
  <c r="U311" s="1"/>
  <c r="W311" s="1"/>
  <c r="Y311" s="1"/>
  <c r="AA311" s="1"/>
  <c r="AC311" s="1"/>
  <c r="AE311" s="1"/>
  <c r="AG311" s="1"/>
  <c r="AI311" s="1"/>
  <c r="H309"/>
  <c r="I309" s="1"/>
  <c r="K309" s="1"/>
  <c r="M309" s="1"/>
  <c r="O309" s="1"/>
  <c r="Q309" s="1"/>
  <c r="S309" s="1"/>
  <c r="U309" s="1"/>
  <c r="W309" s="1"/>
  <c r="Y309" s="1"/>
  <c r="AA309" s="1"/>
  <c r="AC309" s="1"/>
  <c r="AE309" s="1"/>
  <c r="AG309" s="1"/>
  <c r="AI309" s="1"/>
  <c r="H307"/>
  <c r="I307" s="1"/>
  <c r="K307" s="1"/>
  <c r="M307" s="1"/>
  <c r="O307" s="1"/>
  <c r="Q307" s="1"/>
  <c r="S307" s="1"/>
  <c r="U307" s="1"/>
  <c r="W307" s="1"/>
  <c r="Y307" s="1"/>
  <c r="AA307" s="1"/>
  <c r="AC307" s="1"/>
  <c r="AE307" s="1"/>
  <c r="AG307" s="1"/>
  <c r="AI307" s="1"/>
  <c r="H305"/>
  <c r="I305" s="1"/>
  <c r="K305" s="1"/>
  <c r="M305" s="1"/>
  <c r="O305" s="1"/>
  <c r="Q305" s="1"/>
  <c r="S305" s="1"/>
  <c r="U305" s="1"/>
  <c r="W305" s="1"/>
  <c r="Y305" s="1"/>
  <c r="AA305" s="1"/>
  <c r="AC305" s="1"/>
  <c r="AE305" s="1"/>
  <c r="AG305" s="1"/>
  <c r="AI305" s="1"/>
  <c r="H303"/>
  <c r="I303" s="1"/>
  <c r="K303" s="1"/>
  <c r="M303" s="1"/>
  <c r="O303" s="1"/>
  <c r="Q303" s="1"/>
  <c r="S303" s="1"/>
  <c r="U303" s="1"/>
  <c r="W303" s="1"/>
  <c r="Y303" s="1"/>
  <c r="AA303" s="1"/>
  <c r="AC303" s="1"/>
  <c r="AE303" s="1"/>
  <c r="AG303" s="1"/>
  <c r="AI303" s="1"/>
  <c r="H301"/>
  <c r="I301" s="1"/>
  <c r="K301" s="1"/>
  <c r="M301" s="1"/>
  <c r="O301" s="1"/>
  <c r="Q301" s="1"/>
  <c r="S301" s="1"/>
  <c r="U301" s="1"/>
  <c r="W301" s="1"/>
  <c r="Y301" s="1"/>
  <c r="AA301" s="1"/>
  <c r="AC301" s="1"/>
  <c r="AE301" s="1"/>
  <c r="AG301" s="1"/>
  <c r="AI301" s="1"/>
  <c r="H299"/>
  <c r="I299" s="1"/>
  <c r="K299" s="1"/>
  <c r="M299" s="1"/>
  <c r="O299" s="1"/>
  <c r="Q299" s="1"/>
  <c r="S299" s="1"/>
  <c r="U299" s="1"/>
  <c r="W299" s="1"/>
  <c r="Y299" s="1"/>
  <c r="AA299" s="1"/>
  <c r="AC299" s="1"/>
  <c r="AE299" s="1"/>
  <c r="AG299" s="1"/>
  <c r="AI299" s="1"/>
  <c r="H297"/>
  <c r="I297" s="1"/>
  <c r="K297" s="1"/>
  <c r="M297" s="1"/>
  <c r="O297" s="1"/>
  <c r="Q297" s="1"/>
  <c r="S297" s="1"/>
  <c r="U297" s="1"/>
  <c r="W297" s="1"/>
  <c r="Y297" s="1"/>
  <c r="AA297" s="1"/>
  <c r="AC297" s="1"/>
  <c r="AE297" s="1"/>
  <c r="AG297" s="1"/>
  <c r="H295"/>
  <c r="I295" s="1"/>
  <c r="K295" s="1"/>
  <c r="M295" s="1"/>
  <c r="O295" s="1"/>
  <c r="Q295" s="1"/>
  <c r="S295" s="1"/>
  <c r="U295" s="1"/>
  <c r="W295" s="1"/>
  <c r="Y295" s="1"/>
  <c r="AA295" s="1"/>
  <c r="AC295" s="1"/>
  <c r="AE295" s="1"/>
  <c r="AG295" s="1"/>
  <c r="H293"/>
  <c r="I293" s="1"/>
  <c r="K293" s="1"/>
  <c r="M293" s="1"/>
  <c r="O293" s="1"/>
  <c r="Q293" s="1"/>
  <c r="S293" s="1"/>
  <c r="U293" s="1"/>
  <c r="W293" s="1"/>
  <c r="Y293" s="1"/>
  <c r="AA293" s="1"/>
  <c r="AC293" s="1"/>
  <c r="AE293" s="1"/>
  <c r="AG293" s="1"/>
  <c r="H291"/>
  <c r="I291" s="1"/>
  <c r="K291" s="1"/>
  <c r="M291" s="1"/>
  <c r="O291" s="1"/>
  <c r="Q291" s="1"/>
  <c r="S291" s="1"/>
  <c r="U291" s="1"/>
  <c r="W291" s="1"/>
  <c r="Y291" s="1"/>
  <c r="AA291" s="1"/>
  <c r="AC291" s="1"/>
  <c r="AE291" s="1"/>
  <c r="AG291" s="1"/>
  <c r="H289"/>
  <c r="I289" s="1"/>
  <c r="K289" s="1"/>
  <c r="M289" s="1"/>
  <c r="O289" s="1"/>
  <c r="Q289" s="1"/>
  <c r="S289" s="1"/>
  <c r="U289" s="1"/>
  <c r="W289" s="1"/>
  <c r="Y289" s="1"/>
  <c r="AA289" s="1"/>
  <c r="AC289" s="1"/>
  <c r="AE289" s="1"/>
  <c r="AG289" s="1"/>
  <c r="H287"/>
  <c r="I287" s="1"/>
  <c r="K287" s="1"/>
  <c r="M287" s="1"/>
  <c r="O287" s="1"/>
  <c r="Q287" s="1"/>
  <c r="S287" s="1"/>
  <c r="U287" s="1"/>
  <c r="W287" s="1"/>
  <c r="Y287" s="1"/>
  <c r="AA287" s="1"/>
  <c r="AC287" s="1"/>
  <c r="AE287" s="1"/>
  <c r="AG287" s="1"/>
  <c r="AI287" s="1"/>
  <c r="H285"/>
  <c r="I285" s="1"/>
  <c r="K285" s="1"/>
  <c r="M285" s="1"/>
  <c r="O285" s="1"/>
  <c r="Q285" s="1"/>
  <c r="S285" s="1"/>
  <c r="U285" s="1"/>
  <c r="W285" s="1"/>
  <c r="Y285" s="1"/>
  <c r="AA285" s="1"/>
  <c r="AC285" s="1"/>
  <c r="AE285" s="1"/>
  <c r="AG285" s="1"/>
  <c r="H283"/>
  <c r="I283" s="1"/>
  <c r="K283" s="1"/>
  <c r="M283" s="1"/>
  <c r="O283" s="1"/>
  <c r="Q283" s="1"/>
  <c r="S283" s="1"/>
  <c r="U283" s="1"/>
  <c r="W283" s="1"/>
  <c r="Y283" s="1"/>
  <c r="AA283" s="1"/>
  <c r="AC283" s="1"/>
  <c r="AE283" s="1"/>
  <c r="AG283" s="1"/>
  <c r="H281"/>
  <c r="I281" s="1"/>
  <c r="K281" s="1"/>
  <c r="M281" s="1"/>
  <c r="O281" s="1"/>
  <c r="Q281" s="1"/>
  <c r="S281" s="1"/>
  <c r="U281" s="1"/>
  <c r="W281" s="1"/>
  <c r="Y281" s="1"/>
  <c r="AA281" s="1"/>
  <c r="AC281" s="1"/>
  <c r="AE281" s="1"/>
  <c r="AG281" s="1"/>
  <c r="AI281" s="1"/>
  <c r="H279"/>
  <c r="I279" s="1"/>
  <c r="K279" s="1"/>
  <c r="M279" s="1"/>
  <c r="O279" s="1"/>
  <c r="Q279" s="1"/>
  <c r="S279" s="1"/>
  <c r="U279" s="1"/>
  <c r="W279" s="1"/>
  <c r="Y279" s="1"/>
  <c r="AA279" s="1"/>
  <c r="AC279" s="1"/>
  <c r="AE279" s="1"/>
  <c r="AG279" s="1"/>
  <c r="H277"/>
  <c r="I277" s="1"/>
  <c r="K277" s="1"/>
  <c r="M277" s="1"/>
  <c r="O277" s="1"/>
  <c r="Q277" s="1"/>
  <c r="S277" s="1"/>
  <c r="U277" s="1"/>
  <c r="W277" s="1"/>
  <c r="Y277" s="1"/>
  <c r="AA277" s="1"/>
  <c r="AC277" s="1"/>
  <c r="AE277" s="1"/>
  <c r="AG277" s="1"/>
  <c r="AI277" s="1"/>
  <c r="H275"/>
  <c r="I275" s="1"/>
  <c r="K275" s="1"/>
  <c r="M275" s="1"/>
  <c r="O275" s="1"/>
  <c r="Q275" s="1"/>
  <c r="S275" s="1"/>
  <c r="U275" s="1"/>
  <c r="W275" s="1"/>
  <c r="Y275" s="1"/>
  <c r="AA275" s="1"/>
  <c r="AC275" s="1"/>
  <c r="AE275" s="1"/>
  <c r="AG275" s="1"/>
  <c r="AI275" s="1"/>
  <c r="H273"/>
  <c r="I273" s="1"/>
  <c r="K273" s="1"/>
  <c r="M273" s="1"/>
  <c r="O273" s="1"/>
  <c r="Q273" s="1"/>
  <c r="S273" s="1"/>
  <c r="U273" s="1"/>
  <c r="W273" s="1"/>
  <c r="Y273" s="1"/>
  <c r="AA273" s="1"/>
  <c r="AC273" s="1"/>
  <c r="AE273" s="1"/>
  <c r="AG273" s="1"/>
  <c r="AI273" s="1"/>
  <c r="H271"/>
  <c r="I271" s="1"/>
  <c r="K271" s="1"/>
  <c r="M271" s="1"/>
  <c r="O271" s="1"/>
  <c r="Q271" s="1"/>
  <c r="S271" s="1"/>
  <c r="U271" s="1"/>
  <c r="W271" s="1"/>
  <c r="Y271" s="1"/>
  <c r="AA271" s="1"/>
  <c r="AC271" s="1"/>
  <c r="AE271" s="1"/>
  <c r="AG271" s="1"/>
  <c r="AI271" s="1"/>
  <c r="H269"/>
  <c r="I269" s="1"/>
  <c r="K269" s="1"/>
  <c r="M269" s="1"/>
  <c r="O269" s="1"/>
  <c r="Q269" s="1"/>
  <c r="S269" s="1"/>
  <c r="U269" s="1"/>
  <c r="W269" s="1"/>
  <c r="Y269" s="1"/>
  <c r="AA269" s="1"/>
  <c r="AC269" s="1"/>
  <c r="AE269" s="1"/>
  <c r="AG269" s="1"/>
  <c r="AI269" s="1"/>
  <c r="H267"/>
  <c r="I267" s="1"/>
  <c r="K267" s="1"/>
  <c r="M267" s="1"/>
  <c r="O267" s="1"/>
  <c r="Q267" s="1"/>
  <c r="S267" s="1"/>
  <c r="U267" s="1"/>
  <c r="W267" s="1"/>
  <c r="Y267" s="1"/>
  <c r="AA267" s="1"/>
  <c r="AC267" s="1"/>
  <c r="AE267" s="1"/>
  <c r="AG267" s="1"/>
  <c r="H265"/>
  <c r="I265" s="1"/>
  <c r="K265" s="1"/>
  <c r="M265" s="1"/>
  <c r="O265" s="1"/>
  <c r="Q265" s="1"/>
  <c r="S265" s="1"/>
  <c r="U265" s="1"/>
  <c r="W265" s="1"/>
  <c r="Y265" s="1"/>
  <c r="AA265" s="1"/>
  <c r="AC265" s="1"/>
  <c r="AE265" s="1"/>
  <c r="AG265" s="1"/>
  <c r="H263"/>
  <c r="I263" s="1"/>
  <c r="K263" s="1"/>
  <c r="M263" s="1"/>
  <c r="O263" s="1"/>
  <c r="Q263" s="1"/>
  <c r="S263" s="1"/>
  <c r="U263" s="1"/>
  <c r="W263" s="1"/>
  <c r="Y263" s="1"/>
  <c r="AA263" s="1"/>
  <c r="AC263" s="1"/>
  <c r="AE263" s="1"/>
  <c r="AG263" s="1"/>
  <c r="H261"/>
  <c r="I261" s="1"/>
  <c r="K261" s="1"/>
  <c r="M261" s="1"/>
  <c r="O261" s="1"/>
  <c r="Q261" s="1"/>
  <c r="S261" s="1"/>
  <c r="U261" s="1"/>
  <c r="W261" s="1"/>
  <c r="Y261" s="1"/>
  <c r="AA261" s="1"/>
  <c r="AC261" s="1"/>
  <c r="AE261" s="1"/>
  <c r="AG261" s="1"/>
  <c r="AI261" s="1"/>
  <c r="H259"/>
  <c r="I259" s="1"/>
  <c r="K259" s="1"/>
  <c r="M259" s="1"/>
  <c r="O259" s="1"/>
  <c r="Q259" s="1"/>
  <c r="S259" s="1"/>
  <c r="U259" s="1"/>
  <c r="W259" s="1"/>
  <c r="Y259" s="1"/>
  <c r="AA259" s="1"/>
  <c r="AC259" s="1"/>
  <c r="AE259" s="1"/>
  <c r="AG259" s="1"/>
  <c r="H257"/>
  <c r="I257" s="1"/>
  <c r="K257" s="1"/>
  <c r="M257" s="1"/>
  <c r="O257" s="1"/>
  <c r="Q257" s="1"/>
  <c r="S257" s="1"/>
  <c r="U257" s="1"/>
  <c r="W257" s="1"/>
  <c r="Y257" s="1"/>
  <c r="AA257" s="1"/>
  <c r="AC257" s="1"/>
  <c r="AE257" s="1"/>
  <c r="AG257" s="1"/>
  <c r="AI257" s="1"/>
  <c r="H255"/>
  <c r="I255" s="1"/>
  <c r="K255" s="1"/>
  <c r="M255" s="1"/>
  <c r="O255" s="1"/>
  <c r="Q255" s="1"/>
  <c r="S255" s="1"/>
  <c r="U255" s="1"/>
  <c r="W255" s="1"/>
  <c r="Y255" s="1"/>
  <c r="AA255" s="1"/>
  <c r="AC255" s="1"/>
  <c r="AE255" s="1"/>
  <c r="AG255" s="1"/>
  <c r="AI255" s="1"/>
  <c r="H253"/>
  <c r="I253" s="1"/>
  <c r="K253" s="1"/>
  <c r="M253" s="1"/>
  <c r="O253" s="1"/>
  <c r="Q253" s="1"/>
  <c r="S253" s="1"/>
  <c r="U253" s="1"/>
  <c r="W253" s="1"/>
  <c r="Y253" s="1"/>
  <c r="AA253" s="1"/>
  <c r="AC253" s="1"/>
  <c r="AE253" s="1"/>
  <c r="AG253" s="1"/>
  <c r="AI253" s="1"/>
  <c r="H251"/>
  <c r="H246"/>
  <c r="I246" s="1"/>
  <c r="K246" s="1"/>
  <c r="M246" s="1"/>
  <c r="O246" s="1"/>
  <c r="Q246" s="1"/>
  <c r="S246" s="1"/>
  <c r="U246" s="1"/>
  <c r="W246" s="1"/>
  <c r="Y246" s="1"/>
  <c r="AA246" s="1"/>
  <c r="AC246" s="1"/>
  <c r="AE246" s="1"/>
  <c r="AG246" s="1"/>
  <c r="AI246" s="1"/>
  <c r="H244"/>
  <c r="I244" s="1"/>
  <c r="K244" s="1"/>
  <c r="M244" s="1"/>
  <c r="O244" s="1"/>
  <c r="Q244" s="1"/>
  <c r="S244" s="1"/>
  <c r="U244" s="1"/>
  <c r="W244" s="1"/>
  <c r="Y244" s="1"/>
  <c r="AA244" s="1"/>
  <c r="AC244" s="1"/>
  <c r="AE244" s="1"/>
  <c r="AG244" s="1"/>
  <c r="AI244" s="1"/>
  <c r="H240"/>
  <c r="I240" s="1"/>
  <c r="K240" s="1"/>
  <c r="M240" s="1"/>
  <c r="O240" s="1"/>
  <c r="Q240" s="1"/>
  <c r="S240" s="1"/>
  <c r="U240" s="1"/>
  <c r="W240" s="1"/>
  <c r="Y240" s="1"/>
  <c r="AA240" s="1"/>
  <c r="AC240" s="1"/>
  <c r="AE240" s="1"/>
  <c r="AG240" s="1"/>
  <c r="H238"/>
  <c r="I238" s="1"/>
  <c r="K238" s="1"/>
  <c r="M238" s="1"/>
  <c r="O238" s="1"/>
  <c r="Q238" s="1"/>
  <c r="S238" s="1"/>
  <c r="U238" s="1"/>
  <c r="W238" s="1"/>
  <c r="Y238" s="1"/>
  <c r="AA238" s="1"/>
  <c r="AC238" s="1"/>
  <c r="AE238" s="1"/>
  <c r="AG238" s="1"/>
  <c r="AI238" s="1"/>
  <c r="H231"/>
  <c r="I231" s="1"/>
  <c r="K231" s="1"/>
  <c r="M231" s="1"/>
  <c r="O231" s="1"/>
  <c r="Q231" s="1"/>
  <c r="S231" s="1"/>
  <c r="U231" s="1"/>
  <c r="W231" s="1"/>
  <c r="Y231" s="1"/>
  <c r="AA231" s="1"/>
  <c r="AC231" s="1"/>
  <c r="AE231" s="1"/>
  <c r="AG231" s="1"/>
  <c r="AI231" s="1"/>
  <c r="H229"/>
  <c r="I229" s="1"/>
  <c r="K229" s="1"/>
  <c r="M229" s="1"/>
  <c r="O229" s="1"/>
  <c r="Q229" s="1"/>
  <c r="S229" s="1"/>
  <c r="U229" s="1"/>
  <c r="W229" s="1"/>
  <c r="Y229" s="1"/>
  <c r="AA229" s="1"/>
  <c r="AC229" s="1"/>
  <c r="AE229" s="1"/>
  <c r="AG229" s="1"/>
  <c r="H225"/>
  <c r="I225" s="1"/>
  <c r="K225" s="1"/>
  <c r="M225" s="1"/>
  <c r="O225" s="1"/>
  <c r="Q225" s="1"/>
  <c r="S225" s="1"/>
  <c r="U225" s="1"/>
  <c r="W225" s="1"/>
  <c r="Y225" s="1"/>
  <c r="AA225" s="1"/>
  <c r="AC225" s="1"/>
  <c r="AE225" s="1"/>
  <c r="AG225" s="1"/>
  <c r="AI225" s="1"/>
  <c r="H221"/>
  <c r="I221" s="1"/>
  <c r="K221" s="1"/>
  <c r="M221" s="1"/>
  <c r="O221" s="1"/>
  <c r="Q221" s="1"/>
  <c r="S221" s="1"/>
  <c r="U221" s="1"/>
  <c r="W221" s="1"/>
  <c r="Y221" s="1"/>
  <c r="AA221" s="1"/>
  <c r="AC221" s="1"/>
  <c r="AE221" s="1"/>
  <c r="AG221" s="1"/>
  <c r="AI221" s="1"/>
  <c r="H219"/>
  <c r="I219" s="1"/>
  <c r="K219" s="1"/>
  <c r="M219" s="1"/>
  <c r="O219" s="1"/>
  <c r="Q219" s="1"/>
  <c r="S219" s="1"/>
  <c r="U219" s="1"/>
  <c r="W219" s="1"/>
  <c r="Y219" s="1"/>
  <c r="AA219" s="1"/>
  <c r="AC219" s="1"/>
  <c r="AE219" s="1"/>
  <c r="AG219" s="1"/>
  <c r="AI219" s="1"/>
  <c r="H217"/>
  <c r="I217" s="1"/>
  <c r="K217" s="1"/>
  <c r="M217" s="1"/>
  <c r="O217" s="1"/>
  <c r="Q217" s="1"/>
  <c r="S217" s="1"/>
  <c r="U217" s="1"/>
  <c r="W217" s="1"/>
  <c r="Y217" s="1"/>
  <c r="AA217" s="1"/>
  <c r="AC217" s="1"/>
  <c r="AE217" s="1"/>
  <c r="AG217" s="1"/>
  <c r="AI217" s="1"/>
  <c r="H213"/>
  <c r="I213" s="1"/>
  <c r="K213" s="1"/>
  <c r="M213" s="1"/>
  <c r="O213" s="1"/>
  <c r="Q213" s="1"/>
  <c r="S213" s="1"/>
  <c r="U213" s="1"/>
  <c r="W213" s="1"/>
  <c r="Y213" s="1"/>
  <c r="AA213" s="1"/>
  <c r="AC213" s="1"/>
  <c r="AE213" s="1"/>
  <c r="AG213" s="1"/>
  <c r="AI213" s="1"/>
  <c r="H206"/>
  <c r="I206" s="1"/>
  <c r="K206" s="1"/>
  <c r="M206" s="1"/>
  <c r="O206" s="1"/>
  <c r="Q206" s="1"/>
  <c r="S206" s="1"/>
  <c r="U206" s="1"/>
  <c r="W206" s="1"/>
  <c r="Y206" s="1"/>
  <c r="AA206" s="1"/>
  <c r="AC206" s="1"/>
  <c r="AE206" s="1"/>
  <c r="AG206" s="1"/>
  <c r="AI206" s="1"/>
  <c r="H204"/>
  <c r="I204" s="1"/>
  <c r="K204" s="1"/>
  <c r="M204" s="1"/>
  <c r="O204" s="1"/>
  <c r="Q204" s="1"/>
  <c r="S204" s="1"/>
  <c r="U204" s="1"/>
  <c r="W204" s="1"/>
  <c r="Y204" s="1"/>
  <c r="AA204" s="1"/>
  <c r="AC204" s="1"/>
  <c r="AE204" s="1"/>
  <c r="AG204" s="1"/>
  <c r="H202"/>
  <c r="I202" s="1"/>
  <c r="K202" s="1"/>
  <c r="M202" s="1"/>
  <c r="O202" s="1"/>
  <c r="Q202" s="1"/>
  <c r="S202" s="1"/>
  <c r="U202" s="1"/>
  <c r="W202" s="1"/>
  <c r="Y202" s="1"/>
  <c r="AA202" s="1"/>
  <c r="AC202" s="1"/>
  <c r="AE202" s="1"/>
  <c r="AG202" s="1"/>
  <c r="H200"/>
  <c r="I200" s="1"/>
  <c r="K200" s="1"/>
  <c r="M200" s="1"/>
  <c r="O200" s="1"/>
  <c r="Q200" s="1"/>
  <c r="S200" s="1"/>
  <c r="U200" s="1"/>
  <c r="W200" s="1"/>
  <c r="Y200" s="1"/>
  <c r="AA200" s="1"/>
  <c r="AC200" s="1"/>
  <c r="AE200" s="1"/>
  <c r="AG200" s="1"/>
  <c r="H198"/>
  <c r="I198" s="1"/>
  <c r="K198" s="1"/>
  <c r="M198" s="1"/>
  <c r="O198" s="1"/>
  <c r="Q198" s="1"/>
  <c r="S198" s="1"/>
  <c r="U198" s="1"/>
  <c r="W198" s="1"/>
  <c r="Y198" s="1"/>
  <c r="AA198" s="1"/>
  <c r="AC198" s="1"/>
  <c r="AE198" s="1"/>
  <c r="AG198" s="1"/>
  <c r="H196"/>
  <c r="I196" s="1"/>
  <c r="K196" s="1"/>
  <c r="M196" s="1"/>
  <c r="O196" s="1"/>
  <c r="Q196" s="1"/>
  <c r="S196" s="1"/>
  <c r="U196" s="1"/>
  <c r="W196" s="1"/>
  <c r="Y196" s="1"/>
  <c r="AA196" s="1"/>
  <c r="AC196" s="1"/>
  <c r="AE196" s="1"/>
  <c r="AG196" s="1"/>
  <c r="AI196" s="1"/>
  <c r="H192"/>
  <c r="I192" s="1"/>
  <c r="K192" s="1"/>
  <c r="M192" s="1"/>
  <c r="O192" s="1"/>
  <c r="Q192" s="1"/>
  <c r="S192" s="1"/>
  <c r="U192" s="1"/>
  <c r="W192" s="1"/>
  <c r="Y192" s="1"/>
  <c r="AA192" s="1"/>
  <c r="AC192" s="1"/>
  <c r="AE192" s="1"/>
  <c r="AG192" s="1"/>
  <c r="H190"/>
  <c r="I190" s="1"/>
  <c r="K190" s="1"/>
  <c r="M190" s="1"/>
  <c r="O190" s="1"/>
  <c r="Q190" s="1"/>
  <c r="S190" s="1"/>
  <c r="U190" s="1"/>
  <c r="W190" s="1"/>
  <c r="Y190" s="1"/>
  <c r="AA190" s="1"/>
  <c r="AC190" s="1"/>
  <c r="AE190" s="1"/>
  <c r="AG190" s="1"/>
  <c r="H186"/>
  <c r="I186" s="1"/>
  <c r="K186" s="1"/>
  <c r="M186" s="1"/>
  <c r="O186" s="1"/>
  <c r="Q186" s="1"/>
  <c r="S186" s="1"/>
  <c r="U186" s="1"/>
  <c r="W186" s="1"/>
  <c r="Y186" s="1"/>
  <c r="AA186" s="1"/>
  <c r="AC186" s="1"/>
  <c r="AE186" s="1"/>
  <c r="AG186" s="1"/>
  <c r="H184"/>
  <c r="I184" s="1"/>
  <c r="K184" s="1"/>
  <c r="M184" s="1"/>
  <c r="O184" s="1"/>
  <c r="Q184" s="1"/>
  <c r="S184" s="1"/>
  <c r="U184" s="1"/>
  <c r="W184" s="1"/>
  <c r="Y184" s="1"/>
  <c r="AA184" s="1"/>
  <c r="AC184" s="1"/>
  <c r="AE184" s="1"/>
  <c r="AG184" s="1"/>
  <c r="AI184" s="1"/>
  <c r="H182"/>
  <c r="I182" s="1"/>
  <c r="K182" s="1"/>
  <c r="M182" s="1"/>
  <c r="O182" s="1"/>
  <c r="Q182" s="1"/>
  <c r="S182" s="1"/>
  <c r="U182" s="1"/>
  <c r="W182" s="1"/>
  <c r="Y182" s="1"/>
  <c r="AA182" s="1"/>
  <c r="AC182" s="1"/>
  <c r="AE182" s="1"/>
  <c r="AG182" s="1"/>
  <c r="AI182" s="1"/>
  <c r="H180"/>
  <c r="I180" s="1"/>
  <c r="K180" s="1"/>
  <c r="M180" s="1"/>
  <c r="O180" s="1"/>
  <c r="Q180" s="1"/>
  <c r="S180" s="1"/>
  <c r="U180" s="1"/>
  <c r="W180" s="1"/>
  <c r="Y180" s="1"/>
  <c r="AA180" s="1"/>
  <c r="AC180" s="1"/>
  <c r="AE180" s="1"/>
  <c r="AG180" s="1"/>
  <c r="H178"/>
  <c r="I178" s="1"/>
  <c r="K178" s="1"/>
  <c r="M178" s="1"/>
  <c r="O178" s="1"/>
  <c r="Q178" s="1"/>
  <c r="S178" s="1"/>
  <c r="U178" s="1"/>
  <c r="W178" s="1"/>
  <c r="Y178" s="1"/>
  <c r="AA178" s="1"/>
  <c r="AC178" s="1"/>
  <c r="AE178" s="1"/>
  <c r="AG178" s="1"/>
  <c r="AI178" s="1"/>
  <c r="H176"/>
  <c r="I176" s="1"/>
  <c r="K176" s="1"/>
  <c r="M176" s="1"/>
  <c r="O176" s="1"/>
  <c r="Q176" s="1"/>
  <c r="S176" s="1"/>
  <c r="U176" s="1"/>
  <c r="W176" s="1"/>
  <c r="Y176" s="1"/>
  <c r="AA176" s="1"/>
  <c r="AC176" s="1"/>
  <c r="AE176" s="1"/>
  <c r="AG176" s="1"/>
  <c r="H173"/>
  <c r="I173" s="1"/>
  <c r="K173" s="1"/>
  <c r="M173" s="1"/>
  <c r="O173" s="1"/>
  <c r="Q173" s="1"/>
  <c r="S173" s="1"/>
  <c r="U173" s="1"/>
  <c r="W173" s="1"/>
  <c r="Y173" s="1"/>
  <c r="AA173" s="1"/>
  <c r="AC173" s="1"/>
  <c r="AE173" s="1"/>
  <c r="AG173" s="1"/>
  <c r="AI173" s="1"/>
  <c r="H171"/>
  <c r="I171" s="1"/>
  <c r="K171" s="1"/>
  <c r="M171" s="1"/>
  <c r="O171" s="1"/>
  <c r="Q171" s="1"/>
  <c r="S171" s="1"/>
  <c r="U171" s="1"/>
  <c r="W171" s="1"/>
  <c r="Y171" s="1"/>
  <c r="AA171" s="1"/>
  <c r="AC171" s="1"/>
  <c r="AE171" s="1"/>
  <c r="AG171" s="1"/>
  <c r="AI171" s="1"/>
  <c r="H168"/>
  <c r="I168" s="1"/>
  <c r="K168" s="1"/>
  <c r="M168" s="1"/>
  <c r="O168" s="1"/>
  <c r="Q168" s="1"/>
  <c r="S168" s="1"/>
  <c r="U168" s="1"/>
  <c r="W168" s="1"/>
  <c r="Y168" s="1"/>
  <c r="AA168" s="1"/>
  <c r="AC168" s="1"/>
  <c r="AE168" s="1"/>
  <c r="AG168" s="1"/>
  <c r="AI168" s="1"/>
  <c r="H166"/>
  <c r="I166" s="1"/>
  <c r="K166" s="1"/>
  <c r="M166" s="1"/>
  <c r="O166" s="1"/>
  <c r="Q166" s="1"/>
  <c r="S166" s="1"/>
  <c r="U166" s="1"/>
  <c r="W166" s="1"/>
  <c r="Y166" s="1"/>
  <c r="AA166" s="1"/>
  <c r="AC166" s="1"/>
  <c r="AE166" s="1"/>
  <c r="AG166" s="1"/>
  <c r="AI166" s="1"/>
  <c r="H164"/>
  <c r="I164" s="1"/>
  <c r="K164" s="1"/>
  <c r="M164" s="1"/>
  <c r="O164" s="1"/>
  <c r="Q164" s="1"/>
  <c r="S164" s="1"/>
  <c r="U164" s="1"/>
  <c r="W164" s="1"/>
  <c r="Y164" s="1"/>
  <c r="AA164" s="1"/>
  <c r="AC164" s="1"/>
  <c r="AE164" s="1"/>
  <c r="AG164" s="1"/>
  <c r="H162"/>
  <c r="I162" s="1"/>
  <c r="K162" s="1"/>
  <c r="M162" s="1"/>
  <c r="O162" s="1"/>
  <c r="Q162" s="1"/>
  <c r="S162" s="1"/>
  <c r="U162" s="1"/>
  <c r="W162" s="1"/>
  <c r="Y162" s="1"/>
  <c r="AA162" s="1"/>
  <c r="AC162" s="1"/>
  <c r="AE162" s="1"/>
  <c r="AG162" s="1"/>
  <c r="AI162" s="1"/>
  <c r="H157"/>
  <c r="I157" s="1"/>
  <c r="K157" s="1"/>
  <c r="M157" s="1"/>
  <c r="O157" s="1"/>
  <c r="Q157" s="1"/>
  <c r="S157" s="1"/>
  <c r="U157" s="1"/>
  <c r="W157" s="1"/>
  <c r="Y157" s="1"/>
  <c r="AA157" s="1"/>
  <c r="AC157" s="1"/>
  <c r="AE157" s="1"/>
  <c r="AG157" s="1"/>
  <c r="AI157" s="1"/>
  <c r="H147"/>
  <c r="I147" s="1"/>
  <c r="K147" s="1"/>
  <c r="M147" s="1"/>
  <c r="O147" s="1"/>
  <c r="Q147" s="1"/>
  <c r="S147" s="1"/>
  <c r="U147" s="1"/>
  <c r="W147" s="1"/>
  <c r="Y147" s="1"/>
  <c r="AA147" s="1"/>
  <c r="AC147" s="1"/>
  <c r="AE147" s="1"/>
  <c r="AG147" s="1"/>
  <c r="AI147" s="1"/>
  <c r="H143"/>
  <c r="I143" s="1"/>
  <c r="K143" s="1"/>
  <c r="M143" s="1"/>
  <c r="O143" s="1"/>
  <c r="Q143" s="1"/>
  <c r="S143" s="1"/>
  <c r="U143" s="1"/>
  <c r="W143" s="1"/>
  <c r="Y143" s="1"/>
  <c r="AA143" s="1"/>
  <c r="AC143" s="1"/>
  <c r="AE143" s="1"/>
  <c r="AG143" s="1"/>
  <c r="AI143" s="1"/>
  <c r="H140"/>
  <c r="I140" s="1"/>
  <c r="K140" s="1"/>
  <c r="M140" s="1"/>
  <c r="O140" s="1"/>
  <c r="Q140" s="1"/>
  <c r="S140" s="1"/>
  <c r="U140" s="1"/>
  <c r="W140" s="1"/>
  <c r="Y140" s="1"/>
  <c r="AA140" s="1"/>
  <c r="AC140" s="1"/>
  <c r="AE140" s="1"/>
  <c r="AG140" s="1"/>
  <c r="AI140" s="1"/>
  <c r="H136"/>
  <c r="I136" s="1"/>
  <c r="K136" s="1"/>
  <c r="M136" s="1"/>
  <c r="O136" s="1"/>
  <c r="Q136" s="1"/>
  <c r="S136" s="1"/>
  <c r="U136" s="1"/>
  <c r="W136" s="1"/>
  <c r="Y136" s="1"/>
  <c r="AA136" s="1"/>
  <c r="AC136" s="1"/>
  <c r="AE136" s="1"/>
  <c r="AG136" s="1"/>
  <c r="H133"/>
  <c r="I133" s="1"/>
  <c r="K133" s="1"/>
  <c r="M133" s="1"/>
  <c r="O133" s="1"/>
  <c r="Q133" s="1"/>
  <c r="S133" s="1"/>
  <c r="U133" s="1"/>
  <c r="W133" s="1"/>
  <c r="Y133" s="1"/>
  <c r="AA133" s="1"/>
  <c r="AC133" s="1"/>
  <c r="AE133" s="1"/>
  <c r="AG133" s="1"/>
  <c r="H130"/>
  <c r="I130" s="1"/>
  <c r="K130" s="1"/>
  <c r="M130" s="1"/>
  <c r="O130" s="1"/>
  <c r="Q130" s="1"/>
  <c r="S130" s="1"/>
  <c r="U130" s="1"/>
  <c r="W130" s="1"/>
  <c r="Y130" s="1"/>
  <c r="AA130" s="1"/>
  <c r="AC130" s="1"/>
  <c r="AE130" s="1"/>
  <c r="AG130" s="1"/>
  <c r="H128"/>
  <c r="I128" s="1"/>
  <c r="K128" s="1"/>
  <c r="M128" s="1"/>
  <c r="O128" s="1"/>
  <c r="Q128" s="1"/>
  <c r="S128" s="1"/>
  <c r="U128" s="1"/>
  <c r="W128" s="1"/>
  <c r="Y128" s="1"/>
  <c r="AA128" s="1"/>
  <c r="AC128" s="1"/>
  <c r="AE128" s="1"/>
  <c r="AG128" s="1"/>
  <c r="AI128" s="1"/>
  <c r="H126"/>
  <c r="I126" s="1"/>
  <c r="K126" s="1"/>
  <c r="M126" s="1"/>
  <c r="O126" s="1"/>
  <c r="Q126" s="1"/>
  <c r="S126" s="1"/>
  <c r="U126" s="1"/>
  <c r="W126" s="1"/>
  <c r="Y126" s="1"/>
  <c r="AA126" s="1"/>
  <c r="AC126" s="1"/>
  <c r="AE126" s="1"/>
  <c r="AG126" s="1"/>
  <c r="H124"/>
  <c r="I124" s="1"/>
  <c r="K124" s="1"/>
  <c r="M124" s="1"/>
  <c r="O124" s="1"/>
  <c r="Q124" s="1"/>
  <c r="S124" s="1"/>
  <c r="U124" s="1"/>
  <c r="W124" s="1"/>
  <c r="Y124" s="1"/>
  <c r="AA124" s="1"/>
  <c r="AC124" s="1"/>
  <c r="AE124" s="1"/>
  <c r="AG124" s="1"/>
  <c r="H118"/>
  <c r="I118" s="1"/>
  <c r="K118" s="1"/>
  <c r="M118" s="1"/>
  <c r="O118" s="1"/>
  <c r="Q118" s="1"/>
  <c r="S118" s="1"/>
  <c r="U118" s="1"/>
  <c r="W118" s="1"/>
  <c r="Y118" s="1"/>
  <c r="AA118" s="1"/>
  <c r="AC118" s="1"/>
  <c r="AE118" s="1"/>
  <c r="AG118" s="1"/>
  <c r="H108"/>
  <c r="I108" s="1"/>
  <c r="K108" s="1"/>
  <c r="M108" s="1"/>
  <c r="O108" s="1"/>
  <c r="Q108" s="1"/>
  <c r="S108" s="1"/>
  <c r="U108" s="1"/>
  <c r="W108" s="1"/>
  <c r="Y108" s="1"/>
  <c r="AA108" s="1"/>
  <c r="AC108" s="1"/>
  <c r="AE108" s="1"/>
  <c r="AG108" s="1"/>
  <c r="H106"/>
  <c r="I106" s="1"/>
  <c r="K106" s="1"/>
  <c r="M106" s="1"/>
  <c r="O106" s="1"/>
  <c r="Q106" s="1"/>
  <c r="S106" s="1"/>
  <c r="U106" s="1"/>
  <c r="W106" s="1"/>
  <c r="Y106" s="1"/>
  <c r="AA106" s="1"/>
  <c r="AC106" s="1"/>
  <c r="AE106" s="1"/>
  <c r="AG106" s="1"/>
  <c r="H98"/>
  <c r="I98" s="1"/>
  <c r="K98" s="1"/>
  <c r="M98" s="1"/>
  <c r="O98" s="1"/>
  <c r="Q98" s="1"/>
  <c r="S98" s="1"/>
  <c r="U98" s="1"/>
  <c r="W98" s="1"/>
  <c r="Y98" s="1"/>
  <c r="AA98" s="1"/>
  <c r="AC98" s="1"/>
  <c r="AE98" s="1"/>
  <c r="AG98" s="1"/>
  <c r="H96"/>
  <c r="I96" s="1"/>
  <c r="K96" s="1"/>
  <c r="M96" s="1"/>
  <c r="O96" s="1"/>
  <c r="Q96" s="1"/>
  <c r="S96" s="1"/>
  <c r="U96" s="1"/>
  <c r="W96" s="1"/>
  <c r="Y96" s="1"/>
  <c r="AA96" s="1"/>
  <c r="AC96" s="1"/>
  <c r="AE96" s="1"/>
  <c r="AG96" s="1"/>
  <c r="H94"/>
  <c r="I94" s="1"/>
  <c r="K94" s="1"/>
  <c r="M94" s="1"/>
  <c r="O94" s="1"/>
  <c r="Q94" s="1"/>
  <c r="S94" s="1"/>
  <c r="U94" s="1"/>
  <c r="W94" s="1"/>
  <c r="Y94" s="1"/>
  <c r="AA94" s="1"/>
  <c r="AC94" s="1"/>
  <c r="AE94" s="1"/>
  <c r="AG94" s="1"/>
  <c r="H92"/>
  <c r="I92" s="1"/>
  <c r="K92" s="1"/>
  <c r="M92" s="1"/>
  <c r="O92" s="1"/>
  <c r="Q92" s="1"/>
  <c r="S92" s="1"/>
  <c r="U92" s="1"/>
  <c r="W92" s="1"/>
  <c r="Y92" s="1"/>
  <c r="AA92" s="1"/>
  <c r="AC92" s="1"/>
  <c r="AE92" s="1"/>
  <c r="AG92" s="1"/>
  <c r="H89"/>
  <c r="I89" s="1"/>
  <c r="K89" s="1"/>
  <c r="M89" s="1"/>
  <c r="O89" s="1"/>
  <c r="Q89" s="1"/>
  <c r="S89" s="1"/>
  <c r="U89" s="1"/>
  <c r="W89" s="1"/>
  <c r="Y89" s="1"/>
  <c r="AA89" s="1"/>
  <c r="AC89" s="1"/>
  <c r="AE89" s="1"/>
  <c r="AG89" s="1"/>
  <c r="AI89" s="1"/>
  <c r="H79"/>
  <c r="I79" s="1"/>
  <c r="K79" s="1"/>
  <c r="M79" s="1"/>
  <c r="O79" s="1"/>
  <c r="Q79" s="1"/>
  <c r="S79" s="1"/>
  <c r="U79" s="1"/>
  <c r="W79" s="1"/>
  <c r="Y79" s="1"/>
  <c r="AA79" s="1"/>
  <c r="AC79" s="1"/>
  <c r="AE79" s="1"/>
  <c r="AG79" s="1"/>
  <c r="H77"/>
  <c r="I77" s="1"/>
  <c r="K77" s="1"/>
  <c r="M77" s="1"/>
  <c r="O77" s="1"/>
  <c r="Q77" s="1"/>
  <c r="S77" s="1"/>
  <c r="U77" s="1"/>
  <c r="W77" s="1"/>
  <c r="Y77" s="1"/>
  <c r="AA77" s="1"/>
  <c r="AC77" s="1"/>
  <c r="AE77" s="1"/>
  <c r="AG77" s="1"/>
  <c r="H75"/>
  <c r="I75" s="1"/>
  <c r="K75" s="1"/>
  <c r="M75" s="1"/>
  <c r="O75" s="1"/>
  <c r="Q75" s="1"/>
  <c r="S75" s="1"/>
  <c r="U75" s="1"/>
  <c r="W75" s="1"/>
  <c r="Y75" s="1"/>
  <c r="AA75" s="1"/>
  <c r="AC75" s="1"/>
  <c r="AE75" s="1"/>
  <c r="AG75" s="1"/>
  <c r="AI75" s="1"/>
  <c r="H73"/>
  <c r="I73" s="1"/>
  <c r="K73" s="1"/>
  <c r="M73" s="1"/>
  <c r="O73" s="1"/>
  <c r="Q73" s="1"/>
  <c r="S73" s="1"/>
  <c r="U73" s="1"/>
  <c r="W73" s="1"/>
  <c r="Y73" s="1"/>
  <c r="AA73" s="1"/>
  <c r="AC73" s="1"/>
  <c r="AE73" s="1"/>
  <c r="AG73" s="1"/>
  <c r="AI73" s="1"/>
  <c r="H70"/>
  <c r="I70" s="1"/>
  <c r="K70" s="1"/>
  <c r="M70" s="1"/>
  <c r="O70" s="1"/>
  <c r="Q70" s="1"/>
  <c r="S70" s="1"/>
  <c r="U70" s="1"/>
  <c r="W70" s="1"/>
  <c r="Y70" s="1"/>
  <c r="AA70" s="1"/>
  <c r="AC70" s="1"/>
  <c r="AE70" s="1"/>
  <c r="AG70" s="1"/>
  <c r="AI70" s="1"/>
  <c r="H68"/>
  <c r="I68" s="1"/>
  <c r="K68" s="1"/>
  <c r="M68" s="1"/>
  <c r="O68" s="1"/>
  <c r="Q68" s="1"/>
  <c r="S68" s="1"/>
  <c r="U68" s="1"/>
  <c r="W68" s="1"/>
  <c r="Y68" s="1"/>
  <c r="AA68" s="1"/>
  <c r="AC68" s="1"/>
  <c r="AE68" s="1"/>
  <c r="AG68" s="1"/>
  <c r="AI68" s="1"/>
  <c r="H66"/>
  <c r="I66" s="1"/>
  <c r="K66" s="1"/>
  <c r="M66" s="1"/>
  <c r="O66" s="1"/>
  <c r="Q66" s="1"/>
  <c r="S66" s="1"/>
  <c r="U66" s="1"/>
  <c r="W66" s="1"/>
  <c r="Y66" s="1"/>
  <c r="AA66" s="1"/>
  <c r="AC66" s="1"/>
  <c r="AE66" s="1"/>
  <c r="AG66" s="1"/>
  <c r="AI66" s="1"/>
  <c r="H64"/>
  <c r="I64" s="1"/>
  <c r="K64" s="1"/>
  <c r="M64" s="1"/>
  <c r="O64" s="1"/>
  <c r="Q64" s="1"/>
  <c r="S64" s="1"/>
  <c r="U64" s="1"/>
  <c r="W64" s="1"/>
  <c r="Y64" s="1"/>
  <c r="AA64" s="1"/>
  <c r="AC64" s="1"/>
  <c r="AE64" s="1"/>
  <c r="AG64" s="1"/>
  <c r="H60"/>
  <c r="I60" s="1"/>
  <c r="K60" s="1"/>
  <c r="M60" s="1"/>
  <c r="O60" s="1"/>
  <c r="Q60" s="1"/>
  <c r="S60" s="1"/>
  <c r="U60" s="1"/>
  <c r="W60" s="1"/>
  <c r="Y60" s="1"/>
  <c r="AA60" s="1"/>
  <c r="AC60" s="1"/>
  <c r="AE60" s="1"/>
  <c r="AG60" s="1"/>
  <c r="AI60" s="1"/>
  <c r="H53"/>
  <c r="I53" s="1"/>
  <c r="K53" s="1"/>
  <c r="M53" s="1"/>
  <c r="O53" s="1"/>
  <c r="Q53" s="1"/>
  <c r="S53" s="1"/>
  <c r="U53" s="1"/>
  <c r="W53" s="1"/>
  <c r="Y53" s="1"/>
  <c r="AA53" s="1"/>
  <c r="AC53" s="1"/>
  <c r="AE53" s="1"/>
  <c r="AG53" s="1"/>
  <c r="AI53" s="1"/>
  <c r="H51"/>
  <c r="I51" s="1"/>
  <c r="K51" s="1"/>
  <c r="M51" s="1"/>
  <c r="O51" s="1"/>
  <c r="Q51" s="1"/>
  <c r="S51" s="1"/>
  <c r="U51" s="1"/>
  <c r="W51" s="1"/>
  <c r="Y51" s="1"/>
  <c r="AA51" s="1"/>
  <c r="AC51" s="1"/>
  <c r="AE51" s="1"/>
  <c r="AG51" s="1"/>
  <c r="AI51" s="1"/>
  <c r="H47"/>
  <c r="I47" s="1"/>
  <c r="K47" s="1"/>
  <c r="M47" s="1"/>
  <c r="O47" s="1"/>
  <c r="Q47" s="1"/>
  <c r="S47" s="1"/>
  <c r="U47" s="1"/>
  <c r="W47" s="1"/>
  <c r="Y47" s="1"/>
  <c r="AA47" s="1"/>
  <c r="AC47" s="1"/>
  <c r="AE47" s="1"/>
  <c r="AG47" s="1"/>
  <c r="AI47" s="1"/>
  <c r="H40"/>
  <c r="I40" s="1"/>
  <c r="K40" s="1"/>
  <c r="M40" s="1"/>
  <c r="O40" s="1"/>
  <c r="Q40" s="1"/>
  <c r="S40" s="1"/>
  <c r="U40" s="1"/>
  <c r="W40" s="1"/>
  <c r="Y40" s="1"/>
  <c r="AA40" s="1"/>
  <c r="AC40" s="1"/>
  <c r="AE40" s="1"/>
  <c r="AG40" s="1"/>
  <c r="H38"/>
  <c r="I38" s="1"/>
  <c r="K38" s="1"/>
  <c r="M38" s="1"/>
  <c r="O38" s="1"/>
  <c r="Q38" s="1"/>
  <c r="S38" s="1"/>
  <c r="U38" s="1"/>
  <c r="W38" s="1"/>
  <c r="Y38" s="1"/>
  <c r="AA38" s="1"/>
  <c r="AC38" s="1"/>
  <c r="AE38" s="1"/>
  <c r="AG38" s="1"/>
  <c r="AI38" s="1"/>
  <c r="H36"/>
  <c r="I36" s="1"/>
  <c r="K36" s="1"/>
  <c r="M36" s="1"/>
  <c r="O36" s="1"/>
  <c r="Q36" s="1"/>
  <c r="S36" s="1"/>
  <c r="U36" s="1"/>
  <c r="W36" s="1"/>
  <c r="Y36" s="1"/>
  <c r="AA36" s="1"/>
  <c r="AC36" s="1"/>
  <c r="AE36" s="1"/>
  <c r="AG36" s="1"/>
  <c r="AI36" s="1"/>
  <c r="H34"/>
  <c r="I34" s="1"/>
  <c r="K34" s="1"/>
  <c r="M34" s="1"/>
  <c r="O34" s="1"/>
  <c r="Q34" s="1"/>
  <c r="S34" s="1"/>
  <c r="U34" s="1"/>
  <c r="W34" s="1"/>
  <c r="Y34" s="1"/>
  <c r="AA34" s="1"/>
  <c r="AC34" s="1"/>
  <c r="AE34" s="1"/>
  <c r="AG34" s="1"/>
  <c r="H32"/>
  <c r="I32" s="1"/>
  <c r="K32" s="1"/>
  <c r="M32" s="1"/>
  <c r="O32" s="1"/>
  <c r="Q32" s="1"/>
  <c r="S32" s="1"/>
  <c r="U32" s="1"/>
  <c r="W32" s="1"/>
  <c r="Y32" s="1"/>
  <c r="AA32" s="1"/>
  <c r="AC32" s="1"/>
  <c r="AE32" s="1"/>
  <c r="AG32" s="1"/>
  <c r="AI32" s="1"/>
  <c r="H30"/>
  <c r="I30" s="1"/>
  <c r="K30" s="1"/>
  <c r="M30" s="1"/>
  <c r="O30" s="1"/>
  <c r="Q30" s="1"/>
  <c r="S30" s="1"/>
  <c r="U30" s="1"/>
  <c r="W30" s="1"/>
  <c r="Y30" s="1"/>
  <c r="AA30" s="1"/>
  <c r="AC30" s="1"/>
  <c r="AE30" s="1"/>
  <c r="AG30" s="1"/>
  <c r="H28"/>
  <c r="I28" s="1"/>
  <c r="K28" s="1"/>
  <c r="M28" s="1"/>
  <c r="O28" s="1"/>
  <c r="Q28" s="1"/>
  <c r="S28" s="1"/>
  <c r="U28" s="1"/>
  <c r="W28" s="1"/>
  <c r="Y28" s="1"/>
  <c r="AA28" s="1"/>
  <c r="AC28" s="1"/>
  <c r="AE28" s="1"/>
  <c r="AG28" s="1"/>
  <c r="AI28" s="1"/>
  <c r="H25"/>
  <c r="I25" s="1"/>
  <c r="K25" s="1"/>
  <c r="M25" s="1"/>
  <c r="O25" s="1"/>
  <c r="Q25" s="1"/>
  <c r="S25" s="1"/>
  <c r="U25" s="1"/>
  <c r="W25" s="1"/>
  <c r="Y25" s="1"/>
  <c r="AA25" s="1"/>
  <c r="AC25" s="1"/>
  <c r="AE25" s="1"/>
  <c r="AG25" s="1"/>
  <c r="AI25" s="1"/>
  <c r="H18"/>
  <c r="I18" s="1"/>
  <c r="K18" s="1"/>
  <c r="M18" s="1"/>
  <c r="O18" s="1"/>
  <c r="Q18" s="1"/>
  <c r="S18" s="1"/>
  <c r="U18" s="1"/>
  <c r="W18" s="1"/>
  <c r="Y18" s="1"/>
  <c r="AA18" s="1"/>
  <c r="AC18" s="1"/>
  <c r="AE18" s="1"/>
  <c r="AG18" s="1"/>
  <c r="AI18" s="1"/>
  <c r="H14"/>
  <c r="H12" l="1"/>
  <c r="I12" s="1"/>
  <c r="K12" s="1"/>
  <c r="M12" s="1"/>
  <c r="O12" s="1"/>
  <c r="Q12" s="1"/>
  <c r="S12" s="1"/>
  <c r="U12" s="1"/>
  <c r="W12" s="1"/>
  <c r="Y12" s="1"/>
  <c r="AA12" s="1"/>
  <c r="AC12" s="1"/>
  <c r="AE12" s="1"/>
  <c r="AG12" s="1"/>
  <c r="AI12" s="1"/>
  <c r="H369"/>
  <c r="I369" s="1"/>
  <c r="K369" s="1"/>
  <c r="M369" s="1"/>
  <c r="O369" s="1"/>
  <c r="Q369" s="1"/>
  <c r="S369" s="1"/>
  <c r="U369" s="1"/>
  <c r="W369" s="1"/>
  <c r="Y369" s="1"/>
  <c r="AA369" s="1"/>
  <c r="AC369" s="1"/>
  <c r="AE369" s="1"/>
  <c r="AG369" s="1"/>
  <c r="AI369" s="1"/>
  <c r="H249"/>
  <c r="I249" s="1"/>
  <c r="K249" s="1"/>
  <c r="M249" s="1"/>
  <c r="O249" s="1"/>
  <c r="Q249" s="1"/>
  <c r="S249" s="1"/>
  <c r="U249" s="1"/>
  <c r="W249" s="1"/>
  <c r="Y249" s="1"/>
  <c r="AA249" s="1"/>
  <c r="AC249" s="1"/>
  <c r="AE249" s="1"/>
  <c r="AG249" s="1"/>
  <c r="AI249" s="1"/>
  <c r="I251"/>
  <c r="K251" s="1"/>
  <c r="M251" s="1"/>
  <c r="O251" s="1"/>
  <c r="Q251" s="1"/>
  <c r="S251" s="1"/>
  <c r="U251" s="1"/>
  <c r="W251" s="1"/>
  <c r="Y251" s="1"/>
  <c r="AA251" s="1"/>
  <c r="AC251" s="1"/>
  <c r="AE251" s="1"/>
  <c r="AG251" s="1"/>
  <c r="AI251" s="1"/>
  <c r="I370"/>
  <c r="K370" s="1"/>
  <c r="M370" s="1"/>
  <c r="O370" s="1"/>
  <c r="Q370" s="1"/>
  <c r="S370" s="1"/>
  <c r="U370" s="1"/>
  <c r="W370" s="1"/>
  <c r="Y370" s="1"/>
  <c r="AA370" s="1"/>
  <c r="AC370" s="1"/>
  <c r="AE370" s="1"/>
  <c r="AG370" s="1"/>
  <c r="AI370" s="1"/>
  <c r="I14"/>
  <c r="K14" s="1"/>
  <c r="M14" s="1"/>
  <c r="O14" s="1"/>
  <c r="Q14" s="1"/>
  <c r="S14" s="1"/>
  <c r="U14" s="1"/>
  <c r="W14" s="1"/>
  <c r="Y14" s="1"/>
  <c r="AA14" s="1"/>
  <c r="AC14" s="1"/>
  <c r="AE14" s="1"/>
  <c r="AG14" s="1"/>
  <c r="AI14" s="1"/>
  <c r="H357"/>
  <c r="H250"/>
  <c r="I250" s="1"/>
  <c r="K250" s="1"/>
  <c r="M250" s="1"/>
  <c r="O250" s="1"/>
  <c r="Q250" s="1"/>
  <c r="S250" s="1"/>
  <c r="U250" s="1"/>
  <c r="W250" s="1"/>
  <c r="Y250" s="1"/>
  <c r="AA250" s="1"/>
  <c r="AC250" s="1"/>
  <c r="AE250" s="1"/>
  <c r="AG250" s="1"/>
  <c r="AI250" s="1"/>
  <c r="H224"/>
  <c r="I224" s="1"/>
  <c r="K224" s="1"/>
  <c r="M224" s="1"/>
  <c r="O224" s="1"/>
  <c r="Q224" s="1"/>
  <c r="S224" s="1"/>
  <c r="U224" s="1"/>
  <c r="W224" s="1"/>
  <c r="Y224" s="1"/>
  <c r="AA224" s="1"/>
  <c r="AC224" s="1"/>
  <c r="AE224" s="1"/>
  <c r="AG224" s="1"/>
  <c r="AI224" s="1"/>
  <c r="H212"/>
  <c r="H13"/>
  <c r="I13" s="1"/>
  <c r="K13" s="1"/>
  <c r="M13" s="1"/>
  <c r="O13" s="1"/>
  <c r="Q13" s="1"/>
  <c r="S13" s="1"/>
  <c r="U13" s="1"/>
  <c r="W13" s="1"/>
  <c r="Y13" s="1"/>
  <c r="AA13" s="1"/>
  <c r="AC13" s="1"/>
  <c r="AE13" s="1"/>
  <c r="AG13" s="1"/>
  <c r="AI13" s="1"/>
  <c r="H211" l="1"/>
  <c r="I211" s="1"/>
  <c r="K211" s="1"/>
  <c r="M211" s="1"/>
  <c r="O211" s="1"/>
  <c r="Q211" s="1"/>
  <c r="S211" s="1"/>
  <c r="U211" s="1"/>
  <c r="W211" s="1"/>
  <c r="Y211" s="1"/>
  <c r="AA211" s="1"/>
  <c r="AC211" s="1"/>
  <c r="AE211" s="1"/>
  <c r="AG211" s="1"/>
  <c r="AI211" s="1"/>
  <c r="I212"/>
  <c r="K212" s="1"/>
  <c r="M212" s="1"/>
  <c r="O212" s="1"/>
  <c r="Q212" s="1"/>
  <c r="S212" s="1"/>
  <c r="U212" s="1"/>
  <c r="W212" s="1"/>
  <c r="Y212" s="1"/>
  <c r="AA212" s="1"/>
  <c r="AC212" s="1"/>
  <c r="AE212" s="1"/>
  <c r="AG212" s="1"/>
  <c r="AI212" s="1"/>
  <c r="H356"/>
  <c r="I356" s="1"/>
  <c r="K356" s="1"/>
  <c r="M356" s="1"/>
  <c r="O356" s="1"/>
  <c r="Q356" s="1"/>
  <c r="S356" s="1"/>
  <c r="U356" s="1"/>
  <c r="W356" s="1"/>
  <c r="Y356" s="1"/>
  <c r="AA356" s="1"/>
  <c r="AC356" s="1"/>
  <c r="AE356" s="1"/>
  <c r="AG356" s="1"/>
  <c r="AI356" s="1"/>
  <c r="I357"/>
  <c r="K357" s="1"/>
  <c r="M357" s="1"/>
  <c r="O357" s="1"/>
  <c r="Q357" s="1"/>
  <c r="S357" s="1"/>
  <c r="U357" s="1"/>
  <c r="W357" s="1"/>
  <c r="Y357" s="1"/>
  <c r="AA357" s="1"/>
  <c r="AC357" s="1"/>
  <c r="AE357" s="1"/>
  <c r="AG357" s="1"/>
  <c r="AI357" s="1"/>
  <c r="H460"/>
  <c r="I460" s="1"/>
  <c r="K460" s="1"/>
  <c r="M460" s="1"/>
  <c r="O460" s="1"/>
  <c r="Q460" s="1"/>
  <c r="S460" s="1"/>
  <c r="U460" s="1"/>
  <c r="W460" s="1"/>
  <c r="Y460" s="1"/>
  <c r="AA460" s="1"/>
  <c r="AC460" s="1"/>
  <c r="AE460" s="1"/>
  <c r="AG460" s="1"/>
  <c r="AI460" s="1"/>
  <c r="H223"/>
  <c r="I223" s="1"/>
  <c r="K223" s="1"/>
  <c r="M223" s="1"/>
  <c r="O223" s="1"/>
  <c r="Q223" s="1"/>
  <c r="S223" s="1"/>
  <c r="U223" s="1"/>
  <c r="W223" s="1"/>
  <c r="Y223" s="1"/>
  <c r="AA223" s="1"/>
  <c r="AC223" s="1"/>
  <c r="AE223" s="1"/>
  <c r="AG223" s="1"/>
  <c r="AI223" s="1"/>
  <c r="H368"/>
  <c r="I368" s="1"/>
  <c r="K368" s="1"/>
  <c r="M368" s="1"/>
  <c r="O368" s="1"/>
  <c r="Q368" s="1"/>
  <c r="S368" s="1"/>
  <c r="U368" s="1"/>
  <c r="W368" s="1"/>
  <c r="Y368" s="1"/>
  <c r="AA368" s="1"/>
  <c r="AC368" s="1"/>
  <c r="AE368" s="1"/>
  <c r="AG368" s="1"/>
  <c r="AI368" s="1"/>
  <c r="H248"/>
  <c r="I248" s="1"/>
  <c r="K248" s="1"/>
  <c r="M248" s="1"/>
  <c r="O248" s="1"/>
  <c r="Q248" s="1"/>
  <c r="S248" s="1"/>
  <c r="U248" s="1"/>
  <c r="W248" s="1"/>
  <c r="Y248" s="1"/>
  <c r="AA248" s="1"/>
  <c r="AC248" s="1"/>
  <c r="AE248" s="1"/>
  <c r="AG248" s="1"/>
  <c r="AI248" s="1"/>
  <c r="H459"/>
  <c r="I459" s="1"/>
  <c r="K459" s="1"/>
  <c r="H11"/>
  <c r="I11" s="1"/>
  <c r="K11" s="1"/>
  <c r="M11" s="1"/>
  <c r="O11" s="1"/>
  <c r="Q11" s="1"/>
  <c r="S11" s="1"/>
  <c r="U11" s="1"/>
  <c r="W11" s="1"/>
  <c r="Y11" s="1"/>
  <c r="AA11" s="1"/>
  <c r="AC11" s="1"/>
  <c r="AE11" s="1"/>
  <c r="AG11" s="1"/>
  <c r="AI11" s="1"/>
  <c r="K461" l="1"/>
  <c r="M459"/>
  <c r="H458"/>
  <c r="I458" s="1"/>
  <c r="K458" s="1"/>
  <c r="M458" s="1"/>
  <c r="O458" s="1"/>
  <c r="Q458" s="1"/>
  <c r="S458" s="1"/>
  <c r="U458" s="1"/>
  <c r="W458" s="1"/>
  <c r="Y458" s="1"/>
  <c r="AA458" s="1"/>
  <c r="AC458" s="1"/>
  <c r="AE458" s="1"/>
  <c r="AG458" s="1"/>
  <c r="AI458" s="1"/>
  <c r="H461"/>
  <c r="I461"/>
  <c r="M461" l="1"/>
  <c r="O459"/>
  <c r="O461" l="1"/>
  <c r="Q461" s="1"/>
  <c r="S461" s="1"/>
  <c r="U461" s="1"/>
  <c r="W461" s="1"/>
  <c r="Y461" s="1"/>
  <c r="AA461" s="1"/>
  <c r="AC461" s="1"/>
  <c r="AE461" s="1"/>
  <c r="Q459"/>
  <c r="S459" s="1"/>
  <c r="U459" s="1"/>
  <c r="W459" s="1"/>
  <c r="Y459" s="1"/>
  <c r="AA459" s="1"/>
  <c r="AC459" s="1"/>
  <c r="AE459" s="1"/>
  <c r="AG459" s="1"/>
  <c r="AI459" s="1"/>
</calcChain>
</file>

<file path=xl/sharedStrings.xml><?xml version="1.0" encoding="utf-8"?>
<sst xmlns="http://schemas.openxmlformats.org/spreadsheetml/2006/main" count="2081" uniqueCount="408">
  <si>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</si>
  <si>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</si>
  <si>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</si>
  <si>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</si>
  <si>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</si>
  <si>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</si>
  <si>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</si>
  <si>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</si>
  <si>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</si>
  <si>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</si>
  <si>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</si>
  <si>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</si>
  <si>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</si>
  <si>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</si>
  <si>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</si>
  <si>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</si>
  <si>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</si>
  <si>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</si>
  <si>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</si>
  <si>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</si>
  <si>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</si>
  <si>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</si>
  <si>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</si>
  <si>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</si>
  <si>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</si>
  <si>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</si>
  <si>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</si>
  <si>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</si>
  <si>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</si>
  <si>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</si>
  <si>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</si>
  <si>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</si>
  <si>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</si>
  <si>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</si>
  <si>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</si>
  <si>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</si>
  <si>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</si>
  <si>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</si>
  <si>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</si>
  <si>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</si>
  <si>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</si>
  <si>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</si>
  <si>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02 6 02 90010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</si>
  <si>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</si>
  <si>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</si>
  <si>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</si>
  <si>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</si>
  <si>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</si>
  <si>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</si>
  <si>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</si>
  <si>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</si>
  <si>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</si>
  <si>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</si>
  <si>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</si>
  <si>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</si>
  <si>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</si>
  <si>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05 2 01 80510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</si>
  <si>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</si>
  <si>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</si>
  <si>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на уплату процентов по привлекаемым кредитам, полученным в кредитных организациях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</si>
  <si>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</si>
  <si>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06 1 01 60080</t>
  </si>
  <si>
    <t>06 1 01 60090</t>
  </si>
  <si>
    <t xml:space="preserve">Расходы на выполнение прикладных научно-исследовательских работ </t>
  </si>
  <si>
    <t>06 2 01 00580</t>
  </si>
  <si>
    <t>Иные бюджетные ассигнования</t>
  </si>
  <si>
    <t>Софинансирование на  реализацию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городском округе Тейково</t>
  </si>
  <si>
    <t>05 В 01 20180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</si>
  <si>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</si>
  <si>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</si>
  <si>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</si>
  <si>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</si>
  <si>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</si>
  <si>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</si>
  <si>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</si>
  <si>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</si>
  <si>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</si>
  <si>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</si>
  <si>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</si>
  <si>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</si>
  <si>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</si>
  <si>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</si>
  <si>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</si>
  <si>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01 3 01 81430</t>
  </si>
  <si>
    <t xml:space="preserve">Проведение специальной оценки условий труда  в муниципальных организаций дополнительного образования детей в сфере культуры и искусства </t>
  </si>
  <si>
    <t>01 3 02 00450</t>
  </si>
  <si>
    <t>Организация  и проведение культурно-досуговых и зрелищных мероприятий  для молодежи в городском округе Тейково</t>
  </si>
  <si>
    <t>04 1 01 20100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</si>
  <si>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</si>
  <si>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</si>
  <si>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</si>
  <si>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</si>
  <si>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</si>
  <si>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</si>
  <si>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</si>
  <si>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03 1 02 00410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</si>
  <si>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</si>
  <si>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</si>
  <si>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</si>
  <si>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</si>
  <si>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</si>
  <si>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</si>
  <si>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</si>
  <si>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</si>
  <si>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</si>
  <si>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</si>
  <si>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</si>
  <si>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</si>
  <si>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</si>
  <si>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03 3 04 00040</t>
  </si>
  <si>
    <t>03 3 04 80670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</si>
  <si>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</si>
  <si>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</si>
  <si>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</si>
  <si>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</si>
  <si>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</si>
  <si>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</si>
  <si>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</si>
  <si>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 xml:space="preserve">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  </t>
  </si>
  <si>
    <t>03 6 01 20250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</si>
  <si>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</si>
  <si>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</si>
  <si>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</si>
  <si>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</si>
  <si>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</si>
  <si>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</si>
  <si>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</si>
  <si>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</si>
  <si>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</si>
  <si>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</si>
  <si>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</si>
  <si>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 xml:space="preserve">Софинансирование модернизации муниципальной системы дошкольного образования 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</si>
  <si>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</si>
  <si>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</si>
  <si>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</si>
  <si>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</si>
  <si>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</si>
  <si>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01 1 01 00050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</si>
  <si>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</si>
  <si>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</si>
  <si>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</si>
  <si>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</si>
  <si>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</si>
  <si>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</si>
  <si>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</si>
  <si>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</si>
  <si>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</si>
  <si>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</si>
  <si>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</si>
  <si>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</si>
  <si>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</si>
  <si>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</si>
  <si>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</si>
  <si>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</si>
  <si>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</si>
  <si>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</si>
  <si>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</si>
  <si>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</si>
  <si>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</si>
  <si>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</si>
  <si>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</si>
  <si>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Реализация проекта «Межведомственная система оздоровления школьников»</t>
  </si>
  <si>
    <t xml:space="preserve">Софинансирование  проекта «Межведомственная система оздоровления школьников» 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</si>
  <si>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</si>
  <si>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</si>
  <si>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Софинансирование создания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t>
  </si>
  <si>
    <t>01 2 01 00060</t>
  </si>
  <si>
    <t>01 2 01 00080</t>
  </si>
  <si>
    <t>01 2 01 00090</t>
  </si>
  <si>
    <t>01 2 01 00100</t>
  </si>
  <si>
    <t>01 2 01 80060</t>
  </si>
  <si>
    <t>01 2 01 S0060</t>
  </si>
  <si>
    <t>01 2 01 80070</t>
  </si>
  <si>
    <t>01 2 01 S0070</t>
  </si>
  <si>
    <t>01 2 01 80150</t>
  </si>
  <si>
    <t>01 2 01 81690</t>
  </si>
  <si>
    <t>01 2 01 S1690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</si>
  <si>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</si>
  <si>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</si>
  <si>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</si>
  <si>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</si>
  <si>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</si>
  <si>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</si>
  <si>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</si>
  <si>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</si>
  <si>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</si>
  <si>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</si>
  <si>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</si>
  <si>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</si>
  <si>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</si>
  <si>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</si>
  <si>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</si>
  <si>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</si>
  <si>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</si>
  <si>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</si>
  <si>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 xml:space="preserve">Реализация  мероприятий по укреплению пожарной безопасности общеобразовательных организаций  </t>
  </si>
  <si>
    <t>Оказание финансовой поддержки городским социально -  ориентированным организациям</t>
  </si>
  <si>
    <t>02 1 01 60010</t>
  </si>
  <si>
    <t>Софинансирование на проведение ремонта жилых помещений, принадлежащим на праве собственности детям- сиротам и детям, оставшимся без попечения родителей</t>
  </si>
  <si>
    <t>05 Б 01 S0210</t>
  </si>
  <si>
    <t>05 Б 01 80210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</si>
  <si>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</si>
  <si>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05 9 01 50820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</si>
  <si>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</si>
  <si>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</si>
  <si>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</si>
  <si>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</si>
  <si>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Меры социально-экономической  поддержки молодых специалистов   муниципальных учреждений социальной сферы  городского округа Тейково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</si>
  <si>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</si>
  <si>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</si>
  <si>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 и проведение городского конкурса по благоустройству, посвященного Дню города</t>
  </si>
  <si>
    <t>02 5 02 20060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</si>
  <si>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</si>
  <si>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</si>
  <si>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</si>
  <si>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</si>
  <si>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</si>
  <si>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</si>
  <si>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</si>
  <si>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</si>
  <si>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</si>
  <si>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</si>
  <si>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</si>
  <si>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</si>
  <si>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</si>
  <si>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</si>
  <si>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</si>
  <si>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</si>
  <si>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</si>
  <si>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</si>
  <si>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 xml:space="preserve">Благоустройство соснового бора Красные Сосенки </t>
  </si>
  <si>
    <t>05 6 01 20230</t>
  </si>
  <si>
    <t>Благоустройство  набережной реки Вязьмы</t>
  </si>
  <si>
    <t>05 6 01 20240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</si>
  <si>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</si>
  <si>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Благоустройство по наказам избирателей депутатам Ивановской областной Думы</t>
  </si>
  <si>
    <t>05 6 01 60070</t>
  </si>
  <si>
    <t>Капитальные вложения в объекты  государственной (муниципальной) собственности</t>
  </si>
  <si>
    <t>Софинансирование на благоустройство по наказам избирателей депутатам Ивановской областной Думы</t>
  </si>
  <si>
    <t xml:space="preserve">Строительство детских площадок в микрорайонах города </t>
  </si>
  <si>
    <t>05 6 01 40030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</si>
  <si>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</si>
  <si>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Проведение ремонта жилых помещений, принадлежащих  детям-сиротам и детям, оставшимся без попечения родителей, на праве собственности</t>
  </si>
  <si>
    <t>тыс. руб.</t>
  </si>
  <si>
    <t>01 5 04 81510</t>
  </si>
  <si>
    <t>01 5 04 S1510</t>
  </si>
  <si>
    <t xml:space="preserve">Приобретение и установка уличных спортивных площадок для занятий физической культурой и спортом </t>
  </si>
  <si>
    <t>Софинансирование расходов на приобретение и установку  уличных спортивных площадок для занятий физической культурой и спортом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</si>
  <si>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</si>
  <si>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</si>
  <si>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</si>
  <si>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</si>
  <si>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</si>
  <si>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</si>
  <si>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</si>
  <si>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</si>
  <si>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</si>
  <si>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</si>
  <si>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05 6 01 82000</t>
  </si>
  <si>
    <t>Мероприятия по обеспечению транспортной доступности</t>
  </si>
  <si>
    <t>05 3 01 00720</t>
  </si>
  <si>
    <t>05 6 01 S2000</t>
  </si>
  <si>
    <t>02 4 01 60010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</si>
  <si>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</si>
  <si>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</si>
  <si>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2019 год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</si>
  <si>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</si>
  <si>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</si>
  <si>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</si>
  <si>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</si>
  <si>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Субсидирование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</si>
  <si>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06 1 01 60120</t>
  </si>
  <si>
    <t>01 1 01 81950</t>
  </si>
  <si>
    <t>01 1 01 S1950</t>
  </si>
  <si>
    <t>01 2 01 81950</t>
  </si>
  <si>
    <t>01 2 01 S1950</t>
  </si>
  <si>
    <t>Софинансирование на укрепление материально-технической базы муниципальных образовательных организаций Ивановской области по наказам избирателей депутатам Ивановской областной Думы</t>
  </si>
  <si>
    <t>Укрепление материально-технической базы муниципальных образовательных организаций по наказам избирателей депутатам Ивановской областной Думы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</si>
  <si>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</si>
  <si>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</si>
  <si>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</si>
  <si>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</si>
  <si>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</si>
  <si>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</si>
  <si>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на организацию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</si>
  <si>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</si>
  <si>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</si>
  <si>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</si>
  <si>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Уплата взноса в Ассоциацию по улучшению состояния здоровья и качества жизни населения   «Здоровые города, районы и поселки»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</si>
  <si>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</si>
  <si>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</si>
  <si>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06 1 01 L5272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</si>
  <si>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</si>
  <si>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</si>
  <si>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</si>
  <si>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</si>
  <si>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 xml:space="preserve">  Укрепление материально-технической базы муниципальных образовательных организаций Ивановской области</t>
  </si>
  <si>
    <t>09 1 01 20280</t>
  </si>
  <si>
    <t>41 9 00 90070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</si>
  <si>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</si>
  <si>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</si>
  <si>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 xml:space="preserve">04 3 01 20200 </t>
  </si>
  <si>
    <t>04 3 02 S3110</t>
  </si>
  <si>
    <t>04 3 02 83110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</si>
  <si>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</si>
  <si>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</si>
  <si>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</si>
  <si>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</si>
  <si>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отдельным категориям граждан</t>
  </si>
  <si>
    <t>02 2 03 20040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</si>
  <si>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</si>
  <si>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</si>
  <si>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 xml:space="preserve">Предоставление  территориальным общественным самоуправлениям  грантов городского округа Тейково </t>
  </si>
  <si>
    <t>Оплата услуг по содержанию муниципальной системы видеонаблюдения</t>
  </si>
  <si>
    <t>05 8 01 40050</t>
  </si>
  <si>
    <t>Изменения 25.01.2019</t>
  </si>
  <si>
    <t xml:space="preserve"> Ведомственная структура
расходов бюджета города Тейково  на 2019 год</t>
  </si>
  <si>
    <t>Закупка гирлянд уличных</t>
  </si>
  <si>
    <t>05 6 01 40090</t>
  </si>
  <si>
    <t>Шеф – монтажные работы по установке светофорного объекта на перекрестке ул. Октябрьская – ул. 1-я Комсомольская в г. Тейково</t>
  </si>
  <si>
    <t>05 2 01 00530</t>
  </si>
  <si>
    <t>Шеф – монтажные работы по установке светофорного объекта на перекрестке ул. Социалистическая – ул. 8 Марта в г. Тейково</t>
  </si>
  <si>
    <t>05 2 01 00540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</si>
  <si>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</si>
  <si>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01 3 01 S0180</t>
  </si>
  <si>
    <t>03 7 01 81430</t>
  </si>
  <si>
    <t>Разработка проекта по благоустройству общественной территории</t>
  </si>
  <si>
    <t>05 Ж 03 20600</t>
  </si>
  <si>
    <t>Профилактика правонарушений на территории городского округа Тейково</t>
  </si>
  <si>
    <t>05 8 01 40060</t>
  </si>
  <si>
    <t>03 7 01 S0180</t>
  </si>
  <si>
    <t>03 1 02 S0410</t>
  </si>
  <si>
    <t>Корректировка проектно-сметной документации на строительство ФОК в городе Тейково Ивановской области</t>
  </si>
  <si>
    <t>04 4 01 20300</t>
  </si>
  <si>
    <t>Изменения 30.01.2019</t>
  </si>
  <si>
    <t>Изменения 22.02.2019</t>
  </si>
  <si>
    <t>Разработка проектно-сметной документации по установке дорожного ограждения между проезжей частью и тротуаром на мостовых сооружениях</t>
  </si>
  <si>
    <t>05 2 01 00550</t>
  </si>
  <si>
    <t>Изменения 29.03.2019</t>
  </si>
  <si>
    <t>Укрепление материально-технической базы муниципального учреждения г. Тейково "Дворец культуры им. В. И. Ленина", ремонтные работы, приобретение костюмов для хора ветеранов</t>
  </si>
  <si>
    <t>03 1 02 81980</t>
  </si>
  <si>
    <t>03 7 01 81950</t>
  </si>
  <si>
    <t>05 Ж 01 F5550</t>
  </si>
  <si>
    <t>Актуализация схемы теплоснабжения городского округа Тейково Ивановской области</t>
  </si>
  <si>
    <t>41 9 00 90120</t>
  </si>
  <si>
    <t>Изменения 26.04.2019</t>
  </si>
  <si>
    <t>Реализация программ по формированию комфортной городской среды</t>
  </si>
  <si>
    <t>05 Ж F2 55550</t>
  </si>
  <si>
    <t>05 К 03 30300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</si>
  <si>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</si>
  <si>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</si>
  <si>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</si>
  <si>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</si>
  <si>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</si>
  <si>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4 01 L4970</t>
  </si>
  <si>
    <t>09 1 01 L5110</t>
  </si>
  <si>
    <t>Проведение комплексных кадастровых работ на территории городского округа Тейково Ивановской области</t>
  </si>
  <si>
    <t>05 4 01 L0270</t>
  </si>
  <si>
    <t>05 2 01 S0510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</si>
  <si>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</si>
  <si>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</si>
  <si>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</si>
  <si>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</si>
  <si>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41 9 00 90130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</si>
  <si>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</si>
  <si>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Выплата денежного поощрения гражданам, удостоенным Почетного звания городского округа Тейково «Профессионал»</t>
  </si>
  <si>
    <t>Резервные средства для индексации в размере 4,3 %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</si>
  <si>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40 9 00 00690</t>
  </si>
  <si>
    <t>Проект реновации парка "Красные Сосенки" и набережной реки Вязьма</t>
  </si>
  <si>
    <t>05 Ж 04 20700</t>
  </si>
  <si>
    <t>Изменения 14.06.2019</t>
  </si>
  <si>
    <t>Изменения 28.06.2019</t>
  </si>
  <si>
    <t>Устройство станции ЖБО г.Тейково</t>
  </si>
  <si>
    <t>05 1 01 40160</t>
  </si>
  <si>
    <t>Изменения 26.07.2019</t>
  </si>
  <si>
    <t>01 7 01 20100</t>
  </si>
  <si>
    <t>Субсидирование части затрат субъектов малого и среднего предпринимательства, связанных с созданием и (или) развитием центров времяпрепровождения детей - групп дневного времяпрепровождения детей дошкольного возраста и иных подобных видов деятельности</t>
  </si>
  <si>
    <t>06 1 01 60130</t>
  </si>
  <si>
    <t>06 1 01 60140</t>
  </si>
  <si>
    <t>03 7 01 S1950</t>
  </si>
  <si>
    <t>03 1 02 S1980</t>
  </si>
  <si>
    <t>Изменения 27.09.2019</t>
  </si>
  <si>
    <t>Организация  мероприятий, носящих общегородской и межмуниципальный характер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</si>
  <si>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</si>
  <si>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</si>
  <si>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</si>
  <si>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</si>
  <si>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</si>
  <si>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Развитие системы подготовки спортивного резерва</t>
  </si>
  <si>
    <t>01 3 01 00220</t>
  </si>
  <si>
    <t>Изменения 25.10.2019</t>
  </si>
  <si>
    <t>Субсидирование части затрат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</si>
  <si>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Изменения 29.11.2019</t>
  </si>
  <si>
    <t>Взнос в Уставной капитал ООО «Тепловик»</t>
  </si>
  <si>
    <t>41 9 00 90150</t>
  </si>
  <si>
    <t>Субсидирование на государственную поддержку субъектов малого и среднего предпринимательства</t>
  </si>
  <si>
    <t>06 1 I5 55272</t>
  </si>
  <si>
    <t>Изменения 13.12.2019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</si>
  <si>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</si>
  <si>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</si>
  <si>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Изменения 27.12.2019</t>
  </si>
  <si>
    <t>40 9 00 55500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</si>
  <si>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</si>
  <si>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Уточненный план</t>
  </si>
  <si>
    <t>Исполнение</t>
  </si>
  <si>
    <t>Процент исполнения</t>
  </si>
  <si>
    <t>Приложение № 5</t>
  </si>
  <si>
    <t xml:space="preserve">от 08.06.2020 № 50 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</si>
</sst>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6">
    <xf numFmtId="0" fontId="0" fillId="0" borderId="0" xfId="0"/>
    <xf numFmtId="0" fontId="26" fillId="33" borderId="0" xfId="0" applyFont="1" applyFill="1" applyAlignment="1">
      <alignment vertical="top"/>
    </xf>
    <xf numFmtId="0" fontId="5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center" vertical="top"/>
    </xf>
    <xf numFmtId="0" fontId="4" fillId="33" borderId="0" xfId="0" applyFont="1" applyFill="1" applyAlignment="1">
      <alignment vertical="top"/>
    </xf>
    <xf numFmtId="0" fontId="5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0" xfId="0" applyFont="1" applyFill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164" fontId="26" fillId="33" borderId="1" xfId="0" applyNumberFormat="1" applyFont="1" applyFill="1" applyBorder="1" applyAlignment="1">
      <alignment vertical="top"/>
    </xf>
    <xf numFmtId="164" fontId="27" fillId="33" borderId="14" xfId="0" applyNumberFormat="1" applyFont="1" applyFill="1" applyBorder="1" applyAlignment="1">
      <alignment vertical="top"/>
    </xf>
    <xf numFmtId="164" fontId="7" fillId="33" borderId="0" xfId="0" applyNumberFormat="1" applyFont="1" applyFill="1" applyBorder="1" applyAlignment="1">
      <alignment vertical="top"/>
    </xf>
    <xf numFmtId="2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I461"/>
  <sheetViews>
    <sheetView tabSelected="1" workbookViewId="0">
      <selection activeCell="AL7" sqref="AL7"/>
    </sheetView>
  </sheetViews>
  <sheetFormatPr defaultColWidth="9.109375" defaultRowHeight="56.4" customHeight="1"/>
  <cols>
    <col min="1" max="1" width="40.109375" style="8" customWidth="1"/>
    <col min="2" max="2" width="5.44140625" style="8" customWidth="1"/>
    <col min="3" max="4" width="4.88671875" style="8" customWidth="1"/>
    <col min="5" max="5" width="14.33203125" style="8" customWidth="1"/>
    <col min="6" max="6" width="4.88671875" style="8" customWidth="1"/>
    <col min="7" max="7" width="16.6640625" style="1" hidden="1" customWidth="1"/>
    <col min="8" max="8" width="17.33203125" style="8" hidden="1" customWidth="1"/>
    <col min="9" max="9" width="14.5546875" style="1" hidden="1" customWidth="1"/>
    <col min="10" max="10" width="16.33203125" style="8" hidden="1" customWidth="1"/>
    <col min="11" max="11" width="16.5546875" style="8" hidden="1" customWidth="1"/>
    <col min="12" max="12" width="15.6640625" style="8" hidden="1" customWidth="1"/>
    <col min="13" max="13" width="16.33203125" style="8" hidden="1" customWidth="1"/>
    <col min="14" max="14" width="15.33203125" style="8" hidden="1" customWidth="1"/>
    <col min="15" max="15" width="16.6640625" style="8" hidden="1" customWidth="1"/>
    <col min="16" max="16" width="14.6640625" style="8" hidden="1" customWidth="1"/>
    <col min="17" max="17" width="16.33203125" style="8" hidden="1" customWidth="1"/>
    <col min="18" max="19" width="14.44140625" style="8" hidden="1" customWidth="1"/>
    <col min="20" max="20" width="15.33203125" style="8" hidden="1" customWidth="1"/>
    <col min="21" max="21" width="15.6640625" style="8" hidden="1" customWidth="1"/>
    <col min="22" max="22" width="15" style="8" hidden="1" customWidth="1"/>
    <col min="23" max="23" width="15.44140625" style="8" hidden="1" customWidth="1"/>
    <col min="24" max="25" width="15.109375" style="8" hidden="1" customWidth="1"/>
    <col min="26" max="26" width="17.44140625" style="8" hidden="1" customWidth="1"/>
    <col min="27" max="27" width="18.6640625" style="8" hidden="1" customWidth="1"/>
    <col min="28" max="28" width="16.5546875" style="8" hidden="1" customWidth="1"/>
    <col min="29" max="29" width="17.33203125" style="8" hidden="1" customWidth="1"/>
    <col min="30" max="30" width="17.5546875" style="8" hidden="1" customWidth="1"/>
    <col min="31" max="31" width="18" style="8" hidden="1" customWidth="1"/>
    <col min="32" max="32" width="17.5546875" style="8" hidden="1" customWidth="1"/>
    <col min="33" max="33" width="18.44140625" style="8" customWidth="1"/>
    <col min="34" max="34" width="18.109375" style="8" customWidth="1"/>
    <col min="35" max="35" width="12.6640625" style="8" customWidth="1"/>
    <col min="36" max="16384" width="9.109375" style="8"/>
  </cols>
  <sheetData>
    <row r="1" spans="1:35" ht="18" customHeight="1">
      <c r="A1" s="24" t="s">
        <v>406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8.75" customHeight="1">
      <c r="A2" s="25" t="s">
        <v>268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9.5" customHeight="1">
      <c r="A3" s="25" t="s">
        <v>269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8.75" customHeight="1">
      <c r="A4" s="25" t="s">
        <v>407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5.6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50.25" customHeight="1">
      <c r="A6" s="30" t="s">
        <v>316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16.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ht="18.75" customHeight="1">
      <c r="A8" s="31" t="s">
        <v>243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30" customHeight="1">
      <c r="A9" s="29" t="s">
        <v>2</v>
      </c>
      <c r="B9" s="29" t="s">
        <v>278</v>
      </c>
      <c r="C9" s="29" t="s">
        <v>19</v>
      </c>
      <c r="D9" s="29" t="s">
        <v>27</v>
      </c>
      <c r="E9" s="29" t="s">
        <v>0</v>
      </c>
      <c r="F9" s="29" t="s">
        <v>1</v>
      </c>
      <c r="G9" s="28" t="s">
        <v>265</v>
      </c>
      <c r="H9" s="26" t="s">
        <v>315</v>
      </c>
      <c r="I9" s="28" t="s">
        <v>265</v>
      </c>
      <c r="J9" s="26" t="s">
        <v>334</v>
      </c>
      <c r="K9" s="28" t="s">
        <v>265</v>
      </c>
      <c r="L9" s="26" t="s">
        <v>335</v>
      </c>
      <c r="M9" s="28" t="s">
        <v>265</v>
      </c>
      <c r="N9" s="26" t="s">
        <v>338</v>
      </c>
      <c r="O9" s="28" t="s">
        <v>265</v>
      </c>
      <c r="P9" s="26" t="s">
        <v>345</v>
      </c>
      <c r="Q9" s="28" t="s">
        <v>265</v>
      </c>
      <c r="R9" s="26" t="s">
        <v>370</v>
      </c>
      <c r="S9" s="28" t="s">
        <v>265</v>
      </c>
      <c r="T9" s="26" t="s">
        <v>371</v>
      </c>
      <c r="U9" s="28" t="s">
        <v>265</v>
      </c>
      <c r="V9" s="26" t="s">
        <v>374</v>
      </c>
      <c r="W9" s="28" t="s">
        <v>265</v>
      </c>
      <c r="X9" s="26" t="s">
        <v>381</v>
      </c>
      <c r="Y9" s="28" t="s">
        <v>265</v>
      </c>
      <c r="Z9" s="26" t="s">
        <v>390</v>
      </c>
      <c r="AA9" s="28" t="s">
        <v>265</v>
      </c>
      <c r="AB9" s="26" t="s">
        <v>392</v>
      </c>
      <c r="AC9" s="28" t="s">
        <v>265</v>
      </c>
      <c r="AD9" s="26" t="s">
        <v>397</v>
      </c>
      <c r="AE9" s="28" t="s">
        <v>265</v>
      </c>
      <c r="AF9" s="26" t="s">
        <v>400</v>
      </c>
      <c r="AG9" s="34" t="s">
        <v>403</v>
      </c>
      <c r="AH9" s="32" t="s">
        <v>404</v>
      </c>
      <c r="AI9" s="34" t="s">
        <v>405</v>
      </c>
    </row>
    <row r="10" spans="1:35" ht="66.75" customHeight="1">
      <c r="A10" s="29"/>
      <c r="B10" s="29"/>
      <c r="C10" s="29"/>
      <c r="D10" s="29"/>
      <c r="E10" s="29"/>
      <c r="F10" s="29"/>
      <c r="G10" s="28"/>
      <c r="H10" s="27"/>
      <c r="I10" s="28"/>
      <c r="J10" s="27"/>
      <c r="K10" s="28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27"/>
      <c r="Y10" s="28"/>
      <c r="Z10" s="27"/>
      <c r="AA10" s="28"/>
      <c r="AB10" s="27"/>
      <c r="AC10" s="28"/>
      <c r="AD10" s="27"/>
      <c r="AE10" s="28"/>
      <c r="AF10" s="27"/>
      <c r="AG10" s="35"/>
      <c r="AH10" s="33"/>
      <c r="AI10" s="35"/>
    </row>
    <row r="11" spans="1:35" ht="42" customHeight="1">
      <c r="A11" s="11" t="s">
        <v>17</v>
      </c>
      <c r="B11" s="12" t="s">
        <v>5</v>
      </c>
      <c r="C11" s="12"/>
      <c r="D11" s="12"/>
      <c r="E11" s="6"/>
      <c r="F11" s="6"/>
      <c r="G11" s="3">
        <v>79601.783009999985</v>
      </c>
      <c r="H11" s="4">
        <f>H12+H13</f>
        <v>2866.587</v>
      </c>
      <c r="I11" s="3">
        <f>G11+H11</f>
        <v>82468.370009999984</v>
      </c>
      <c r="J11" s="5">
        <f>J12+J13</f>
        <v>1963.9580000000001</v>
      </c>
      <c r="K11" s="13">
        <f>I11+J11</f>
        <v>84432.328009999983</v>
      </c>
      <c r="L11" s="5">
        <f>L12+L13</f>
        <v>2649.2130000000002</v>
      </c>
      <c r="M11" s="13">
        <f>K11+L11</f>
        <v>87081.541009999986</v>
      </c>
      <c r="N11" s="5">
        <f>N12+N13</f>
        <v>2758.6750000000002</v>
      </c>
      <c r="O11" s="13">
        <f>M11+N11</f>
        <v>89840.216009999989</v>
      </c>
      <c r="P11" s="5">
        <f>P12+P13</f>
        <v>12903.852500000001</v>
      </c>
      <c r="Q11" s="13">
        <f>O11+P11</f>
        <v>102744.06850999998</v>
      </c>
      <c r="R11" s="5">
        <f>R12+R13</f>
        <v>3155.9892300000001</v>
      </c>
      <c r="S11" s="13">
        <f>Q11+R11</f>
        <v>105900.05773999999</v>
      </c>
      <c r="T11" s="5">
        <f>T12+T13</f>
        <v>2773.70649</v>
      </c>
      <c r="U11" s="13">
        <f>S11+T11</f>
        <v>108673.76422999999</v>
      </c>
      <c r="V11" s="5">
        <f>V12+V13</f>
        <v>2.0000000000003637</v>
      </c>
      <c r="W11" s="13">
        <f>U11+V11</f>
        <v>108675.76422999999</v>
      </c>
      <c r="X11" s="5">
        <f>X12+X13</f>
        <v>72163.649999999994</v>
      </c>
      <c r="Y11" s="13">
        <f>W11+X11</f>
        <v>180839.41422999999</v>
      </c>
      <c r="Z11" s="5">
        <f>Z12+Z13</f>
        <v>907.2180000000003</v>
      </c>
      <c r="AA11" s="13">
        <f>Y11+Z11</f>
        <v>181746.63222999999</v>
      </c>
      <c r="AB11" s="5">
        <f>AB12+AB13</f>
        <v>-1095.6159999999995</v>
      </c>
      <c r="AC11" s="13">
        <f>AA11+AB11</f>
        <v>180651.01622999998</v>
      </c>
      <c r="AD11" s="5">
        <f>AD12+AD13</f>
        <v>7461</v>
      </c>
      <c r="AE11" s="13">
        <f>AC11+AD11</f>
        <v>188112.01622999998</v>
      </c>
      <c r="AF11" s="5">
        <f>AF12+AF13</f>
        <v>325.45668000000001</v>
      </c>
      <c r="AG11" s="13">
        <f>AE11+AF11</f>
        <v>188437.47290999998</v>
      </c>
      <c r="AH11" s="13">
        <f>AH12+AH13</f>
        <v>116144.87180000002</v>
      </c>
      <c r="AI11" s="23">
        <f>AH11/AG11*100</f>
        <v>61.63576172318561</v>
      </c>
    </row>
    <row r="12" spans="1:35" ht="39.75" customHeight="1">
      <c r="A12" s="9" t="s">
        <v>12</v>
      </c>
      <c r="B12" s="6" t="s">
        <v>5</v>
      </c>
      <c r="C12" s="6"/>
      <c r="D12" s="6"/>
      <c r="E12" s="6"/>
      <c r="F12" s="6"/>
      <c r="G12" s="3">
        <v>78691.718509999992</v>
      </c>
      <c r="H12" s="4">
        <f>H14+H18+H30+H32+H34+H36+H38+H40+H47+H53+H55+H60+H64+H68+H70+H73+H75+H77+H79+H89+H92+H94+H96+H98+H106+H108+H118+H124+H126+H128+H130+H133+H136+H140+H143+H147+H157+H162+H164+H166+H168+H171+H173+H176+H178+H180+H182+H184+H186+H190+H192+H196+H198+H202+H204+H206+H138+H83+H85+H149+H42</f>
        <v>2866.587</v>
      </c>
      <c r="I12" s="3">
        <f t="shared" ref="I12:I87" si="0">G12+H12</f>
        <v>81558.305509999991</v>
      </c>
      <c r="J12" s="5">
        <f>J14+J18+J30+J32+J34+J36+J38+J40+J47+J53+J55+J60+J64+J68+J70+J73+J75+J77+J79+J89+J92+J94+J96+J98+J106+J108+J118+J124+J126+J128+J130+J133+J136+J140+J143+J147+J157+J162+J164+J166+J168+J171+J173+J176+J178+J180+J182+J184+J186+J190+J192+J196+J198+J202+J204+J206+J138+J83+J85+J149+J42+J208</f>
        <v>1963.9580000000001</v>
      </c>
      <c r="K12" s="13">
        <f t="shared" ref="K12:K85" si="1">I12+J12</f>
        <v>83522.26350999999</v>
      </c>
      <c r="L12" s="5">
        <f>L14+L18+L30+L32+L34+L36+L38+L40+L47+L53+L55+L60+L64+L68+L70+L73+L75+L77+L79+L89+L92+L94+L96+L98+L106+L108+L118+L124+L126+L128+L130+L133+L136+L140+L143+L147+L157+L162+L164+L166+L168+L171+L173+L176+L178+L180+L182+L184+L186+L190+L192+L196+L198+L202+L204+L206+L138+L83+L85+L149+L42+L208+L87</f>
        <v>2649.2130000000002</v>
      </c>
      <c r="M12" s="13">
        <f t="shared" ref="M12:M85" si="2">K12+L12</f>
        <v>86171.476509999993</v>
      </c>
      <c r="N12" s="5">
        <f>N14+N18+N30+N32+N34+N36+N38+N40+N47+N53+N55+N60+N64+N68+N70+N73+N75+N77+N79+N89+N92+N94+N96+N98+N106+N108+N118+N124+N126+N128+N130+N133+N136+N140+N143+N147+N157+N162+N164+N166+N168+N171+N173+N176+N178+N180+N182+N184+N186+N190+N192+N196+N198+N202+N204+N206+N138+N83+N85+N149+N42+N208+N87+N122+N145</f>
        <v>2758.6750000000002</v>
      </c>
      <c r="O12" s="13">
        <f t="shared" ref="O12:O85" si="3">M12+N12</f>
        <v>88930.151509999996</v>
      </c>
      <c r="P12" s="5">
        <f>P14+P18+P30+P32+P34+P36+P38+P40+P47+P53+P55+P60+P64+P68+P70+P73+P75+P77+P79+P89+P92+P94+P96+P98+P106+P108+P118+P124+P126+P128+P130+P133+P136+P140+P143+P147+P157+P162+P164+P166+P168+P171+P173+P176+P178+P180+P182+P184+P186+P190+P192+P196+P198+P202+P204+P206+P138+P83+P85+P149+P42+P208+P87+P122+P145+P153+P110+P112+P114+P194+P81+P45</f>
        <v>12903.852500000001</v>
      </c>
      <c r="Q12" s="13">
        <f t="shared" ref="Q12:Q85" si="4">O12+P12</f>
        <v>101834.00401</v>
      </c>
      <c r="R12" s="5">
        <f>R14+R18+R30+R32+R34+R36+R38+R40+R47+R53+R55+R60+R64+R68+R70+R73+R75+R77+R79+R89+R92+R94+R96+R98+R106+R108+R118+R124+R126+R128+R130+R133+R136+R140+R143+R147+R157+R162+R164+R166+R168+R171+R173+R176+R178+R180+R182+R184+R186+R190+R192+R196+R198+R202+R204+R206+R138+R83+R85+R149+R42+R208+R87+R122+R145+R153+R110+R112+R114+R194+R81+R45+R58+R151</f>
        <v>3148</v>
      </c>
      <c r="S12" s="13">
        <f t="shared" ref="S12:S81" si="5">Q12+R12</f>
        <v>104982.00401</v>
      </c>
      <c r="T12" s="5">
        <f>T14+T18+T30+T32+T34+T36+T38+T40+T47+T53+T55+T60+T64+T68+T70+T73+T75+T77+T79+T89+T92+T94+T96+T98+T106+T108+T118+T124+T126+T128+T130+T133+T136+T140+T143+T147+T157+T162+T164+T166+T168+T171+T173+T176+T178+T180+T182+T184+T186+T190+T192+T196+T198+T202+T204+T206+T138+T83+T85+T149+T42+T208+T87+T122+T145+T153+T110+T112+T114+T194+T81+T45+T58+T151+T116</f>
        <v>2773.70649</v>
      </c>
      <c r="U12" s="13">
        <f t="shared" ref="U12:U79" si="6">S12+T12</f>
        <v>107755.7105</v>
      </c>
      <c r="V12" s="5">
        <f>V14+V18+V30+V32+V34+V36+V38+V40+V47+V53+V55+V60+V64+V68+V70+V73+V75+V77+V79+V89+V92+V94+V96+V98+V106+V108+V118+V124+V126+V128+V130+V133+V136+V140+V143+V147+V157+V162+V164+V166+V168+V171+V173+V176+V178+V180+V182+V184+V186+V190+V192+V196+V198+V202+V204+V206+V138+V83+V85+V149+V42+V208+V87+V122+V145+V153+V110+V112+V114+V194+V81+V45+V58+V151+V116+V100+V102</f>
        <v>2.0000000000003637</v>
      </c>
      <c r="W12" s="13">
        <f t="shared" ref="W12:W79" si="7">U12+V12</f>
        <v>107757.7105</v>
      </c>
      <c r="X12" s="5">
        <f>X14+X18+X30+X32+X34+X36+X38+X40+X47+X53+X55+X60+X64+X68+X70+X73+X75+X77+X79+X89+X92+X94+X96+X98+X106+X108+X118+X124+X126+X128+X130+X133+X136+X140+X143+X147+X157+X162+X164+X166+X168+X171+X173+X176+X178+X180+X182+X184+X186+X190+X192+X196+X198+X202+X204+X206+X138+X83+X85+X149+X42+X208+X87+X122+X145+X153+X110+X112+X114+X194+X81+X45+X58+X151+X116+X100+X102+X155</f>
        <v>72163.649999999994</v>
      </c>
      <c r="Y12" s="13">
        <f t="shared" ref="Y12:Y79" si="8">W12+X12</f>
        <v>179921.36050000001</v>
      </c>
      <c r="Z12" s="5">
        <f>Z14+Z18+Z30+Z32+Z34+Z36+Z38+Z40+Z47+Z53+Z55+Z60+Z64+Z68+Z70+Z73+Z75+Z77+Z79+Z89+Z92+Z94+Z96+Z98+Z106+Z108+Z118+Z124+Z126+Z128+Z130+Z133+Z136+Z140+Z143+Z147+Z157+Z162+Z164+Z166+Z168+Z171+Z173+Z176+Z178+Z180+Z182+Z184+Z186+Z190+Z192+Z196+Z198+Z202+Z204+Z206+Z138+Z83+Z85+Z149+Z42+Z208+Z87+Z122+Z145+Z153+Z110+Z112+Z114+Z194+Z81+Z45+Z58+Z151+Z116+Z100+Z102+Z155</f>
        <v>907.2180000000003</v>
      </c>
      <c r="AA12" s="13">
        <f t="shared" ref="AA12:AA79" si="9">Y12+Z12</f>
        <v>180828.5785</v>
      </c>
      <c r="AB12" s="5">
        <f>AB14+AB18+AB30+AB32+AB34+AB36+AB38+AB40+AB47+AB53+AB55+AB60+AB64+AB68+AB70+AB73+AB75+AB77+AB79+AB89+AB92+AB94+AB96+AB98+AB106+AB108+AB118+AB124+AB126+AB128+AB130+AB133+AB136+AB140+AB143+AB147+AB157+AB162+AB164+AB166+AB168+AB171+AB173+AB176+AB178+AB180+AB182+AB184+AB186+AB190+AB192+AB196+AB198+AB202+AB204+AB206+AB138+AB83+AB85+AB149+AB42+AB208+AB87+AB122+AB145+AB153+AB110+AB112+AB114+AB194+AB81+AB45+AB58+AB151+AB116+AB100+AB102+AB155+AB104</f>
        <v>-1095.8017899999995</v>
      </c>
      <c r="AC12" s="13">
        <f t="shared" ref="AC12:AC79" si="10">AA12+AB12</f>
        <v>179732.77671000001</v>
      </c>
      <c r="AD12" s="5">
        <f>AD14+AD18+AD30+AD32+AD34+AD36+AD38+AD40+AD47+AD53+AD55+AD60+AD64+AD68+AD70+AD73+AD75+AD77+AD79+AD89+AD92+AD94+AD96+AD98+AD106+AD108+AD118+AD124+AD126+AD128+AD130+AD133+AD136+AD140+AD143+AD147+AD157+AD162+AD164+AD166+AD168+AD171+AD173+AD176+AD178+AD180+AD182+AD184+AD186+AD190+AD192+AD196+AD198+AD202+AD204+AD206+AD138+AD83+AD85+AD149+AD42+AD208+AD87+AD122+AD145+AD153+AD110+AD112+AD114+AD194+AD81+AD45+AD58+AD151+AD116+AD100+AD102+AD155+AD104+AD120</f>
        <v>7461</v>
      </c>
      <c r="AE12" s="13">
        <f t="shared" ref="AE12:AE79" si="11">AC12+AD12</f>
        <v>187193.77671000001</v>
      </c>
      <c r="AF12" s="5">
        <f>AF14+AF18+AF30+AF32+AF34+AF36+AF38+AF40+AF47+AF53+AF55+AF60+AF64+AF68+AF70+AF73+AF75+AF77+AF79+AF89+AF92+AF94+AF96+AF98+AF106+AF108+AF118+AF124+AF126+AF128+AF130+AF133+AF136+AF140+AF143+AF147+AF157+AF162+AF164+AF166+AF168+AF171+AF173+AF176+AF178+AF180+AF182+AF184+AF186+AF190+AF192+AF196+AF198+AF202+AF204+AF206+AF138+AF83+AF85+AF149+AF42+AF208+AF87+AF122+AF145+AF153+AF110+AF112+AF114+AF194+AF81+AF45+AF58+AF151+AF116+AF100+AF102+AF155+AF104+AF120+AF16+AF23</f>
        <v>325.45668000000001</v>
      </c>
      <c r="AG12" s="13">
        <f t="shared" ref="AG12:AG79" si="12">AE12+AF12</f>
        <v>187519.23339000001</v>
      </c>
      <c r="AH12" s="13">
        <f>AH14+AH16+AH18+AH32+AH36+AH38+AH42+AH47+AH53+AH55+AH58+AH60+AH68+AH70+AH73+AH75+AH81+AH83+AH85+AH87+AH89+AH104+AH110+AH120+AH128+AH138+AH140+AH147+AH149+AH153+AH155+AH157+AH162+AH166+AH168+AH171+AH173+AH178+AH182+AH184+AH194+AH196+AH206+AH208</f>
        <v>115232.77238000002</v>
      </c>
      <c r="AI12" s="23">
        <f t="shared" ref="AI12:AI75" si="13">AH12/AG12*100</f>
        <v>61.451175059115371</v>
      </c>
    </row>
    <row r="13" spans="1:35" ht="46.5" customHeight="1">
      <c r="A13" s="9" t="s">
        <v>13</v>
      </c>
      <c r="B13" s="6" t="s">
        <v>5</v>
      </c>
      <c r="C13" s="6"/>
      <c r="D13" s="6"/>
      <c r="E13" s="6"/>
      <c r="F13" s="6"/>
      <c r="G13" s="3">
        <v>910.06450000000018</v>
      </c>
      <c r="H13" s="4">
        <f>H25+H28+H51+H66+H200</f>
        <v>0</v>
      </c>
      <c r="I13" s="3">
        <f t="shared" si="0"/>
        <v>910.06450000000018</v>
      </c>
      <c r="J13" s="5">
        <f>J25+J28+J51+J66+J200</f>
        <v>0</v>
      </c>
      <c r="K13" s="13">
        <f t="shared" si="1"/>
        <v>910.06450000000018</v>
      </c>
      <c r="L13" s="5">
        <f>L25+L28+L51+L66+L200</f>
        <v>0</v>
      </c>
      <c r="M13" s="13">
        <f t="shared" si="2"/>
        <v>910.06450000000018</v>
      </c>
      <c r="N13" s="5">
        <f>N25+N28+N51+N66+N200</f>
        <v>0</v>
      </c>
      <c r="O13" s="13">
        <f t="shared" si="3"/>
        <v>910.06450000000018</v>
      </c>
      <c r="P13" s="5">
        <f>P25+P28+P51+P66+P200</f>
        <v>0</v>
      </c>
      <c r="Q13" s="13">
        <f t="shared" si="4"/>
        <v>910.06450000000018</v>
      </c>
      <c r="R13" s="5">
        <f>R25+R28+R51+R66+R200</f>
        <v>7.9892300000000001</v>
      </c>
      <c r="S13" s="13">
        <f t="shared" si="5"/>
        <v>918.0537300000002</v>
      </c>
      <c r="T13" s="5">
        <f>T25+T28+T51+T66+T200</f>
        <v>0</v>
      </c>
      <c r="U13" s="13">
        <f t="shared" si="6"/>
        <v>918.0537300000002</v>
      </c>
      <c r="V13" s="5">
        <f>V25+V28+V51+V66+V200</f>
        <v>0</v>
      </c>
      <c r="W13" s="13">
        <f t="shared" si="7"/>
        <v>918.0537300000002</v>
      </c>
      <c r="X13" s="5">
        <f>X25+X28+X51+X66+X200</f>
        <v>0</v>
      </c>
      <c r="Y13" s="13">
        <f t="shared" si="8"/>
        <v>918.0537300000002</v>
      </c>
      <c r="Z13" s="5">
        <f>Z25+Z28+Z51+Z66+Z200</f>
        <v>0</v>
      </c>
      <c r="AA13" s="13">
        <f t="shared" si="9"/>
        <v>918.0537300000002</v>
      </c>
      <c r="AB13" s="5">
        <f>AB25+AB28+AB51+AB66+AB200</f>
        <v>0.18579000000000001</v>
      </c>
      <c r="AC13" s="13">
        <f t="shared" si="10"/>
        <v>918.2395200000002</v>
      </c>
      <c r="AD13" s="5">
        <f>AD25+AD28+AD51+AD66+AD200</f>
        <v>0</v>
      </c>
      <c r="AE13" s="13">
        <f t="shared" si="11"/>
        <v>918.2395200000002</v>
      </c>
      <c r="AF13" s="5">
        <f>AF25+AF28+AF51+AF66+AF200</f>
        <v>0</v>
      </c>
      <c r="AG13" s="13">
        <f t="shared" si="12"/>
        <v>918.2395200000002</v>
      </c>
      <c r="AH13" s="13">
        <f>AH25+AH28+AH51+AH66+AH200</f>
        <v>912.0994199999999</v>
      </c>
      <c r="AI13" s="23">
        <f t="shared" si="13"/>
        <v>99.331318259967688</v>
      </c>
    </row>
    <row r="14" spans="1:35" ht="33.75" customHeight="1">
      <c r="A14" s="9" t="s">
        <v>30</v>
      </c>
      <c r="B14" s="6" t="s">
        <v>5</v>
      </c>
      <c r="C14" s="6" t="s">
        <v>20</v>
      </c>
      <c r="D14" s="6" t="s">
        <v>26</v>
      </c>
      <c r="E14" s="2" t="s">
        <v>31</v>
      </c>
      <c r="F14" s="6"/>
      <c r="G14" s="3">
        <v>1435.4169999999999</v>
      </c>
      <c r="H14" s="4">
        <f>H15</f>
        <v>0</v>
      </c>
      <c r="I14" s="3">
        <f t="shared" si="0"/>
        <v>1435.4169999999999</v>
      </c>
      <c r="J14" s="5">
        <f>J15</f>
        <v>0</v>
      </c>
      <c r="K14" s="13">
        <f t="shared" si="1"/>
        <v>1435.4169999999999</v>
      </c>
      <c r="L14" s="5">
        <f>L15</f>
        <v>0</v>
      </c>
      <c r="M14" s="13">
        <f t="shared" si="2"/>
        <v>1435.4169999999999</v>
      </c>
      <c r="N14" s="5">
        <f>N15</f>
        <v>0</v>
      </c>
      <c r="O14" s="13">
        <f t="shared" si="3"/>
        <v>1435.4169999999999</v>
      </c>
      <c r="P14" s="5">
        <f>P15</f>
        <v>-65.099999999999994</v>
      </c>
      <c r="Q14" s="13">
        <f t="shared" si="4"/>
        <v>1370.317</v>
      </c>
      <c r="R14" s="5">
        <f>R15</f>
        <v>0</v>
      </c>
      <c r="S14" s="13">
        <f t="shared" si="5"/>
        <v>1370.317</v>
      </c>
      <c r="T14" s="5">
        <f>T15</f>
        <v>0</v>
      </c>
      <c r="U14" s="13">
        <f t="shared" si="6"/>
        <v>1370.317</v>
      </c>
      <c r="V14" s="5">
        <f>V15</f>
        <v>0</v>
      </c>
      <c r="W14" s="13">
        <f t="shared" si="7"/>
        <v>1370.317</v>
      </c>
      <c r="X14" s="5">
        <f>X15</f>
        <v>0</v>
      </c>
      <c r="Y14" s="13">
        <f t="shared" si="8"/>
        <v>1370.317</v>
      </c>
      <c r="Z14" s="5">
        <f>Z15</f>
        <v>14.249000000000001</v>
      </c>
      <c r="AA14" s="13">
        <f t="shared" si="9"/>
        <v>1384.566</v>
      </c>
      <c r="AB14" s="5">
        <f>AB15</f>
        <v>0.33100000000000002</v>
      </c>
      <c r="AC14" s="13">
        <f t="shared" si="10"/>
        <v>1384.8969999999999</v>
      </c>
      <c r="AD14" s="5">
        <f>AD15</f>
        <v>-65.427999999999997</v>
      </c>
      <c r="AE14" s="13">
        <f t="shared" si="11"/>
        <v>1319.4690000000001</v>
      </c>
      <c r="AF14" s="5">
        <f>AF15</f>
        <v>0</v>
      </c>
      <c r="AG14" s="13">
        <f t="shared" si="12"/>
        <v>1319.4690000000001</v>
      </c>
      <c r="AH14" s="13">
        <f>AH15</f>
        <v>1291.86358</v>
      </c>
      <c r="AI14" s="23">
        <f t="shared" si="13"/>
        <v>97.907838683591649</v>
      </c>
    </row>
    <row r="15" spans="1:35" ht="84" customHeight="1">
      <c r="A15" s="9" t="s">
        <v>121</v>
      </c>
      <c r="B15" s="6" t="s">
        <v>5</v>
      </c>
      <c r="C15" s="6" t="s">
        <v>20</v>
      </c>
      <c r="D15" s="6" t="s">
        <v>26</v>
      </c>
      <c r="E15" s="2" t="s">
        <v>31</v>
      </c>
      <c r="F15" s="6">
        <v>100</v>
      </c>
      <c r="G15" s="3">
        <v>1435.4169999999999</v>
      </c>
      <c r="H15" s="4"/>
      <c r="I15" s="3">
        <f t="shared" si="0"/>
        <v>1435.4169999999999</v>
      </c>
      <c r="J15" s="5"/>
      <c r="K15" s="13">
        <f t="shared" si="1"/>
        <v>1435.4169999999999</v>
      </c>
      <c r="L15" s="5"/>
      <c r="M15" s="13">
        <f t="shared" si="2"/>
        <v>1435.4169999999999</v>
      </c>
      <c r="N15" s="5"/>
      <c r="O15" s="13">
        <f t="shared" si="3"/>
        <v>1435.4169999999999</v>
      </c>
      <c r="P15" s="5">
        <v>-65.099999999999994</v>
      </c>
      <c r="Q15" s="13">
        <f t="shared" si="4"/>
        <v>1370.317</v>
      </c>
      <c r="R15" s="5"/>
      <c r="S15" s="13">
        <f t="shared" si="5"/>
        <v>1370.317</v>
      </c>
      <c r="T15" s="5"/>
      <c r="U15" s="13">
        <f t="shared" si="6"/>
        <v>1370.317</v>
      </c>
      <c r="V15" s="5"/>
      <c r="W15" s="13">
        <f t="shared" si="7"/>
        <v>1370.317</v>
      </c>
      <c r="X15" s="5"/>
      <c r="Y15" s="13">
        <f t="shared" si="8"/>
        <v>1370.317</v>
      </c>
      <c r="Z15" s="5">
        <v>14.249000000000001</v>
      </c>
      <c r="AA15" s="13">
        <f t="shared" si="9"/>
        <v>1384.566</v>
      </c>
      <c r="AB15" s="5">
        <v>0.33100000000000002</v>
      </c>
      <c r="AC15" s="13">
        <f t="shared" si="10"/>
        <v>1384.8969999999999</v>
      </c>
      <c r="AD15" s="5">
        <f>-51-14.428</f>
        <v>-65.427999999999997</v>
      </c>
      <c r="AE15" s="13">
        <f t="shared" si="11"/>
        <v>1319.4690000000001</v>
      </c>
      <c r="AF15" s="5"/>
      <c r="AG15" s="13">
        <f t="shared" si="12"/>
        <v>1319.4690000000001</v>
      </c>
      <c r="AH15" s="13">
        <v>1291.86358</v>
      </c>
      <c r="AI15" s="23">
        <f t="shared" si="13"/>
        <v>97.907838683591649</v>
      </c>
    </row>
    <row r="16" spans="1:35" ht="58.5" customHeight="1">
      <c r="A16" s="9" t="s">
        <v>402</v>
      </c>
      <c r="B16" s="6" t="s">
        <v>5</v>
      </c>
      <c r="C16" s="6" t="s">
        <v>20</v>
      </c>
      <c r="D16" s="6" t="s">
        <v>26</v>
      </c>
      <c r="E16" s="2" t="s">
        <v>401</v>
      </c>
      <c r="F16" s="6"/>
      <c r="G16" s="3"/>
      <c r="H16" s="4"/>
      <c r="I16" s="3"/>
      <c r="J16" s="5"/>
      <c r="K16" s="13"/>
      <c r="L16" s="5"/>
      <c r="M16" s="13"/>
      <c r="N16" s="5"/>
      <c r="O16" s="13"/>
      <c r="P16" s="5"/>
      <c r="Q16" s="13"/>
      <c r="R16" s="5"/>
      <c r="S16" s="13"/>
      <c r="T16" s="5"/>
      <c r="U16" s="13"/>
      <c r="V16" s="5"/>
      <c r="W16" s="13"/>
      <c r="X16" s="5"/>
      <c r="Y16" s="13"/>
      <c r="Z16" s="5"/>
      <c r="AA16" s="13"/>
      <c r="AB16" s="5"/>
      <c r="AC16" s="13"/>
      <c r="AD16" s="5"/>
      <c r="AE16" s="13">
        <f t="shared" si="11"/>
        <v>0</v>
      </c>
      <c r="AF16" s="5">
        <f>AF17</f>
        <v>390.6</v>
      </c>
      <c r="AG16" s="13">
        <f t="shared" si="12"/>
        <v>390.6</v>
      </c>
      <c r="AH16" s="13">
        <f>AH17</f>
        <v>390.6</v>
      </c>
      <c r="AI16" s="23">
        <f t="shared" si="13"/>
        <v>100</v>
      </c>
    </row>
    <row r="17" spans="1:35" ht="84" customHeight="1">
      <c r="A17" s="9" t="s">
        <v>121</v>
      </c>
      <c r="B17" s="6" t="s">
        <v>5</v>
      </c>
      <c r="C17" s="6" t="s">
        <v>20</v>
      </c>
      <c r="D17" s="6" t="s">
        <v>26</v>
      </c>
      <c r="E17" s="2" t="s">
        <v>401</v>
      </c>
      <c r="F17" s="6">
        <v>100</v>
      </c>
      <c r="G17" s="3"/>
      <c r="H17" s="4"/>
      <c r="I17" s="3"/>
      <c r="J17" s="5"/>
      <c r="K17" s="13"/>
      <c r="L17" s="5"/>
      <c r="M17" s="13"/>
      <c r="N17" s="5"/>
      <c r="O17" s="13"/>
      <c r="P17" s="5"/>
      <c r="Q17" s="13"/>
      <c r="R17" s="5"/>
      <c r="S17" s="13"/>
      <c r="T17" s="5"/>
      <c r="U17" s="13"/>
      <c r="V17" s="5"/>
      <c r="W17" s="13"/>
      <c r="X17" s="5"/>
      <c r="Y17" s="13"/>
      <c r="Z17" s="5"/>
      <c r="AA17" s="13"/>
      <c r="AB17" s="5"/>
      <c r="AC17" s="13"/>
      <c r="AD17" s="5"/>
      <c r="AE17" s="13">
        <f t="shared" si="11"/>
        <v>0</v>
      </c>
      <c r="AF17" s="5">
        <v>390.6</v>
      </c>
      <c r="AG17" s="13">
        <f t="shared" si="12"/>
        <v>390.6</v>
      </c>
      <c r="AH17" s="13">
        <v>390.6</v>
      </c>
      <c r="AI17" s="23">
        <f t="shared" si="13"/>
        <v>100</v>
      </c>
    </row>
    <row r="18" spans="1:35" ht="49.5" customHeight="1">
      <c r="A18" s="9" t="s">
        <v>32</v>
      </c>
      <c r="B18" s="6" t="s">
        <v>5</v>
      </c>
      <c r="C18" s="6" t="s">
        <v>20</v>
      </c>
      <c r="D18" s="6" t="s">
        <v>22</v>
      </c>
      <c r="E18" s="2" t="s">
        <v>35</v>
      </c>
      <c r="F18" s="6"/>
      <c r="G18" s="3">
        <v>15242.767</v>
      </c>
      <c r="H18" s="4">
        <f>H19+H20+H21+H22</f>
        <v>0</v>
      </c>
      <c r="I18" s="3">
        <f t="shared" si="0"/>
        <v>15242.767</v>
      </c>
      <c r="J18" s="5">
        <f>J19+J20+J21+J22</f>
        <v>-10</v>
      </c>
      <c r="K18" s="13">
        <f t="shared" si="1"/>
        <v>15232.767</v>
      </c>
      <c r="L18" s="5">
        <f>L19+L20+L21+L22</f>
        <v>-417.60599999999999</v>
      </c>
      <c r="M18" s="13">
        <f t="shared" si="2"/>
        <v>14815.161</v>
      </c>
      <c r="N18" s="5">
        <f>N19+N20+N21+N22</f>
        <v>0</v>
      </c>
      <c r="O18" s="13">
        <f t="shared" si="3"/>
        <v>14815.161</v>
      </c>
      <c r="P18" s="5">
        <f>P19+P20+P21+P22</f>
        <v>0</v>
      </c>
      <c r="Q18" s="13">
        <f t="shared" si="4"/>
        <v>14815.161</v>
      </c>
      <c r="R18" s="5">
        <f>R19+R20+R21+R22</f>
        <v>0</v>
      </c>
      <c r="S18" s="13">
        <f t="shared" si="5"/>
        <v>14815.161</v>
      </c>
      <c r="T18" s="5">
        <f>T19+T20+T21+T22</f>
        <v>-203</v>
      </c>
      <c r="U18" s="13">
        <f t="shared" si="6"/>
        <v>14612.161</v>
      </c>
      <c r="V18" s="5">
        <f>V19+V20+V21+V22</f>
        <v>0</v>
      </c>
      <c r="W18" s="13">
        <f t="shared" si="7"/>
        <v>14612.161</v>
      </c>
      <c r="X18" s="5">
        <f>X19+X20+X21+X22</f>
        <v>0</v>
      </c>
      <c r="Y18" s="13">
        <f t="shared" si="8"/>
        <v>14612.161</v>
      </c>
      <c r="Z18" s="5">
        <f>Z19+Z20+Z21+Z22</f>
        <v>150.71800000000002</v>
      </c>
      <c r="AA18" s="13">
        <f t="shared" si="9"/>
        <v>14762.879000000001</v>
      </c>
      <c r="AB18" s="5">
        <f>AB19+AB20+AB21+AB22</f>
        <v>3.5049999999999999</v>
      </c>
      <c r="AC18" s="13">
        <f t="shared" si="10"/>
        <v>14766.384</v>
      </c>
      <c r="AD18" s="5">
        <f>AD19+AD20+AD21+AD22</f>
        <v>-130.19999999999999</v>
      </c>
      <c r="AE18" s="13">
        <f t="shared" si="11"/>
        <v>14636.183999999999</v>
      </c>
      <c r="AF18" s="5">
        <f>AF19+AF20+AF21+AF22</f>
        <v>-10</v>
      </c>
      <c r="AG18" s="13">
        <f t="shared" si="12"/>
        <v>14626.183999999999</v>
      </c>
      <c r="AH18" s="13">
        <f>AH19+AH20+AH21+AH22</f>
        <v>14178.776889999999</v>
      </c>
      <c r="AI18" s="23">
        <f t="shared" si="13"/>
        <v>96.941053729393801</v>
      </c>
    </row>
    <row r="19" spans="1:35" ht="84" customHeight="1">
      <c r="A19" s="9" t="s">
        <v>121</v>
      </c>
      <c r="B19" s="6" t="s">
        <v>5</v>
      </c>
      <c r="C19" s="6" t="s">
        <v>20</v>
      </c>
      <c r="D19" s="6" t="s">
        <v>22</v>
      </c>
      <c r="E19" s="2" t="s">
        <v>35</v>
      </c>
      <c r="F19" s="6">
        <v>100</v>
      </c>
      <c r="G19" s="3">
        <v>15003.440999999999</v>
      </c>
      <c r="H19" s="4"/>
      <c r="I19" s="3">
        <f t="shared" si="0"/>
        <v>15003.440999999999</v>
      </c>
      <c r="J19" s="5"/>
      <c r="K19" s="13">
        <f t="shared" si="1"/>
        <v>15003.440999999999</v>
      </c>
      <c r="L19" s="5">
        <v>-417.60599999999999</v>
      </c>
      <c r="M19" s="13">
        <f t="shared" si="2"/>
        <v>14585.834999999999</v>
      </c>
      <c r="N19" s="5"/>
      <c r="O19" s="13">
        <f t="shared" si="3"/>
        <v>14585.834999999999</v>
      </c>
      <c r="P19" s="5"/>
      <c r="Q19" s="13">
        <f t="shared" si="4"/>
        <v>14585.834999999999</v>
      </c>
      <c r="R19" s="5"/>
      <c r="S19" s="13">
        <f t="shared" si="5"/>
        <v>14585.834999999999</v>
      </c>
      <c r="T19" s="5">
        <f>-200-80.21521</f>
        <v>-280.21521000000001</v>
      </c>
      <c r="U19" s="13">
        <f t="shared" si="6"/>
        <v>14305.619789999999</v>
      </c>
      <c r="V19" s="5"/>
      <c r="W19" s="13">
        <f t="shared" si="7"/>
        <v>14305.619789999999</v>
      </c>
      <c r="X19" s="5"/>
      <c r="Y19" s="13">
        <f t="shared" si="8"/>
        <v>14305.619789999999</v>
      </c>
      <c r="Z19" s="5">
        <f>-0.057+150.775</f>
        <v>150.71800000000002</v>
      </c>
      <c r="AA19" s="13">
        <f t="shared" si="9"/>
        <v>14456.33779</v>
      </c>
      <c r="AB19" s="5">
        <v>3.5049999999999999</v>
      </c>
      <c r="AC19" s="13">
        <f t="shared" si="10"/>
        <v>14459.842789999999</v>
      </c>
      <c r="AD19" s="5">
        <v>-130.19999999999999</v>
      </c>
      <c r="AE19" s="13">
        <f t="shared" si="11"/>
        <v>14329.642789999998</v>
      </c>
      <c r="AF19" s="5"/>
      <c r="AG19" s="13">
        <f t="shared" si="12"/>
        <v>14329.642789999998</v>
      </c>
      <c r="AH19" s="13">
        <v>13893.54941</v>
      </c>
      <c r="AI19" s="23">
        <f t="shared" si="13"/>
        <v>96.956704459483618</v>
      </c>
    </row>
    <row r="20" spans="1:35" ht="45.75" customHeight="1">
      <c r="A20" s="9" t="s">
        <v>33</v>
      </c>
      <c r="B20" s="6" t="s">
        <v>5</v>
      </c>
      <c r="C20" s="6" t="s">
        <v>20</v>
      </c>
      <c r="D20" s="6" t="s">
        <v>22</v>
      </c>
      <c r="E20" s="2" t="s">
        <v>35</v>
      </c>
      <c r="F20" s="6">
        <v>200</v>
      </c>
      <c r="G20" s="3">
        <v>225.32600000000002</v>
      </c>
      <c r="H20" s="4"/>
      <c r="I20" s="3">
        <f t="shared" si="0"/>
        <v>225.32600000000002</v>
      </c>
      <c r="J20" s="5"/>
      <c r="K20" s="13">
        <f t="shared" si="1"/>
        <v>225.32600000000002</v>
      </c>
      <c r="L20" s="5"/>
      <c r="M20" s="13">
        <f t="shared" si="2"/>
        <v>225.32600000000002</v>
      </c>
      <c r="N20" s="5"/>
      <c r="O20" s="13">
        <f t="shared" si="3"/>
        <v>225.32600000000002</v>
      </c>
      <c r="P20" s="5"/>
      <c r="Q20" s="13">
        <f t="shared" si="4"/>
        <v>225.32600000000002</v>
      </c>
      <c r="R20" s="5"/>
      <c r="S20" s="13">
        <f t="shared" si="5"/>
        <v>225.32600000000002</v>
      </c>
      <c r="T20" s="5"/>
      <c r="U20" s="13">
        <f t="shared" si="6"/>
        <v>225.32600000000002</v>
      </c>
      <c r="V20" s="5"/>
      <c r="W20" s="13">
        <f t="shared" si="7"/>
        <v>225.32600000000002</v>
      </c>
      <c r="X20" s="5"/>
      <c r="Y20" s="13">
        <f t="shared" si="8"/>
        <v>225.32600000000002</v>
      </c>
      <c r="Z20" s="5"/>
      <c r="AA20" s="13">
        <f t="shared" si="9"/>
        <v>225.32600000000002</v>
      </c>
      <c r="AB20" s="5"/>
      <c r="AC20" s="13">
        <f t="shared" si="10"/>
        <v>225.32600000000002</v>
      </c>
      <c r="AD20" s="5"/>
      <c r="AE20" s="13">
        <f t="shared" si="11"/>
        <v>225.32600000000002</v>
      </c>
      <c r="AF20" s="5">
        <v>-10</v>
      </c>
      <c r="AG20" s="13">
        <f t="shared" si="12"/>
        <v>215.32600000000002</v>
      </c>
      <c r="AH20" s="13">
        <v>205.01227</v>
      </c>
      <c r="AI20" s="23">
        <f t="shared" si="13"/>
        <v>95.210178984423607</v>
      </c>
    </row>
    <row r="21" spans="1:35" ht="45.75" customHeight="1">
      <c r="A21" s="9" t="s">
        <v>205</v>
      </c>
      <c r="B21" s="6" t="s">
        <v>5</v>
      </c>
      <c r="C21" s="6" t="s">
        <v>20</v>
      </c>
      <c r="D21" s="6" t="s">
        <v>22</v>
      </c>
      <c r="E21" s="2" t="s">
        <v>35</v>
      </c>
      <c r="F21" s="6">
        <v>300</v>
      </c>
      <c r="G21" s="3">
        <v>0</v>
      </c>
      <c r="H21" s="4"/>
      <c r="I21" s="3">
        <f t="shared" si="0"/>
        <v>0</v>
      </c>
      <c r="J21" s="5"/>
      <c r="K21" s="13">
        <f t="shared" si="1"/>
        <v>0</v>
      </c>
      <c r="L21" s="5"/>
      <c r="M21" s="13">
        <f t="shared" si="2"/>
        <v>0</v>
      </c>
      <c r="N21" s="5"/>
      <c r="O21" s="13">
        <f t="shared" si="3"/>
        <v>0</v>
      </c>
      <c r="P21" s="5"/>
      <c r="Q21" s="13">
        <f t="shared" si="4"/>
        <v>0</v>
      </c>
      <c r="R21" s="5"/>
      <c r="S21" s="13">
        <f t="shared" si="5"/>
        <v>0</v>
      </c>
      <c r="T21" s="5">
        <v>80.215209999999999</v>
      </c>
      <c r="U21" s="13">
        <f t="shared" si="6"/>
        <v>80.215209999999999</v>
      </c>
      <c r="V21" s="5"/>
      <c r="W21" s="13">
        <f t="shared" si="7"/>
        <v>80.215209999999999</v>
      </c>
      <c r="X21" s="5"/>
      <c r="Y21" s="13">
        <f t="shared" si="8"/>
        <v>80.215209999999999</v>
      </c>
      <c r="Z21" s="5"/>
      <c r="AA21" s="13">
        <f t="shared" si="9"/>
        <v>80.215209999999999</v>
      </c>
      <c r="AB21" s="5"/>
      <c r="AC21" s="13">
        <f t="shared" si="10"/>
        <v>80.215209999999999</v>
      </c>
      <c r="AD21" s="5"/>
      <c r="AE21" s="13">
        <f t="shared" si="11"/>
        <v>80.215209999999999</v>
      </c>
      <c r="AF21" s="5"/>
      <c r="AG21" s="13">
        <f t="shared" si="12"/>
        <v>80.215209999999999</v>
      </c>
      <c r="AH21" s="13">
        <v>80.215209999999999</v>
      </c>
      <c r="AI21" s="23">
        <f t="shared" si="13"/>
        <v>100</v>
      </c>
    </row>
    <row r="22" spans="1:35" ht="42" customHeight="1">
      <c r="A22" s="9" t="s">
        <v>34</v>
      </c>
      <c r="B22" s="6" t="s">
        <v>5</v>
      </c>
      <c r="C22" s="6" t="s">
        <v>20</v>
      </c>
      <c r="D22" s="6" t="s">
        <v>22</v>
      </c>
      <c r="E22" s="2" t="s">
        <v>35</v>
      </c>
      <c r="F22" s="6">
        <v>800</v>
      </c>
      <c r="G22" s="3">
        <v>14</v>
      </c>
      <c r="H22" s="4"/>
      <c r="I22" s="3">
        <f t="shared" si="0"/>
        <v>14</v>
      </c>
      <c r="J22" s="5">
        <v>-10</v>
      </c>
      <c r="K22" s="13">
        <f t="shared" si="1"/>
        <v>4</v>
      </c>
      <c r="L22" s="5"/>
      <c r="M22" s="13">
        <f t="shared" si="2"/>
        <v>4</v>
      </c>
      <c r="N22" s="5"/>
      <c r="O22" s="13">
        <f t="shared" si="3"/>
        <v>4</v>
      </c>
      <c r="P22" s="5"/>
      <c r="Q22" s="13">
        <f t="shared" si="4"/>
        <v>4</v>
      </c>
      <c r="R22" s="5"/>
      <c r="S22" s="13">
        <f t="shared" si="5"/>
        <v>4</v>
      </c>
      <c r="T22" s="5">
        <v>-3</v>
      </c>
      <c r="U22" s="13">
        <f t="shared" si="6"/>
        <v>1</v>
      </c>
      <c r="V22" s="5"/>
      <c r="W22" s="13">
        <f t="shared" si="7"/>
        <v>1</v>
      </c>
      <c r="X22" s="5"/>
      <c r="Y22" s="13">
        <f t="shared" si="8"/>
        <v>1</v>
      </c>
      <c r="Z22" s="5"/>
      <c r="AA22" s="13">
        <f t="shared" si="9"/>
        <v>1</v>
      </c>
      <c r="AB22" s="5"/>
      <c r="AC22" s="13">
        <f t="shared" si="10"/>
        <v>1</v>
      </c>
      <c r="AD22" s="5"/>
      <c r="AE22" s="13">
        <f t="shared" si="11"/>
        <v>1</v>
      </c>
      <c r="AF22" s="5"/>
      <c r="AG22" s="13">
        <f t="shared" si="12"/>
        <v>1</v>
      </c>
      <c r="AH22" s="13">
        <v>0</v>
      </c>
      <c r="AI22" s="23">
        <f t="shared" si="13"/>
        <v>0</v>
      </c>
    </row>
    <row r="23" spans="1:35" ht="57.75" hidden="1" customHeight="1">
      <c r="A23" s="9" t="s">
        <v>402</v>
      </c>
      <c r="B23" s="6" t="s">
        <v>5</v>
      </c>
      <c r="C23" s="6" t="s">
        <v>20</v>
      </c>
      <c r="D23" s="6" t="s">
        <v>22</v>
      </c>
      <c r="E23" s="2" t="s">
        <v>401</v>
      </c>
      <c r="F23" s="6"/>
      <c r="G23" s="3"/>
      <c r="H23" s="4"/>
      <c r="I23" s="3"/>
      <c r="J23" s="5"/>
      <c r="K23" s="13"/>
      <c r="L23" s="5"/>
      <c r="M23" s="13"/>
      <c r="N23" s="5"/>
      <c r="O23" s="13"/>
      <c r="P23" s="5"/>
      <c r="Q23" s="13"/>
      <c r="R23" s="5"/>
      <c r="S23" s="13"/>
      <c r="T23" s="5"/>
      <c r="U23" s="13"/>
      <c r="V23" s="5"/>
      <c r="W23" s="13"/>
      <c r="X23" s="5"/>
      <c r="Y23" s="13"/>
      <c r="Z23" s="5"/>
      <c r="AA23" s="13"/>
      <c r="AB23" s="5"/>
      <c r="AC23" s="13"/>
      <c r="AD23" s="5"/>
      <c r="AE23" s="13">
        <f t="shared" si="11"/>
        <v>0</v>
      </c>
      <c r="AF23" s="5">
        <f>AF24</f>
        <v>0</v>
      </c>
      <c r="AG23" s="13">
        <f t="shared" si="12"/>
        <v>0</v>
      </c>
      <c r="AH23" s="13">
        <f>AH24</f>
        <v>0</v>
      </c>
      <c r="AI23" s="23">
        <v>0</v>
      </c>
    </row>
    <row r="24" spans="1:35" ht="85.5" hidden="1" customHeight="1">
      <c r="A24" s="9" t="s">
        <v>121</v>
      </c>
      <c r="B24" s="6" t="s">
        <v>5</v>
      </c>
      <c r="C24" s="6" t="s">
        <v>20</v>
      </c>
      <c r="D24" s="6" t="s">
        <v>22</v>
      </c>
      <c r="E24" s="2" t="s">
        <v>401</v>
      </c>
      <c r="F24" s="6">
        <v>100</v>
      </c>
      <c r="G24" s="3"/>
      <c r="H24" s="4"/>
      <c r="I24" s="3"/>
      <c r="J24" s="5"/>
      <c r="K24" s="13"/>
      <c r="L24" s="5"/>
      <c r="M24" s="13"/>
      <c r="N24" s="5"/>
      <c r="O24" s="13"/>
      <c r="P24" s="5"/>
      <c r="Q24" s="13"/>
      <c r="R24" s="5"/>
      <c r="S24" s="13"/>
      <c r="T24" s="5"/>
      <c r="U24" s="13"/>
      <c r="V24" s="5"/>
      <c r="W24" s="13"/>
      <c r="X24" s="5"/>
      <c r="Y24" s="13"/>
      <c r="Z24" s="5"/>
      <c r="AA24" s="13"/>
      <c r="AB24" s="5"/>
      <c r="AC24" s="13"/>
      <c r="AD24" s="5"/>
      <c r="AE24" s="13">
        <f t="shared" si="11"/>
        <v>0</v>
      </c>
      <c r="AF24" s="5"/>
      <c r="AG24" s="13">
        <f t="shared" si="12"/>
        <v>0</v>
      </c>
      <c r="AH24" s="13">
        <v>0</v>
      </c>
      <c r="AI24" s="23">
        <v>0</v>
      </c>
    </row>
    <row r="25" spans="1:35" ht="48.75" customHeight="1">
      <c r="A25" s="9" t="s">
        <v>36</v>
      </c>
      <c r="B25" s="6" t="s">
        <v>5</v>
      </c>
      <c r="C25" s="6" t="s">
        <v>20</v>
      </c>
      <c r="D25" s="6" t="s">
        <v>22</v>
      </c>
      <c r="E25" s="2" t="s">
        <v>37</v>
      </c>
      <c r="F25" s="6"/>
      <c r="G25" s="3">
        <v>854.91099999999994</v>
      </c>
      <c r="H25" s="5">
        <f>H26+H27</f>
        <v>0</v>
      </c>
      <c r="I25" s="3">
        <f t="shared" si="0"/>
        <v>854.91099999999994</v>
      </c>
      <c r="J25" s="5">
        <f>J26+J27</f>
        <v>0</v>
      </c>
      <c r="K25" s="13">
        <f t="shared" si="1"/>
        <v>854.91099999999994</v>
      </c>
      <c r="L25" s="5">
        <f>L26+L27</f>
        <v>0</v>
      </c>
      <c r="M25" s="13">
        <f t="shared" si="2"/>
        <v>854.91099999999994</v>
      </c>
      <c r="N25" s="5">
        <f>N26+N27</f>
        <v>0</v>
      </c>
      <c r="O25" s="13">
        <f t="shared" si="3"/>
        <v>854.91099999999994</v>
      </c>
      <c r="P25" s="5">
        <f>P26+P27</f>
        <v>0</v>
      </c>
      <c r="Q25" s="13">
        <f t="shared" si="4"/>
        <v>854.91099999999994</v>
      </c>
      <c r="R25" s="5">
        <f>R26+R27</f>
        <v>7.9892300000000001</v>
      </c>
      <c r="S25" s="13">
        <f t="shared" si="5"/>
        <v>862.90022999999997</v>
      </c>
      <c r="T25" s="5">
        <f>T26+T27</f>
        <v>0</v>
      </c>
      <c r="U25" s="13">
        <f t="shared" si="6"/>
        <v>862.90022999999997</v>
      </c>
      <c r="V25" s="5">
        <f>V26+V27</f>
        <v>0</v>
      </c>
      <c r="W25" s="13">
        <f t="shared" si="7"/>
        <v>862.90022999999997</v>
      </c>
      <c r="X25" s="5">
        <f>X26+X27</f>
        <v>0</v>
      </c>
      <c r="Y25" s="13">
        <f t="shared" si="8"/>
        <v>862.90022999999997</v>
      </c>
      <c r="Z25" s="5">
        <f>Z26+Z27</f>
        <v>0</v>
      </c>
      <c r="AA25" s="13">
        <f t="shared" si="9"/>
        <v>862.90022999999997</v>
      </c>
      <c r="AB25" s="5">
        <f>AB26+AB27</f>
        <v>0.18579000000000001</v>
      </c>
      <c r="AC25" s="13">
        <f t="shared" si="10"/>
        <v>863.08601999999996</v>
      </c>
      <c r="AD25" s="5">
        <f>AD26+AD27</f>
        <v>0</v>
      </c>
      <c r="AE25" s="13">
        <f t="shared" si="11"/>
        <v>863.08601999999996</v>
      </c>
      <c r="AF25" s="5">
        <f>AF26+AF27</f>
        <v>0</v>
      </c>
      <c r="AG25" s="13">
        <f t="shared" si="12"/>
        <v>863.08601999999996</v>
      </c>
      <c r="AH25" s="13">
        <f>AH26+AH27</f>
        <v>863.08601999999996</v>
      </c>
      <c r="AI25" s="23">
        <f t="shared" si="13"/>
        <v>100</v>
      </c>
    </row>
    <row r="26" spans="1:35" ht="85.5" customHeight="1">
      <c r="A26" s="9" t="s">
        <v>121</v>
      </c>
      <c r="B26" s="6" t="s">
        <v>5</v>
      </c>
      <c r="C26" s="6" t="s">
        <v>20</v>
      </c>
      <c r="D26" s="6" t="s">
        <v>22</v>
      </c>
      <c r="E26" s="2" t="s">
        <v>37</v>
      </c>
      <c r="F26" s="6">
        <v>100</v>
      </c>
      <c r="G26" s="3">
        <v>751.13599999999997</v>
      </c>
      <c r="H26" s="5"/>
      <c r="I26" s="3">
        <f t="shared" si="0"/>
        <v>751.13599999999997</v>
      </c>
      <c r="J26" s="5"/>
      <c r="K26" s="13">
        <f t="shared" si="1"/>
        <v>751.13599999999997</v>
      </c>
      <c r="L26" s="5"/>
      <c r="M26" s="13">
        <f t="shared" si="2"/>
        <v>751.13599999999997</v>
      </c>
      <c r="N26" s="5"/>
      <c r="O26" s="13">
        <f t="shared" si="3"/>
        <v>751.13599999999997</v>
      </c>
      <c r="P26" s="5"/>
      <c r="Q26" s="13">
        <f t="shared" si="4"/>
        <v>751.13599999999997</v>
      </c>
      <c r="R26" s="5">
        <v>7.9892300000000001</v>
      </c>
      <c r="S26" s="13">
        <f t="shared" si="5"/>
        <v>759.12522999999999</v>
      </c>
      <c r="T26" s="5"/>
      <c r="U26" s="13">
        <f t="shared" si="6"/>
        <v>759.12522999999999</v>
      </c>
      <c r="V26" s="5"/>
      <c r="W26" s="13">
        <f t="shared" si="7"/>
        <v>759.12522999999999</v>
      </c>
      <c r="X26" s="5"/>
      <c r="Y26" s="13">
        <f t="shared" si="8"/>
        <v>759.12522999999999</v>
      </c>
      <c r="Z26" s="5"/>
      <c r="AA26" s="13">
        <f t="shared" si="9"/>
        <v>759.12522999999999</v>
      </c>
      <c r="AB26" s="5">
        <v>0.18579000000000001</v>
      </c>
      <c r="AC26" s="13">
        <f t="shared" si="10"/>
        <v>759.31101999999998</v>
      </c>
      <c r="AD26" s="5"/>
      <c r="AE26" s="13">
        <f t="shared" si="11"/>
        <v>759.31101999999998</v>
      </c>
      <c r="AF26" s="5"/>
      <c r="AG26" s="13">
        <f t="shared" si="12"/>
        <v>759.31101999999998</v>
      </c>
      <c r="AH26" s="13">
        <v>759.31101999999998</v>
      </c>
      <c r="AI26" s="23">
        <f t="shared" si="13"/>
        <v>100</v>
      </c>
    </row>
    <row r="27" spans="1:35" ht="51.75" customHeight="1">
      <c r="A27" s="9" t="s">
        <v>33</v>
      </c>
      <c r="B27" s="6" t="s">
        <v>5</v>
      </c>
      <c r="C27" s="6" t="s">
        <v>20</v>
      </c>
      <c r="D27" s="6" t="s">
        <v>22</v>
      </c>
      <c r="E27" s="2" t="s">
        <v>37</v>
      </c>
      <c r="F27" s="6">
        <v>200</v>
      </c>
      <c r="G27" s="3">
        <v>103.77500000000001</v>
      </c>
      <c r="H27" s="5"/>
      <c r="I27" s="3">
        <f t="shared" si="0"/>
        <v>103.77500000000001</v>
      </c>
      <c r="J27" s="5"/>
      <c r="K27" s="13">
        <f t="shared" si="1"/>
        <v>103.77500000000001</v>
      </c>
      <c r="L27" s="5"/>
      <c r="M27" s="13">
        <f t="shared" si="2"/>
        <v>103.77500000000001</v>
      </c>
      <c r="N27" s="5"/>
      <c r="O27" s="13">
        <f t="shared" si="3"/>
        <v>103.77500000000001</v>
      </c>
      <c r="P27" s="5"/>
      <c r="Q27" s="13">
        <f t="shared" si="4"/>
        <v>103.77500000000001</v>
      </c>
      <c r="R27" s="5"/>
      <c r="S27" s="13">
        <f t="shared" si="5"/>
        <v>103.77500000000001</v>
      </c>
      <c r="T27" s="5"/>
      <c r="U27" s="13">
        <f t="shared" si="6"/>
        <v>103.77500000000001</v>
      </c>
      <c r="V27" s="5"/>
      <c r="W27" s="13">
        <f t="shared" si="7"/>
        <v>103.77500000000001</v>
      </c>
      <c r="X27" s="5"/>
      <c r="Y27" s="13">
        <f t="shared" si="8"/>
        <v>103.77500000000001</v>
      </c>
      <c r="Z27" s="5"/>
      <c r="AA27" s="13">
        <f t="shared" si="9"/>
        <v>103.77500000000001</v>
      </c>
      <c r="AB27" s="5"/>
      <c r="AC27" s="13">
        <f t="shared" si="10"/>
        <v>103.77500000000001</v>
      </c>
      <c r="AD27" s="5"/>
      <c r="AE27" s="13">
        <f t="shared" si="11"/>
        <v>103.77500000000001</v>
      </c>
      <c r="AF27" s="5"/>
      <c r="AG27" s="13">
        <f t="shared" si="12"/>
        <v>103.77500000000001</v>
      </c>
      <c r="AH27" s="13">
        <v>103.77500000000001</v>
      </c>
      <c r="AI27" s="23">
        <f t="shared" si="13"/>
        <v>100</v>
      </c>
    </row>
    <row r="28" spans="1:35" ht="52.5" customHeight="1">
      <c r="A28" s="9" t="s">
        <v>50</v>
      </c>
      <c r="B28" s="14" t="s">
        <v>5</v>
      </c>
      <c r="C28" s="6" t="s">
        <v>20</v>
      </c>
      <c r="D28" s="6" t="s">
        <v>23</v>
      </c>
      <c r="E28" s="2" t="s">
        <v>51</v>
      </c>
      <c r="F28" s="14"/>
      <c r="G28" s="3">
        <v>6.1400000000000006</v>
      </c>
      <c r="H28" s="4">
        <f>H29</f>
        <v>0</v>
      </c>
      <c r="I28" s="3">
        <f t="shared" si="0"/>
        <v>6.1400000000000006</v>
      </c>
      <c r="J28" s="5">
        <f>J29</f>
        <v>0</v>
      </c>
      <c r="K28" s="13">
        <f t="shared" si="1"/>
        <v>6.1400000000000006</v>
      </c>
      <c r="L28" s="5">
        <f>L29</f>
        <v>0</v>
      </c>
      <c r="M28" s="13">
        <f t="shared" si="2"/>
        <v>6.1400000000000006</v>
      </c>
      <c r="N28" s="5">
        <f>N29</f>
        <v>0</v>
      </c>
      <c r="O28" s="13">
        <f t="shared" si="3"/>
        <v>6.1400000000000006</v>
      </c>
      <c r="P28" s="5">
        <f>P29</f>
        <v>0</v>
      </c>
      <c r="Q28" s="13">
        <f t="shared" si="4"/>
        <v>6.1400000000000006</v>
      </c>
      <c r="R28" s="5">
        <f>R29</f>
        <v>0</v>
      </c>
      <c r="S28" s="13">
        <f t="shared" si="5"/>
        <v>6.1400000000000006</v>
      </c>
      <c r="T28" s="5">
        <f>T29</f>
        <v>0</v>
      </c>
      <c r="U28" s="13">
        <f t="shared" si="6"/>
        <v>6.1400000000000006</v>
      </c>
      <c r="V28" s="5">
        <f>V29</f>
        <v>0</v>
      </c>
      <c r="W28" s="13">
        <f t="shared" si="7"/>
        <v>6.1400000000000006</v>
      </c>
      <c r="X28" s="5">
        <f>X29</f>
        <v>0</v>
      </c>
      <c r="Y28" s="13">
        <f t="shared" si="8"/>
        <v>6.1400000000000006</v>
      </c>
      <c r="Z28" s="5">
        <f>Z29</f>
        <v>0</v>
      </c>
      <c r="AA28" s="13">
        <f t="shared" si="9"/>
        <v>6.1400000000000006</v>
      </c>
      <c r="AB28" s="5">
        <f>AB29</f>
        <v>0</v>
      </c>
      <c r="AC28" s="13">
        <f t="shared" si="10"/>
        <v>6.1400000000000006</v>
      </c>
      <c r="AD28" s="5">
        <f>AD29</f>
        <v>0</v>
      </c>
      <c r="AE28" s="13">
        <f t="shared" si="11"/>
        <v>6.1400000000000006</v>
      </c>
      <c r="AF28" s="5">
        <f>AF29</f>
        <v>0</v>
      </c>
      <c r="AG28" s="13">
        <f t="shared" si="12"/>
        <v>6.1400000000000006</v>
      </c>
      <c r="AH28" s="13">
        <f>AH29</f>
        <v>0</v>
      </c>
      <c r="AI28" s="23">
        <f t="shared" si="13"/>
        <v>0</v>
      </c>
    </row>
    <row r="29" spans="1:35" ht="47.25" customHeight="1">
      <c r="A29" s="9" t="s">
        <v>33</v>
      </c>
      <c r="B29" s="14" t="s">
        <v>5</v>
      </c>
      <c r="C29" s="14" t="s">
        <v>20</v>
      </c>
      <c r="D29" s="6" t="s">
        <v>23</v>
      </c>
      <c r="E29" s="2" t="s">
        <v>51</v>
      </c>
      <c r="F29" s="6">
        <v>200</v>
      </c>
      <c r="G29" s="3">
        <v>6.1400000000000006</v>
      </c>
      <c r="H29" s="4"/>
      <c r="I29" s="3">
        <f t="shared" si="0"/>
        <v>6.1400000000000006</v>
      </c>
      <c r="J29" s="5"/>
      <c r="K29" s="13">
        <f t="shared" si="1"/>
        <v>6.1400000000000006</v>
      </c>
      <c r="L29" s="5"/>
      <c r="M29" s="13">
        <f t="shared" si="2"/>
        <v>6.1400000000000006</v>
      </c>
      <c r="N29" s="5"/>
      <c r="O29" s="13">
        <f t="shared" si="3"/>
        <v>6.1400000000000006</v>
      </c>
      <c r="P29" s="5"/>
      <c r="Q29" s="13">
        <f t="shared" si="4"/>
        <v>6.1400000000000006</v>
      </c>
      <c r="R29" s="5"/>
      <c r="S29" s="13">
        <f t="shared" si="5"/>
        <v>6.1400000000000006</v>
      </c>
      <c r="T29" s="5"/>
      <c r="U29" s="13">
        <f t="shared" si="6"/>
        <v>6.1400000000000006</v>
      </c>
      <c r="V29" s="5"/>
      <c r="W29" s="13">
        <f t="shared" si="7"/>
        <v>6.1400000000000006</v>
      </c>
      <c r="X29" s="5"/>
      <c r="Y29" s="13">
        <f t="shared" si="8"/>
        <v>6.1400000000000006</v>
      </c>
      <c r="Z29" s="5"/>
      <c r="AA29" s="13">
        <f t="shared" si="9"/>
        <v>6.1400000000000006</v>
      </c>
      <c r="AB29" s="5"/>
      <c r="AC29" s="13">
        <f t="shared" si="10"/>
        <v>6.1400000000000006</v>
      </c>
      <c r="AD29" s="5"/>
      <c r="AE29" s="13">
        <f t="shared" si="11"/>
        <v>6.1400000000000006</v>
      </c>
      <c r="AF29" s="5"/>
      <c r="AG29" s="13">
        <f t="shared" si="12"/>
        <v>6.1400000000000006</v>
      </c>
      <c r="AH29" s="13">
        <v>0</v>
      </c>
      <c r="AI29" s="23">
        <f t="shared" si="13"/>
        <v>0</v>
      </c>
    </row>
    <row r="30" spans="1:35" ht="54.75" customHeight="1">
      <c r="A30" s="9" t="s">
        <v>38</v>
      </c>
      <c r="B30" s="6" t="s">
        <v>5</v>
      </c>
      <c r="C30" s="6" t="s">
        <v>20</v>
      </c>
      <c r="D30" s="6" t="s">
        <v>24</v>
      </c>
      <c r="E30" s="2" t="s">
        <v>39</v>
      </c>
      <c r="F30" s="6"/>
      <c r="G30" s="3">
        <v>0</v>
      </c>
      <c r="H30" s="4">
        <f>H31</f>
        <v>0</v>
      </c>
      <c r="I30" s="3">
        <f t="shared" si="0"/>
        <v>0</v>
      </c>
      <c r="J30" s="5">
        <f>J31</f>
        <v>0</v>
      </c>
      <c r="K30" s="13">
        <f t="shared" si="1"/>
        <v>0</v>
      </c>
      <c r="L30" s="5">
        <f>L31</f>
        <v>0</v>
      </c>
      <c r="M30" s="13">
        <f t="shared" si="2"/>
        <v>0</v>
      </c>
      <c r="N30" s="5">
        <f>N31</f>
        <v>0</v>
      </c>
      <c r="O30" s="13">
        <f t="shared" si="3"/>
        <v>0</v>
      </c>
      <c r="P30" s="5">
        <f>P31</f>
        <v>0</v>
      </c>
      <c r="Q30" s="13">
        <f t="shared" si="4"/>
        <v>0</v>
      </c>
      <c r="R30" s="5">
        <f>R31</f>
        <v>0</v>
      </c>
      <c r="S30" s="13">
        <f t="shared" si="5"/>
        <v>0</v>
      </c>
      <c r="T30" s="5">
        <f>T31</f>
        <v>0</v>
      </c>
      <c r="U30" s="13">
        <f t="shared" si="6"/>
        <v>0</v>
      </c>
      <c r="V30" s="5">
        <f>V31</f>
        <v>0</v>
      </c>
      <c r="W30" s="13">
        <f t="shared" si="7"/>
        <v>0</v>
      </c>
      <c r="X30" s="5">
        <f>X31</f>
        <v>0</v>
      </c>
      <c r="Y30" s="13">
        <f t="shared" si="8"/>
        <v>0</v>
      </c>
      <c r="Z30" s="5">
        <f>Z31</f>
        <v>0</v>
      </c>
      <c r="AA30" s="13">
        <f t="shared" si="9"/>
        <v>0</v>
      </c>
      <c r="AB30" s="5">
        <f>AB31</f>
        <v>0</v>
      </c>
      <c r="AC30" s="13">
        <f t="shared" si="10"/>
        <v>0</v>
      </c>
      <c r="AD30" s="5">
        <f>AD31</f>
        <v>0</v>
      </c>
      <c r="AE30" s="13">
        <f t="shared" si="11"/>
        <v>0</v>
      </c>
      <c r="AF30" s="5">
        <f>AF31</f>
        <v>0</v>
      </c>
      <c r="AG30" s="13">
        <f t="shared" si="12"/>
        <v>0</v>
      </c>
      <c r="AH30" s="13">
        <f>AH31</f>
        <v>0</v>
      </c>
      <c r="AI30" s="23">
        <v>0</v>
      </c>
    </row>
    <row r="31" spans="1:35" ht="51" customHeight="1">
      <c r="A31" s="9" t="s">
        <v>33</v>
      </c>
      <c r="B31" s="6" t="s">
        <v>5</v>
      </c>
      <c r="C31" s="6" t="s">
        <v>20</v>
      </c>
      <c r="D31" s="6" t="s">
        <v>24</v>
      </c>
      <c r="E31" s="2" t="s">
        <v>39</v>
      </c>
      <c r="F31" s="6">
        <v>200</v>
      </c>
      <c r="G31" s="3">
        <v>0</v>
      </c>
      <c r="H31" s="4"/>
      <c r="I31" s="3">
        <f t="shared" si="0"/>
        <v>0</v>
      </c>
      <c r="J31" s="5"/>
      <c r="K31" s="13">
        <f t="shared" si="1"/>
        <v>0</v>
      </c>
      <c r="L31" s="5"/>
      <c r="M31" s="13">
        <f t="shared" si="2"/>
        <v>0</v>
      </c>
      <c r="N31" s="5"/>
      <c r="O31" s="13">
        <f t="shared" si="3"/>
        <v>0</v>
      </c>
      <c r="P31" s="5"/>
      <c r="Q31" s="13">
        <f t="shared" si="4"/>
        <v>0</v>
      </c>
      <c r="R31" s="5"/>
      <c r="S31" s="13">
        <f t="shared" si="5"/>
        <v>0</v>
      </c>
      <c r="T31" s="5"/>
      <c r="U31" s="13">
        <f t="shared" si="6"/>
        <v>0</v>
      </c>
      <c r="V31" s="5"/>
      <c r="W31" s="13">
        <f t="shared" si="7"/>
        <v>0</v>
      </c>
      <c r="X31" s="5"/>
      <c r="Y31" s="13">
        <f t="shared" si="8"/>
        <v>0</v>
      </c>
      <c r="Z31" s="5"/>
      <c r="AA31" s="13">
        <f t="shared" si="9"/>
        <v>0</v>
      </c>
      <c r="AB31" s="5"/>
      <c r="AC31" s="13">
        <f t="shared" si="10"/>
        <v>0</v>
      </c>
      <c r="AD31" s="5"/>
      <c r="AE31" s="13">
        <f t="shared" si="11"/>
        <v>0</v>
      </c>
      <c r="AF31" s="5"/>
      <c r="AG31" s="13">
        <f t="shared" si="12"/>
        <v>0</v>
      </c>
      <c r="AH31" s="13">
        <v>0</v>
      </c>
      <c r="AI31" s="23">
        <v>0</v>
      </c>
    </row>
    <row r="32" spans="1:35" ht="41.25" customHeight="1">
      <c r="A32" s="9" t="s">
        <v>40</v>
      </c>
      <c r="B32" s="6" t="s">
        <v>5</v>
      </c>
      <c r="C32" s="6" t="s">
        <v>20</v>
      </c>
      <c r="D32" s="6">
        <v>13</v>
      </c>
      <c r="E32" s="2" t="s">
        <v>41</v>
      </c>
      <c r="F32" s="6"/>
      <c r="G32" s="3">
        <v>66.152000000000001</v>
      </c>
      <c r="H32" s="4">
        <f>H33</f>
        <v>0</v>
      </c>
      <c r="I32" s="3">
        <f t="shared" si="0"/>
        <v>66.152000000000001</v>
      </c>
      <c r="J32" s="5">
        <f>J33</f>
        <v>-1.1299999999999999</v>
      </c>
      <c r="K32" s="13">
        <f t="shared" si="1"/>
        <v>65.022000000000006</v>
      </c>
      <c r="L32" s="5">
        <f>L33</f>
        <v>0</v>
      </c>
      <c r="M32" s="13">
        <f t="shared" si="2"/>
        <v>65.022000000000006</v>
      </c>
      <c r="N32" s="5">
        <f>N33</f>
        <v>0</v>
      </c>
      <c r="O32" s="13">
        <f t="shared" si="3"/>
        <v>65.022000000000006</v>
      </c>
      <c r="P32" s="5">
        <f>P33</f>
        <v>0</v>
      </c>
      <c r="Q32" s="13">
        <f t="shared" si="4"/>
        <v>65.022000000000006</v>
      </c>
      <c r="R32" s="5">
        <f>R33</f>
        <v>0</v>
      </c>
      <c r="S32" s="13">
        <f t="shared" si="5"/>
        <v>65.022000000000006</v>
      </c>
      <c r="T32" s="5">
        <f>T33</f>
        <v>0</v>
      </c>
      <c r="U32" s="13">
        <f t="shared" si="6"/>
        <v>65.022000000000006</v>
      </c>
      <c r="V32" s="5">
        <f>V33</f>
        <v>0</v>
      </c>
      <c r="W32" s="13">
        <f t="shared" si="7"/>
        <v>65.022000000000006</v>
      </c>
      <c r="X32" s="5">
        <f>X33</f>
        <v>0</v>
      </c>
      <c r="Y32" s="13">
        <f t="shared" si="8"/>
        <v>65.022000000000006</v>
      </c>
      <c r="Z32" s="5">
        <f>Z33</f>
        <v>0</v>
      </c>
      <c r="AA32" s="13">
        <f t="shared" si="9"/>
        <v>65.022000000000006</v>
      </c>
      <c r="AB32" s="5">
        <f>AB33</f>
        <v>0</v>
      </c>
      <c r="AC32" s="13">
        <f t="shared" si="10"/>
        <v>65.022000000000006</v>
      </c>
      <c r="AD32" s="5">
        <f>AD33</f>
        <v>0</v>
      </c>
      <c r="AE32" s="13">
        <f t="shared" si="11"/>
        <v>65.022000000000006</v>
      </c>
      <c r="AF32" s="5">
        <f>AF33</f>
        <v>0</v>
      </c>
      <c r="AG32" s="13">
        <f t="shared" si="12"/>
        <v>65.022000000000006</v>
      </c>
      <c r="AH32" s="13">
        <f>AH33</f>
        <v>65.022000000000006</v>
      </c>
      <c r="AI32" s="23">
        <f t="shared" si="13"/>
        <v>100</v>
      </c>
    </row>
    <row r="33" spans="1:35" ht="42" customHeight="1">
      <c r="A33" s="9" t="s">
        <v>34</v>
      </c>
      <c r="B33" s="6" t="s">
        <v>5</v>
      </c>
      <c r="C33" s="6" t="s">
        <v>20</v>
      </c>
      <c r="D33" s="6">
        <v>13</v>
      </c>
      <c r="E33" s="2" t="s">
        <v>41</v>
      </c>
      <c r="F33" s="6">
        <v>800</v>
      </c>
      <c r="G33" s="3">
        <v>66.152000000000001</v>
      </c>
      <c r="H33" s="4"/>
      <c r="I33" s="3">
        <f t="shared" si="0"/>
        <v>66.152000000000001</v>
      </c>
      <c r="J33" s="5">
        <v>-1.1299999999999999</v>
      </c>
      <c r="K33" s="13">
        <f t="shared" si="1"/>
        <v>65.022000000000006</v>
      </c>
      <c r="L33" s="5"/>
      <c r="M33" s="13">
        <f t="shared" si="2"/>
        <v>65.022000000000006</v>
      </c>
      <c r="N33" s="5"/>
      <c r="O33" s="13">
        <f t="shared" si="3"/>
        <v>65.022000000000006</v>
      </c>
      <c r="P33" s="5"/>
      <c r="Q33" s="13">
        <f t="shared" si="4"/>
        <v>65.022000000000006</v>
      </c>
      <c r="R33" s="5"/>
      <c r="S33" s="13">
        <f t="shared" si="5"/>
        <v>65.022000000000006</v>
      </c>
      <c r="T33" s="5"/>
      <c r="U33" s="13">
        <f t="shared" si="6"/>
        <v>65.022000000000006</v>
      </c>
      <c r="V33" s="5"/>
      <c r="W33" s="13">
        <f t="shared" si="7"/>
        <v>65.022000000000006</v>
      </c>
      <c r="X33" s="5"/>
      <c r="Y33" s="13">
        <f t="shared" si="8"/>
        <v>65.022000000000006</v>
      </c>
      <c r="Z33" s="5"/>
      <c r="AA33" s="13">
        <f t="shared" si="9"/>
        <v>65.022000000000006</v>
      </c>
      <c r="AB33" s="5"/>
      <c r="AC33" s="13">
        <f t="shared" si="10"/>
        <v>65.022000000000006</v>
      </c>
      <c r="AD33" s="5"/>
      <c r="AE33" s="13">
        <f t="shared" si="11"/>
        <v>65.022000000000006</v>
      </c>
      <c r="AF33" s="5"/>
      <c r="AG33" s="13">
        <f t="shared" si="12"/>
        <v>65.022000000000006</v>
      </c>
      <c r="AH33" s="13">
        <v>65.022000000000006</v>
      </c>
      <c r="AI33" s="23">
        <f t="shared" si="13"/>
        <v>100</v>
      </c>
    </row>
    <row r="34" spans="1:35" ht="57" hidden="1" customHeight="1">
      <c r="A34" s="9" t="s">
        <v>288</v>
      </c>
      <c r="B34" s="6" t="s">
        <v>5</v>
      </c>
      <c r="C34" s="6" t="s">
        <v>20</v>
      </c>
      <c r="D34" s="6">
        <v>13</v>
      </c>
      <c r="E34" s="2" t="s">
        <v>42</v>
      </c>
      <c r="F34" s="6"/>
      <c r="G34" s="3">
        <v>9</v>
      </c>
      <c r="H34" s="4">
        <f>H35</f>
        <v>0</v>
      </c>
      <c r="I34" s="3">
        <f t="shared" si="0"/>
        <v>9</v>
      </c>
      <c r="J34" s="5">
        <f>J35</f>
        <v>0</v>
      </c>
      <c r="K34" s="13">
        <f t="shared" si="1"/>
        <v>9</v>
      </c>
      <c r="L34" s="5">
        <f>L35</f>
        <v>0</v>
      </c>
      <c r="M34" s="13">
        <f t="shared" si="2"/>
        <v>9</v>
      </c>
      <c r="N34" s="5">
        <f>N35</f>
        <v>0</v>
      </c>
      <c r="O34" s="13">
        <f t="shared" si="3"/>
        <v>9</v>
      </c>
      <c r="P34" s="5">
        <f>P35</f>
        <v>0</v>
      </c>
      <c r="Q34" s="13">
        <f t="shared" si="4"/>
        <v>9</v>
      </c>
      <c r="R34" s="5">
        <f>R35</f>
        <v>0</v>
      </c>
      <c r="S34" s="13">
        <f t="shared" si="5"/>
        <v>9</v>
      </c>
      <c r="T34" s="5">
        <f>T35</f>
        <v>-9</v>
      </c>
      <c r="U34" s="13">
        <f t="shared" si="6"/>
        <v>0</v>
      </c>
      <c r="V34" s="5">
        <f>V35</f>
        <v>0</v>
      </c>
      <c r="W34" s="13">
        <f t="shared" si="7"/>
        <v>0</v>
      </c>
      <c r="X34" s="5">
        <f>X35</f>
        <v>0</v>
      </c>
      <c r="Y34" s="13">
        <f t="shared" si="8"/>
        <v>0</v>
      </c>
      <c r="Z34" s="5">
        <f>Z35</f>
        <v>0</v>
      </c>
      <c r="AA34" s="13">
        <f t="shared" si="9"/>
        <v>0</v>
      </c>
      <c r="AB34" s="5">
        <f>AB35</f>
        <v>0</v>
      </c>
      <c r="AC34" s="13">
        <f t="shared" si="10"/>
        <v>0</v>
      </c>
      <c r="AD34" s="5">
        <f>AD35</f>
        <v>0</v>
      </c>
      <c r="AE34" s="13">
        <f t="shared" si="11"/>
        <v>0</v>
      </c>
      <c r="AF34" s="5">
        <f>AF35</f>
        <v>0</v>
      </c>
      <c r="AG34" s="13">
        <f t="shared" si="12"/>
        <v>0</v>
      </c>
      <c r="AH34" s="13">
        <f>AH35</f>
        <v>0</v>
      </c>
      <c r="AI34" s="23">
        <v>0</v>
      </c>
    </row>
    <row r="35" spans="1:35" ht="40.5" hidden="1" customHeight="1">
      <c r="A35" s="9" t="s">
        <v>34</v>
      </c>
      <c r="B35" s="6" t="s">
        <v>5</v>
      </c>
      <c r="C35" s="6" t="s">
        <v>20</v>
      </c>
      <c r="D35" s="6">
        <v>13</v>
      </c>
      <c r="E35" s="2" t="s">
        <v>42</v>
      </c>
      <c r="F35" s="6">
        <v>800</v>
      </c>
      <c r="G35" s="3">
        <v>9</v>
      </c>
      <c r="H35" s="4"/>
      <c r="I35" s="3">
        <f t="shared" si="0"/>
        <v>9</v>
      </c>
      <c r="J35" s="5"/>
      <c r="K35" s="13">
        <f t="shared" si="1"/>
        <v>9</v>
      </c>
      <c r="L35" s="5"/>
      <c r="M35" s="13">
        <f t="shared" si="2"/>
        <v>9</v>
      </c>
      <c r="N35" s="5"/>
      <c r="O35" s="13">
        <f t="shared" si="3"/>
        <v>9</v>
      </c>
      <c r="P35" s="5"/>
      <c r="Q35" s="13">
        <f t="shared" si="4"/>
        <v>9</v>
      </c>
      <c r="R35" s="5"/>
      <c r="S35" s="13">
        <f t="shared" si="5"/>
        <v>9</v>
      </c>
      <c r="T35" s="5">
        <v>-9</v>
      </c>
      <c r="U35" s="13">
        <f t="shared" si="6"/>
        <v>0</v>
      </c>
      <c r="V35" s="5"/>
      <c r="W35" s="13">
        <f t="shared" si="7"/>
        <v>0</v>
      </c>
      <c r="X35" s="5"/>
      <c r="Y35" s="13">
        <f t="shared" si="8"/>
        <v>0</v>
      </c>
      <c r="Z35" s="5"/>
      <c r="AA35" s="13">
        <f t="shared" si="9"/>
        <v>0</v>
      </c>
      <c r="AB35" s="5"/>
      <c r="AC35" s="13">
        <f t="shared" si="10"/>
        <v>0</v>
      </c>
      <c r="AD35" s="5"/>
      <c r="AE35" s="13">
        <f t="shared" si="11"/>
        <v>0</v>
      </c>
      <c r="AF35" s="5"/>
      <c r="AG35" s="13">
        <f t="shared" si="12"/>
        <v>0</v>
      </c>
      <c r="AH35" s="13">
        <v>0</v>
      </c>
      <c r="AI35" s="23">
        <v>0</v>
      </c>
    </row>
    <row r="36" spans="1:35" ht="83.25" customHeight="1">
      <c r="A36" s="9" t="s">
        <v>250</v>
      </c>
      <c r="B36" s="6" t="s">
        <v>5</v>
      </c>
      <c r="C36" s="6" t="s">
        <v>20</v>
      </c>
      <c r="D36" s="6">
        <v>13</v>
      </c>
      <c r="E36" s="2" t="s">
        <v>224</v>
      </c>
      <c r="F36" s="6"/>
      <c r="G36" s="3">
        <v>3440.2911700000004</v>
      </c>
      <c r="H36" s="4">
        <f>H37</f>
        <v>0</v>
      </c>
      <c r="I36" s="3">
        <f t="shared" si="0"/>
        <v>3440.2911700000004</v>
      </c>
      <c r="J36" s="5">
        <f>J37</f>
        <v>0</v>
      </c>
      <c r="K36" s="13">
        <f t="shared" si="1"/>
        <v>3440.2911700000004</v>
      </c>
      <c r="L36" s="5">
        <f>L37</f>
        <v>0</v>
      </c>
      <c r="M36" s="13">
        <f t="shared" si="2"/>
        <v>3440.2911700000004</v>
      </c>
      <c r="N36" s="5">
        <f>N37</f>
        <v>0</v>
      </c>
      <c r="O36" s="13">
        <f t="shared" si="3"/>
        <v>3440.2911700000004</v>
      </c>
      <c r="P36" s="5">
        <f>P37</f>
        <v>0</v>
      </c>
      <c r="Q36" s="13">
        <f t="shared" si="4"/>
        <v>3440.2911700000004</v>
      </c>
      <c r="R36" s="5">
        <f>R37</f>
        <v>0</v>
      </c>
      <c r="S36" s="13">
        <f t="shared" si="5"/>
        <v>3440.2911700000004</v>
      </c>
      <c r="T36" s="5">
        <f>T37</f>
        <v>0</v>
      </c>
      <c r="U36" s="13">
        <f t="shared" si="6"/>
        <v>3440.2911700000004</v>
      </c>
      <c r="V36" s="5">
        <f>V37</f>
        <v>0</v>
      </c>
      <c r="W36" s="13">
        <f t="shared" si="7"/>
        <v>3440.2911700000004</v>
      </c>
      <c r="X36" s="5">
        <f>X37</f>
        <v>0</v>
      </c>
      <c r="Y36" s="13">
        <f t="shared" si="8"/>
        <v>3440.2911700000004</v>
      </c>
      <c r="Z36" s="5">
        <f>Z37</f>
        <v>35.46</v>
      </c>
      <c r="AA36" s="13">
        <f t="shared" si="9"/>
        <v>3475.7511700000005</v>
      </c>
      <c r="AB36" s="5">
        <f>AB37</f>
        <v>0.84</v>
      </c>
      <c r="AC36" s="13">
        <f t="shared" si="10"/>
        <v>3476.5911700000006</v>
      </c>
      <c r="AD36" s="5">
        <f>AD37</f>
        <v>0</v>
      </c>
      <c r="AE36" s="13">
        <f t="shared" si="11"/>
        <v>3476.5911700000006</v>
      </c>
      <c r="AF36" s="5">
        <f>AF37</f>
        <v>0</v>
      </c>
      <c r="AG36" s="13">
        <f t="shared" si="12"/>
        <v>3476.5911700000006</v>
      </c>
      <c r="AH36" s="13">
        <f>AH37</f>
        <v>3476.5911700000001</v>
      </c>
      <c r="AI36" s="23">
        <f t="shared" si="13"/>
        <v>99.999999999999986</v>
      </c>
    </row>
    <row r="37" spans="1:35" ht="55.5" customHeight="1">
      <c r="A37" s="9" t="s">
        <v>80</v>
      </c>
      <c r="B37" s="6" t="s">
        <v>5</v>
      </c>
      <c r="C37" s="6" t="s">
        <v>20</v>
      </c>
      <c r="D37" s="6">
        <v>13</v>
      </c>
      <c r="E37" s="2" t="s">
        <v>224</v>
      </c>
      <c r="F37" s="6">
        <v>600</v>
      </c>
      <c r="G37" s="3">
        <v>3440.2911700000004</v>
      </c>
      <c r="H37" s="4"/>
      <c r="I37" s="3">
        <f t="shared" si="0"/>
        <v>3440.2911700000004</v>
      </c>
      <c r="J37" s="5"/>
      <c r="K37" s="13">
        <f t="shared" si="1"/>
        <v>3440.2911700000004</v>
      </c>
      <c r="L37" s="5"/>
      <c r="M37" s="13">
        <f t="shared" si="2"/>
        <v>3440.2911700000004</v>
      </c>
      <c r="N37" s="5"/>
      <c r="O37" s="13">
        <f t="shared" si="3"/>
        <v>3440.2911700000004</v>
      </c>
      <c r="P37" s="5"/>
      <c r="Q37" s="13">
        <f t="shared" si="4"/>
        <v>3440.2911700000004</v>
      </c>
      <c r="R37" s="5"/>
      <c r="S37" s="13">
        <f t="shared" si="5"/>
        <v>3440.2911700000004</v>
      </c>
      <c r="T37" s="5"/>
      <c r="U37" s="13">
        <f t="shared" si="6"/>
        <v>3440.2911700000004</v>
      </c>
      <c r="V37" s="5"/>
      <c r="W37" s="13">
        <f t="shared" si="7"/>
        <v>3440.2911700000004</v>
      </c>
      <c r="X37" s="5"/>
      <c r="Y37" s="13">
        <f t="shared" si="8"/>
        <v>3440.2911700000004</v>
      </c>
      <c r="Z37" s="5">
        <v>35.46</v>
      </c>
      <c r="AA37" s="13">
        <f t="shared" si="9"/>
        <v>3475.7511700000005</v>
      </c>
      <c r="AB37" s="5">
        <v>0.84</v>
      </c>
      <c r="AC37" s="13">
        <f t="shared" si="10"/>
        <v>3476.5911700000006</v>
      </c>
      <c r="AD37" s="5"/>
      <c r="AE37" s="13">
        <f t="shared" si="11"/>
        <v>3476.5911700000006</v>
      </c>
      <c r="AF37" s="5"/>
      <c r="AG37" s="13">
        <f t="shared" si="12"/>
        <v>3476.5911700000006</v>
      </c>
      <c r="AH37" s="13">
        <v>3476.5911700000001</v>
      </c>
      <c r="AI37" s="23">
        <f t="shared" si="13"/>
        <v>99.999999999999986</v>
      </c>
    </row>
    <row r="38" spans="1:35" ht="74.25" customHeight="1">
      <c r="A38" s="9" t="s">
        <v>285</v>
      </c>
      <c r="B38" s="6" t="s">
        <v>5</v>
      </c>
      <c r="C38" s="6" t="s">
        <v>20</v>
      </c>
      <c r="D38" s="6">
        <v>13</v>
      </c>
      <c r="E38" s="2" t="s">
        <v>286</v>
      </c>
      <c r="F38" s="6"/>
      <c r="G38" s="3">
        <v>0</v>
      </c>
      <c r="H38" s="4">
        <f>H39</f>
        <v>0</v>
      </c>
      <c r="I38" s="3">
        <f t="shared" si="0"/>
        <v>0</v>
      </c>
      <c r="J38" s="5">
        <f>J39</f>
        <v>0</v>
      </c>
      <c r="K38" s="13">
        <f t="shared" si="1"/>
        <v>0</v>
      </c>
      <c r="L38" s="5">
        <f>L39</f>
        <v>0</v>
      </c>
      <c r="M38" s="13">
        <f t="shared" si="2"/>
        <v>0</v>
      </c>
      <c r="N38" s="5">
        <f>N39</f>
        <v>1258.675</v>
      </c>
      <c r="O38" s="13">
        <f t="shared" si="3"/>
        <v>1258.675</v>
      </c>
      <c r="P38" s="5">
        <f>P39</f>
        <v>0</v>
      </c>
      <c r="Q38" s="13">
        <f t="shared" si="4"/>
        <v>1258.675</v>
      </c>
      <c r="R38" s="5">
        <f>R39</f>
        <v>0</v>
      </c>
      <c r="S38" s="13">
        <f t="shared" si="5"/>
        <v>1258.675</v>
      </c>
      <c r="T38" s="5">
        <f>T39</f>
        <v>0</v>
      </c>
      <c r="U38" s="13">
        <f t="shared" si="6"/>
        <v>1258.675</v>
      </c>
      <c r="V38" s="5">
        <f>V39</f>
        <v>0</v>
      </c>
      <c r="W38" s="13">
        <f t="shared" si="7"/>
        <v>1258.675</v>
      </c>
      <c r="X38" s="5">
        <f>X39</f>
        <v>0</v>
      </c>
      <c r="Y38" s="13">
        <f t="shared" si="8"/>
        <v>1258.675</v>
      </c>
      <c r="Z38" s="5">
        <f>Z39</f>
        <v>0</v>
      </c>
      <c r="AA38" s="13">
        <f t="shared" si="9"/>
        <v>1258.675</v>
      </c>
      <c r="AB38" s="5">
        <f>AB39</f>
        <v>0</v>
      </c>
      <c r="AC38" s="13">
        <f t="shared" si="10"/>
        <v>1258.675</v>
      </c>
      <c r="AD38" s="5">
        <f>AD39</f>
        <v>0</v>
      </c>
      <c r="AE38" s="13">
        <f t="shared" si="11"/>
        <v>1258.675</v>
      </c>
      <c r="AF38" s="5">
        <f>AF39</f>
        <v>0</v>
      </c>
      <c r="AG38" s="13">
        <f t="shared" si="12"/>
        <v>1258.675</v>
      </c>
      <c r="AH38" s="13">
        <f>AH39</f>
        <v>1258.675</v>
      </c>
      <c r="AI38" s="23">
        <f t="shared" si="13"/>
        <v>100</v>
      </c>
    </row>
    <row r="39" spans="1:35" ht="52.5" customHeight="1">
      <c r="A39" s="9" t="s">
        <v>80</v>
      </c>
      <c r="B39" s="6" t="s">
        <v>5</v>
      </c>
      <c r="C39" s="6" t="s">
        <v>20</v>
      </c>
      <c r="D39" s="6">
        <v>13</v>
      </c>
      <c r="E39" s="2" t="s">
        <v>286</v>
      </c>
      <c r="F39" s="6">
        <v>600</v>
      </c>
      <c r="G39" s="3">
        <v>0</v>
      </c>
      <c r="H39" s="4"/>
      <c r="I39" s="3">
        <f t="shared" si="0"/>
        <v>0</v>
      </c>
      <c r="J39" s="5"/>
      <c r="K39" s="13">
        <f t="shared" si="1"/>
        <v>0</v>
      </c>
      <c r="L39" s="5"/>
      <c r="M39" s="13">
        <f t="shared" si="2"/>
        <v>0</v>
      </c>
      <c r="N39" s="5">
        <v>1258.675</v>
      </c>
      <c r="O39" s="13">
        <f t="shared" si="3"/>
        <v>1258.675</v>
      </c>
      <c r="P39" s="5"/>
      <c r="Q39" s="13">
        <f t="shared" si="4"/>
        <v>1258.675</v>
      </c>
      <c r="R39" s="5"/>
      <c r="S39" s="13">
        <f t="shared" si="5"/>
        <v>1258.675</v>
      </c>
      <c r="T39" s="5"/>
      <c r="U39" s="13">
        <f t="shared" si="6"/>
        <v>1258.675</v>
      </c>
      <c r="V39" s="5"/>
      <c r="W39" s="13">
        <f t="shared" si="7"/>
        <v>1258.675</v>
      </c>
      <c r="X39" s="5"/>
      <c r="Y39" s="13">
        <f t="shared" si="8"/>
        <v>1258.675</v>
      </c>
      <c r="Z39" s="5"/>
      <c r="AA39" s="13">
        <f t="shared" si="9"/>
        <v>1258.675</v>
      </c>
      <c r="AB39" s="5"/>
      <c r="AC39" s="13">
        <f t="shared" si="10"/>
        <v>1258.675</v>
      </c>
      <c r="AD39" s="5"/>
      <c r="AE39" s="13">
        <f t="shared" si="11"/>
        <v>1258.675</v>
      </c>
      <c r="AF39" s="5"/>
      <c r="AG39" s="13">
        <f t="shared" si="12"/>
        <v>1258.675</v>
      </c>
      <c r="AH39" s="13">
        <v>1258.675</v>
      </c>
      <c r="AI39" s="23">
        <f t="shared" si="13"/>
        <v>100</v>
      </c>
    </row>
    <row r="40" spans="1:35" ht="71.25" customHeight="1">
      <c r="A40" s="9" t="s">
        <v>225</v>
      </c>
      <c r="B40" s="6" t="s">
        <v>5</v>
      </c>
      <c r="C40" s="6" t="s">
        <v>20</v>
      </c>
      <c r="D40" s="6">
        <v>13</v>
      </c>
      <c r="E40" s="2" t="s">
        <v>226</v>
      </c>
      <c r="F40" s="6"/>
      <c r="G40" s="3">
        <v>0</v>
      </c>
      <c r="H40" s="4">
        <f>H41</f>
        <v>0</v>
      </c>
      <c r="I40" s="3">
        <f t="shared" si="0"/>
        <v>0</v>
      </c>
      <c r="J40" s="5">
        <f>J41</f>
        <v>0</v>
      </c>
      <c r="K40" s="13">
        <f t="shared" si="1"/>
        <v>0</v>
      </c>
      <c r="L40" s="5">
        <f>L41</f>
        <v>0</v>
      </c>
      <c r="M40" s="13">
        <f t="shared" si="2"/>
        <v>0</v>
      </c>
      <c r="N40" s="5">
        <f>N41</f>
        <v>0</v>
      </c>
      <c r="O40" s="13">
        <f t="shared" si="3"/>
        <v>0</v>
      </c>
      <c r="P40" s="5">
        <f>P41</f>
        <v>0</v>
      </c>
      <c r="Q40" s="13">
        <f t="shared" si="4"/>
        <v>0</v>
      </c>
      <c r="R40" s="5">
        <f>R41</f>
        <v>0</v>
      </c>
      <c r="S40" s="13">
        <f t="shared" si="5"/>
        <v>0</v>
      </c>
      <c r="T40" s="5">
        <f>T41</f>
        <v>0</v>
      </c>
      <c r="U40" s="13">
        <f t="shared" si="6"/>
        <v>0</v>
      </c>
      <c r="V40" s="5">
        <f>V41</f>
        <v>0</v>
      </c>
      <c r="W40" s="13">
        <f t="shared" si="7"/>
        <v>0</v>
      </c>
      <c r="X40" s="5">
        <f>X41</f>
        <v>0</v>
      </c>
      <c r="Y40" s="13">
        <f t="shared" si="8"/>
        <v>0</v>
      </c>
      <c r="Z40" s="5">
        <f>Z41</f>
        <v>0</v>
      </c>
      <c r="AA40" s="13">
        <f t="shared" si="9"/>
        <v>0</v>
      </c>
      <c r="AB40" s="5">
        <f>AB41</f>
        <v>0</v>
      </c>
      <c r="AC40" s="13">
        <f t="shared" si="10"/>
        <v>0</v>
      </c>
      <c r="AD40" s="5">
        <f>AD41</f>
        <v>0</v>
      </c>
      <c r="AE40" s="13">
        <f t="shared" si="11"/>
        <v>0</v>
      </c>
      <c r="AF40" s="5">
        <f>AF41</f>
        <v>0</v>
      </c>
      <c r="AG40" s="13">
        <f t="shared" si="12"/>
        <v>0</v>
      </c>
      <c r="AH40" s="13">
        <f>AH41</f>
        <v>0</v>
      </c>
      <c r="AI40" s="23">
        <v>0</v>
      </c>
    </row>
    <row r="41" spans="1:35" ht="54.75" customHeight="1">
      <c r="A41" s="9" t="s">
        <v>80</v>
      </c>
      <c r="B41" s="6" t="s">
        <v>5</v>
      </c>
      <c r="C41" s="6" t="s">
        <v>20</v>
      </c>
      <c r="D41" s="6">
        <v>13</v>
      </c>
      <c r="E41" s="2" t="s">
        <v>226</v>
      </c>
      <c r="F41" s="6">
        <v>600</v>
      </c>
      <c r="G41" s="3">
        <v>0</v>
      </c>
      <c r="H41" s="4"/>
      <c r="I41" s="3">
        <f t="shared" si="0"/>
        <v>0</v>
      </c>
      <c r="J41" s="5"/>
      <c r="K41" s="13">
        <f t="shared" si="1"/>
        <v>0</v>
      </c>
      <c r="L41" s="5"/>
      <c r="M41" s="13">
        <f t="shared" si="2"/>
        <v>0</v>
      </c>
      <c r="N41" s="5"/>
      <c r="O41" s="13">
        <f t="shared" si="3"/>
        <v>0</v>
      </c>
      <c r="P41" s="5"/>
      <c r="Q41" s="13">
        <f t="shared" si="4"/>
        <v>0</v>
      </c>
      <c r="R41" s="5"/>
      <c r="S41" s="13">
        <f t="shared" si="5"/>
        <v>0</v>
      </c>
      <c r="T41" s="5"/>
      <c r="U41" s="13">
        <f t="shared" si="6"/>
        <v>0</v>
      </c>
      <c r="V41" s="5"/>
      <c r="W41" s="13">
        <f t="shared" si="7"/>
        <v>0</v>
      </c>
      <c r="X41" s="5"/>
      <c r="Y41" s="13">
        <f t="shared" si="8"/>
        <v>0</v>
      </c>
      <c r="Z41" s="5"/>
      <c r="AA41" s="13">
        <f t="shared" si="9"/>
        <v>0</v>
      </c>
      <c r="AB41" s="5"/>
      <c r="AC41" s="13">
        <f t="shared" si="10"/>
        <v>0</v>
      </c>
      <c r="AD41" s="5"/>
      <c r="AE41" s="13">
        <f t="shared" si="11"/>
        <v>0</v>
      </c>
      <c r="AF41" s="5"/>
      <c r="AG41" s="13">
        <f t="shared" si="12"/>
        <v>0</v>
      </c>
      <c r="AH41" s="13">
        <v>0</v>
      </c>
      <c r="AI41" s="23">
        <v>0</v>
      </c>
    </row>
    <row r="42" spans="1:35" ht="33.75" customHeight="1">
      <c r="A42" s="9" t="s">
        <v>328</v>
      </c>
      <c r="B42" s="6" t="s">
        <v>5</v>
      </c>
      <c r="C42" s="6" t="s">
        <v>20</v>
      </c>
      <c r="D42" s="6">
        <v>13</v>
      </c>
      <c r="E42" s="7" t="s">
        <v>329</v>
      </c>
      <c r="F42" s="6"/>
      <c r="G42" s="3">
        <f>G43+G44</f>
        <v>0</v>
      </c>
      <c r="H42" s="4">
        <f>H43+H44</f>
        <v>0</v>
      </c>
      <c r="I42" s="3">
        <f t="shared" si="0"/>
        <v>0</v>
      </c>
      <c r="J42" s="5">
        <f>J43+J44</f>
        <v>25</v>
      </c>
      <c r="K42" s="13">
        <f t="shared" si="1"/>
        <v>25</v>
      </c>
      <c r="L42" s="5">
        <f>L43+L44</f>
        <v>0</v>
      </c>
      <c r="M42" s="13">
        <f t="shared" si="2"/>
        <v>25</v>
      </c>
      <c r="N42" s="5">
        <f>N43+N44</f>
        <v>0</v>
      </c>
      <c r="O42" s="13">
        <f t="shared" si="3"/>
        <v>25</v>
      </c>
      <c r="P42" s="5">
        <f>P43+P44</f>
        <v>0</v>
      </c>
      <c r="Q42" s="13">
        <f t="shared" si="4"/>
        <v>25</v>
      </c>
      <c r="R42" s="5">
        <f>R43+R44</f>
        <v>0</v>
      </c>
      <c r="S42" s="13">
        <f t="shared" si="5"/>
        <v>25</v>
      </c>
      <c r="T42" s="5">
        <f>T43+T44</f>
        <v>0</v>
      </c>
      <c r="U42" s="13">
        <f t="shared" si="6"/>
        <v>25</v>
      </c>
      <c r="V42" s="5">
        <f>V43+V44</f>
        <v>0</v>
      </c>
      <c r="W42" s="13">
        <f t="shared" si="7"/>
        <v>25</v>
      </c>
      <c r="X42" s="5">
        <f>X43+X44</f>
        <v>0</v>
      </c>
      <c r="Y42" s="13">
        <f t="shared" si="8"/>
        <v>25</v>
      </c>
      <c r="Z42" s="5">
        <f>Z43+Z44</f>
        <v>0</v>
      </c>
      <c r="AA42" s="13">
        <f t="shared" si="9"/>
        <v>25</v>
      </c>
      <c r="AB42" s="5">
        <f>AB43+AB44</f>
        <v>0</v>
      </c>
      <c r="AC42" s="13">
        <f t="shared" si="10"/>
        <v>25</v>
      </c>
      <c r="AD42" s="5">
        <f>AD43+AD44</f>
        <v>-4.1283399999999997</v>
      </c>
      <c r="AE42" s="13">
        <f t="shared" si="11"/>
        <v>20.871659999999999</v>
      </c>
      <c r="AF42" s="5">
        <f>AF43+AF44</f>
        <v>0</v>
      </c>
      <c r="AG42" s="13">
        <f t="shared" si="12"/>
        <v>20.871659999999999</v>
      </c>
      <c r="AH42" s="13">
        <f>AH43+AH44</f>
        <v>16.045000000000002</v>
      </c>
      <c r="AI42" s="23">
        <f t="shared" si="13"/>
        <v>76.874575381162785</v>
      </c>
    </row>
    <row r="43" spans="1:35" ht="82.5" customHeight="1">
      <c r="A43" s="9" t="s">
        <v>121</v>
      </c>
      <c r="B43" s="6" t="s">
        <v>5</v>
      </c>
      <c r="C43" s="6" t="s">
        <v>20</v>
      </c>
      <c r="D43" s="6">
        <v>13</v>
      </c>
      <c r="E43" s="7" t="s">
        <v>329</v>
      </c>
      <c r="F43" s="6">
        <v>100</v>
      </c>
      <c r="G43" s="3"/>
      <c r="H43" s="4">
        <v>0</v>
      </c>
      <c r="I43" s="3">
        <f t="shared" si="0"/>
        <v>0</v>
      </c>
      <c r="J43" s="5">
        <v>25</v>
      </c>
      <c r="K43" s="13">
        <f t="shared" si="1"/>
        <v>25</v>
      </c>
      <c r="L43" s="5"/>
      <c r="M43" s="13">
        <f t="shared" si="2"/>
        <v>25</v>
      </c>
      <c r="N43" s="5"/>
      <c r="O43" s="13">
        <f t="shared" si="3"/>
        <v>25</v>
      </c>
      <c r="P43" s="5"/>
      <c r="Q43" s="13">
        <f t="shared" si="4"/>
        <v>25</v>
      </c>
      <c r="R43" s="5"/>
      <c r="S43" s="13">
        <f t="shared" si="5"/>
        <v>25</v>
      </c>
      <c r="T43" s="5"/>
      <c r="U43" s="13">
        <f t="shared" si="6"/>
        <v>25</v>
      </c>
      <c r="V43" s="5"/>
      <c r="W43" s="13">
        <f t="shared" si="7"/>
        <v>25</v>
      </c>
      <c r="X43" s="5"/>
      <c r="Y43" s="13">
        <f t="shared" si="8"/>
        <v>25</v>
      </c>
      <c r="Z43" s="5"/>
      <c r="AA43" s="13">
        <f t="shared" si="9"/>
        <v>25</v>
      </c>
      <c r="AB43" s="5"/>
      <c r="AC43" s="13">
        <f t="shared" si="10"/>
        <v>25</v>
      </c>
      <c r="AD43" s="5">
        <f>-1.5-4.12834</f>
        <v>-5.6283399999999997</v>
      </c>
      <c r="AE43" s="13">
        <f t="shared" si="11"/>
        <v>19.371659999999999</v>
      </c>
      <c r="AF43" s="5"/>
      <c r="AG43" s="13">
        <f t="shared" si="12"/>
        <v>19.371659999999999</v>
      </c>
      <c r="AH43" s="13">
        <v>15</v>
      </c>
      <c r="AI43" s="23">
        <f t="shared" si="13"/>
        <v>77.432703237616195</v>
      </c>
    </row>
    <row r="44" spans="1:35" ht="54.75" customHeight="1">
      <c r="A44" s="9" t="s">
        <v>33</v>
      </c>
      <c r="B44" s="6" t="s">
        <v>5</v>
      </c>
      <c r="C44" s="6" t="s">
        <v>20</v>
      </c>
      <c r="D44" s="6">
        <v>13</v>
      </c>
      <c r="E44" s="7" t="s">
        <v>329</v>
      </c>
      <c r="F44" s="6">
        <v>200</v>
      </c>
      <c r="G44" s="3"/>
      <c r="H44" s="4">
        <v>0</v>
      </c>
      <c r="I44" s="3">
        <f t="shared" si="0"/>
        <v>0</v>
      </c>
      <c r="J44" s="5">
        <v>0</v>
      </c>
      <c r="K44" s="13">
        <f t="shared" si="1"/>
        <v>0</v>
      </c>
      <c r="L44" s="5"/>
      <c r="M44" s="13">
        <f t="shared" si="2"/>
        <v>0</v>
      </c>
      <c r="N44" s="5"/>
      <c r="O44" s="13">
        <f t="shared" si="3"/>
        <v>0</v>
      </c>
      <c r="P44" s="5"/>
      <c r="Q44" s="13">
        <f t="shared" si="4"/>
        <v>0</v>
      </c>
      <c r="R44" s="5"/>
      <c r="S44" s="13">
        <f t="shared" si="5"/>
        <v>0</v>
      </c>
      <c r="T44" s="5"/>
      <c r="U44" s="13">
        <f t="shared" si="6"/>
        <v>0</v>
      </c>
      <c r="V44" s="5"/>
      <c r="W44" s="13">
        <f t="shared" si="7"/>
        <v>0</v>
      </c>
      <c r="X44" s="5"/>
      <c r="Y44" s="13">
        <f t="shared" si="8"/>
        <v>0</v>
      </c>
      <c r="Z44" s="5"/>
      <c r="AA44" s="13">
        <f t="shared" si="9"/>
        <v>0</v>
      </c>
      <c r="AB44" s="5"/>
      <c r="AC44" s="13">
        <f t="shared" si="10"/>
        <v>0</v>
      </c>
      <c r="AD44" s="5">
        <v>1.5</v>
      </c>
      <c r="AE44" s="13">
        <f t="shared" si="11"/>
        <v>1.5</v>
      </c>
      <c r="AF44" s="5"/>
      <c r="AG44" s="13">
        <f t="shared" si="12"/>
        <v>1.5</v>
      </c>
      <c r="AH44" s="13">
        <v>1.0449999999999999</v>
      </c>
      <c r="AI44" s="23">
        <f t="shared" si="13"/>
        <v>69.666666666666671</v>
      </c>
    </row>
    <row r="45" spans="1:35" ht="51" customHeight="1">
      <c r="A45" s="10" t="s">
        <v>359</v>
      </c>
      <c r="B45" s="6" t="s">
        <v>5</v>
      </c>
      <c r="C45" s="6" t="s">
        <v>20</v>
      </c>
      <c r="D45" s="6">
        <v>13</v>
      </c>
      <c r="E45" s="2" t="s">
        <v>360</v>
      </c>
      <c r="F45" s="6"/>
      <c r="G45" s="3"/>
      <c r="H45" s="4"/>
      <c r="I45" s="3">
        <f t="shared" si="0"/>
        <v>0</v>
      </c>
      <c r="J45" s="5"/>
      <c r="K45" s="13">
        <f t="shared" si="1"/>
        <v>0</v>
      </c>
      <c r="L45" s="5"/>
      <c r="M45" s="13">
        <f t="shared" si="2"/>
        <v>0</v>
      </c>
      <c r="N45" s="5"/>
      <c r="O45" s="13">
        <f t="shared" si="3"/>
        <v>0</v>
      </c>
      <c r="P45" s="5">
        <f>P46</f>
        <v>0</v>
      </c>
      <c r="Q45" s="13">
        <f t="shared" si="4"/>
        <v>0</v>
      </c>
      <c r="R45" s="5">
        <f>R46</f>
        <v>0</v>
      </c>
      <c r="S45" s="13">
        <f t="shared" si="5"/>
        <v>0</v>
      </c>
      <c r="T45" s="5">
        <f>T46</f>
        <v>0</v>
      </c>
      <c r="U45" s="13">
        <f t="shared" si="6"/>
        <v>0</v>
      </c>
      <c r="V45" s="5">
        <f>V46</f>
        <v>0</v>
      </c>
      <c r="W45" s="13">
        <f t="shared" si="7"/>
        <v>0</v>
      </c>
      <c r="X45" s="5">
        <f>X46</f>
        <v>0</v>
      </c>
      <c r="Y45" s="13">
        <f t="shared" si="8"/>
        <v>0</v>
      </c>
      <c r="Z45" s="5">
        <f>Z46</f>
        <v>0</v>
      </c>
      <c r="AA45" s="13">
        <f t="shared" si="9"/>
        <v>0</v>
      </c>
      <c r="AB45" s="5">
        <f>AB46</f>
        <v>0</v>
      </c>
      <c r="AC45" s="13">
        <f t="shared" si="10"/>
        <v>0</v>
      </c>
      <c r="AD45" s="5">
        <f>AD46</f>
        <v>0</v>
      </c>
      <c r="AE45" s="13">
        <f t="shared" si="11"/>
        <v>0</v>
      </c>
      <c r="AF45" s="5">
        <f>AF46</f>
        <v>0</v>
      </c>
      <c r="AG45" s="13">
        <f t="shared" si="12"/>
        <v>0</v>
      </c>
      <c r="AH45" s="13">
        <f>AH46</f>
        <v>0</v>
      </c>
      <c r="AI45" s="23">
        <v>0</v>
      </c>
    </row>
    <row r="46" spans="1:35" ht="54.75" customHeight="1">
      <c r="A46" s="10" t="s">
        <v>33</v>
      </c>
      <c r="B46" s="6" t="s">
        <v>5</v>
      </c>
      <c r="C46" s="6" t="s">
        <v>20</v>
      </c>
      <c r="D46" s="6">
        <v>13</v>
      </c>
      <c r="E46" s="2" t="s">
        <v>360</v>
      </c>
      <c r="F46" s="6">
        <v>200</v>
      </c>
      <c r="G46" s="3"/>
      <c r="H46" s="4"/>
      <c r="I46" s="3">
        <f t="shared" si="0"/>
        <v>0</v>
      </c>
      <c r="J46" s="5"/>
      <c r="K46" s="13">
        <f t="shared" si="1"/>
        <v>0</v>
      </c>
      <c r="L46" s="5"/>
      <c r="M46" s="13">
        <f t="shared" si="2"/>
        <v>0</v>
      </c>
      <c r="N46" s="5"/>
      <c r="O46" s="13">
        <f t="shared" si="3"/>
        <v>0</v>
      </c>
      <c r="P46" s="5"/>
      <c r="Q46" s="13">
        <f t="shared" si="4"/>
        <v>0</v>
      </c>
      <c r="R46" s="5"/>
      <c r="S46" s="13">
        <f t="shared" si="5"/>
        <v>0</v>
      </c>
      <c r="T46" s="5"/>
      <c r="U46" s="13">
        <f t="shared" si="6"/>
        <v>0</v>
      </c>
      <c r="V46" s="5"/>
      <c r="W46" s="13">
        <f t="shared" si="7"/>
        <v>0</v>
      </c>
      <c r="X46" s="5"/>
      <c r="Y46" s="13">
        <f t="shared" si="8"/>
        <v>0</v>
      </c>
      <c r="Z46" s="5"/>
      <c r="AA46" s="13">
        <f t="shared" si="9"/>
        <v>0</v>
      </c>
      <c r="AB46" s="5"/>
      <c r="AC46" s="13">
        <f t="shared" si="10"/>
        <v>0</v>
      </c>
      <c r="AD46" s="5"/>
      <c r="AE46" s="13">
        <f t="shared" si="11"/>
        <v>0</v>
      </c>
      <c r="AF46" s="5"/>
      <c r="AG46" s="13">
        <f t="shared" si="12"/>
        <v>0</v>
      </c>
      <c r="AH46" s="13">
        <v>0</v>
      </c>
      <c r="AI46" s="23">
        <v>0</v>
      </c>
    </row>
    <row r="47" spans="1:35" ht="57.75" customHeight="1">
      <c r="A47" s="9" t="s">
        <v>249</v>
      </c>
      <c r="B47" s="6" t="s">
        <v>5</v>
      </c>
      <c r="C47" s="6" t="s">
        <v>20</v>
      </c>
      <c r="D47" s="6">
        <v>13</v>
      </c>
      <c r="E47" s="2" t="s">
        <v>43</v>
      </c>
      <c r="F47" s="6"/>
      <c r="G47" s="3">
        <v>11355.450559999999</v>
      </c>
      <c r="H47" s="4">
        <f>H48+H49+H50</f>
        <v>13.641000000000005</v>
      </c>
      <c r="I47" s="3">
        <f t="shared" si="0"/>
        <v>11369.091559999999</v>
      </c>
      <c r="J47" s="5">
        <f>J48+J49+J50</f>
        <v>0</v>
      </c>
      <c r="K47" s="13">
        <f t="shared" si="1"/>
        <v>11369.091559999999</v>
      </c>
      <c r="L47" s="5">
        <f>L48+L49+L50</f>
        <v>0</v>
      </c>
      <c r="M47" s="13">
        <f t="shared" si="2"/>
        <v>11369.091559999999</v>
      </c>
      <c r="N47" s="5">
        <f>N48+N49+N50</f>
        <v>0</v>
      </c>
      <c r="O47" s="13">
        <f t="shared" si="3"/>
        <v>11369.091559999999</v>
      </c>
      <c r="P47" s="5">
        <f>P48+P49+P50</f>
        <v>0</v>
      </c>
      <c r="Q47" s="13">
        <f t="shared" si="4"/>
        <v>11369.091559999999</v>
      </c>
      <c r="R47" s="5">
        <f>R48+R49+R50</f>
        <v>0</v>
      </c>
      <c r="S47" s="13">
        <f t="shared" si="5"/>
        <v>11369.091559999999</v>
      </c>
      <c r="T47" s="5">
        <f>T48+T49+T50</f>
        <v>0</v>
      </c>
      <c r="U47" s="13">
        <f t="shared" si="6"/>
        <v>11369.091559999999</v>
      </c>
      <c r="V47" s="5">
        <f>V48+V49+V50</f>
        <v>0</v>
      </c>
      <c r="W47" s="13">
        <f t="shared" si="7"/>
        <v>11369.091559999999</v>
      </c>
      <c r="X47" s="5">
        <f>X48+X49+X50</f>
        <v>-10.4633</v>
      </c>
      <c r="Y47" s="13">
        <f t="shared" si="8"/>
        <v>11358.628259999999</v>
      </c>
      <c r="Z47" s="5">
        <f>Z48+Z49+Z50</f>
        <v>63.183999999999997</v>
      </c>
      <c r="AA47" s="13">
        <f t="shared" si="9"/>
        <v>11421.812259999999</v>
      </c>
      <c r="AB47" s="5">
        <f>AB48+AB49+AB50</f>
        <v>1.4899999999999984</v>
      </c>
      <c r="AC47" s="13">
        <f t="shared" si="10"/>
        <v>11423.302259999999</v>
      </c>
      <c r="AD47" s="5">
        <f>AD48+AD49+AD50</f>
        <v>-50.243659999999998</v>
      </c>
      <c r="AE47" s="13">
        <f t="shared" si="11"/>
        <v>11373.058599999998</v>
      </c>
      <c r="AF47" s="5">
        <f>AF48+AF49+AF50</f>
        <v>0</v>
      </c>
      <c r="AG47" s="13">
        <f t="shared" si="12"/>
        <v>11373.058599999998</v>
      </c>
      <c r="AH47" s="13">
        <f>AH48+AH49+AH50</f>
        <v>11187.075580000001</v>
      </c>
      <c r="AI47" s="23">
        <f t="shared" si="13"/>
        <v>98.364705339687617</v>
      </c>
    </row>
    <row r="48" spans="1:35" ht="87" customHeight="1">
      <c r="A48" s="9" t="s">
        <v>121</v>
      </c>
      <c r="B48" s="6" t="s">
        <v>5</v>
      </c>
      <c r="C48" s="6" t="s">
        <v>20</v>
      </c>
      <c r="D48" s="6">
        <v>13</v>
      </c>
      <c r="E48" s="2" t="s">
        <v>43</v>
      </c>
      <c r="F48" s="6">
        <v>100</v>
      </c>
      <c r="G48" s="3">
        <v>6571.5769999999993</v>
      </c>
      <c r="H48" s="4">
        <v>124.792</v>
      </c>
      <c r="I48" s="3">
        <f t="shared" si="0"/>
        <v>6696.3689999999997</v>
      </c>
      <c r="J48" s="5"/>
      <c r="K48" s="13">
        <f t="shared" si="1"/>
        <v>6696.3689999999997</v>
      </c>
      <c r="L48" s="5">
        <f>10.814+30.5</f>
        <v>41.314</v>
      </c>
      <c r="M48" s="13">
        <f t="shared" si="2"/>
        <v>6737.683</v>
      </c>
      <c r="N48" s="5"/>
      <c r="O48" s="13">
        <f t="shared" si="3"/>
        <v>6737.683</v>
      </c>
      <c r="P48" s="5"/>
      <c r="Q48" s="13">
        <f t="shared" si="4"/>
        <v>6737.683</v>
      </c>
      <c r="R48" s="5"/>
      <c r="S48" s="13">
        <f t="shared" si="5"/>
        <v>6737.683</v>
      </c>
      <c r="T48" s="5"/>
      <c r="U48" s="13">
        <f t="shared" si="6"/>
        <v>6737.683</v>
      </c>
      <c r="V48" s="5"/>
      <c r="W48" s="13">
        <f t="shared" si="7"/>
        <v>6737.683</v>
      </c>
      <c r="X48" s="5"/>
      <c r="Y48" s="13">
        <f t="shared" si="8"/>
        <v>6737.683</v>
      </c>
      <c r="Z48" s="5">
        <v>63.183999999999997</v>
      </c>
      <c r="AA48" s="13">
        <f t="shared" si="9"/>
        <v>6800.8670000000002</v>
      </c>
      <c r="AB48" s="5">
        <f>1.49+17.789</f>
        <v>19.279</v>
      </c>
      <c r="AC48" s="13">
        <f t="shared" si="10"/>
        <v>6820.1460000000006</v>
      </c>
      <c r="AD48" s="5">
        <v>-0.24354999999999999</v>
      </c>
      <c r="AE48" s="13">
        <f t="shared" si="11"/>
        <v>6819.9024500000005</v>
      </c>
      <c r="AF48" s="5"/>
      <c r="AG48" s="13">
        <f t="shared" si="12"/>
        <v>6819.9024500000005</v>
      </c>
      <c r="AH48" s="13">
        <v>6633.9194299999999</v>
      </c>
      <c r="AI48" s="23">
        <f t="shared" si="13"/>
        <v>97.272937239740131</v>
      </c>
    </row>
    <row r="49" spans="1:35" ht="51" customHeight="1">
      <c r="A49" s="9" t="s">
        <v>33</v>
      </c>
      <c r="B49" s="6" t="s">
        <v>5</v>
      </c>
      <c r="C49" s="6" t="s">
        <v>20</v>
      </c>
      <c r="D49" s="6">
        <v>13</v>
      </c>
      <c r="E49" s="2" t="s">
        <v>43</v>
      </c>
      <c r="F49" s="6">
        <v>200</v>
      </c>
      <c r="G49" s="3">
        <v>4651.6141499999994</v>
      </c>
      <c r="H49" s="4">
        <f>-124.792+13.641</f>
        <v>-111.151</v>
      </c>
      <c r="I49" s="3">
        <f t="shared" si="0"/>
        <v>4540.4631499999996</v>
      </c>
      <c r="J49" s="5"/>
      <c r="K49" s="13">
        <f t="shared" si="1"/>
        <v>4540.4631499999996</v>
      </c>
      <c r="L49" s="5">
        <f>-10.814-30.5</f>
        <v>-41.314</v>
      </c>
      <c r="M49" s="13">
        <f t="shared" si="2"/>
        <v>4499.1491499999993</v>
      </c>
      <c r="N49" s="5"/>
      <c r="O49" s="13">
        <f t="shared" si="3"/>
        <v>4499.1491499999993</v>
      </c>
      <c r="P49" s="5"/>
      <c r="Q49" s="13">
        <f t="shared" si="4"/>
        <v>4499.1491499999993</v>
      </c>
      <c r="R49" s="5"/>
      <c r="S49" s="13">
        <f t="shared" si="5"/>
        <v>4499.1491499999993</v>
      </c>
      <c r="T49" s="5">
        <v>44</v>
      </c>
      <c r="U49" s="13">
        <f t="shared" si="6"/>
        <v>4543.1491499999993</v>
      </c>
      <c r="V49" s="5"/>
      <c r="W49" s="13">
        <f t="shared" si="7"/>
        <v>4543.1491499999993</v>
      </c>
      <c r="X49" s="5"/>
      <c r="Y49" s="13">
        <f t="shared" si="8"/>
        <v>4543.1491499999993</v>
      </c>
      <c r="Z49" s="5"/>
      <c r="AA49" s="13">
        <f t="shared" si="9"/>
        <v>4543.1491499999993</v>
      </c>
      <c r="AB49" s="5">
        <v>-17.789000000000001</v>
      </c>
      <c r="AC49" s="13">
        <f t="shared" si="10"/>
        <v>4525.3601499999995</v>
      </c>
      <c r="AD49" s="5">
        <v>-50</v>
      </c>
      <c r="AE49" s="13">
        <f t="shared" si="11"/>
        <v>4475.3601499999995</v>
      </c>
      <c r="AF49" s="5"/>
      <c r="AG49" s="13">
        <f t="shared" si="12"/>
        <v>4475.3601499999995</v>
      </c>
      <c r="AH49" s="13">
        <v>4475.3601500000004</v>
      </c>
      <c r="AI49" s="23">
        <f t="shared" si="13"/>
        <v>100.00000000000003</v>
      </c>
    </row>
    <row r="50" spans="1:35" ht="40.5" customHeight="1">
      <c r="A50" s="9" t="s">
        <v>34</v>
      </c>
      <c r="B50" s="6" t="s">
        <v>5</v>
      </c>
      <c r="C50" s="6" t="s">
        <v>20</v>
      </c>
      <c r="D50" s="6">
        <v>13</v>
      </c>
      <c r="E50" s="2" t="s">
        <v>43</v>
      </c>
      <c r="F50" s="6">
        <v>800</v>
      </c>
      <c r="G50" s="3">
        <v>132.25941</v>
      </c>
      <c r="H50" s="4"/>
      <c r="I50" s="3">
        <f t="shared" si="0"/>
        <v>132.25941</v>
      </c>
      <c r="J50" s="5"/>
      <c r="K50" s="13">
        <f t="shared" si="1"/>
        <v>132.25941</v>
      </c>
      <c r="L50" s="5"/>
      <c r="M50" s="13">
        <f t="shared" si="2"/>
        <v>132.25941</v>
      </c>
      <c r="N50" s="5"/>
      <c r="O50" s="13">
        <f t="shared" si="3"/>
        <v>132.25941</v>
      </c>
      <c r="P50" s="5"/>
      <c r="Q50" s="13">
        <f t="shared" si="4"/>
        <v>132.25941</v>
      </c>
      <c r="R50" s="5"/>
      <c r="S50" s="13">
        <f t="shared" si="5"/>
        <v>132.25941</v>
      </c>
      <c r="T50" s="5">
        <v>-44</v>
      </c>
      <c r="U50" s="13">
        <f t="shared" si="6"/>
        <v>88.259410000000003</v>
      </c>
      <c r="V50" s="5"/>
      <c r="W50" s="13">
        <f t="shared" si="7"/>
        <v>88.259410000000003</v>
      </c>
      <c r="X50" s="5">
        <v>-10.4633</v>
      </c>
      <c r="Y50" s="13">
        <f t="shared" si="8"/>
        <v>77.796109999999999</v>
      </c>
      <c r="Z50" s="5"/>
      <c r="AA50" s="13">
        <f t="shared" si="9"/>
        <v>77.796109999999999</v>
      </c>
      <c r="AB50" s="5"/>
      <c r="AC50" s="13">
        <f t="shared" si="10"/>
        <v>77.796109999999999</v>
      </c>
      <c r="AD50" s="5">
        <v>-1.1E-4</v>
      </c>
      <c r="AE50" s="13">
        <f t="shared" si="11"/>
        <v>77.795999999999992</v>
      </c>
      <c r="AF50" s="5"/>
      <c r="AG50" s="13">
        <f t="shared" si="12"/>
        <v>77.795999999999992</v>
      </c>
      <c r="AH50" s="13">
        <v>77.796000000000006</v>
      </c>
      <c r="AI50" s="23">
        <f t="shared" si="13"/>
        <v>100.00000000000003</v>
      </c>
    </row>
    <row r="51" spans="1:35" ht="45.75" customHeight="1">
      <c r="A51" s="9" t="s">
        <v>44</v>
      </c>
      <c r="B51" s="6" t="s">
        <v>5</v>
      </c>
      <c r="C51" s="6" t="s">
        <v>20</v>
      </c>
      <c r="D51" s="6">
        <v>13</v>
      </c>
      <c r="E51" s="2" t="s">
        <v>45</v>
      </c>
      <c r="F51" s="6"/>
      <c r="G51" s="3">
        <v>16.255499999999998</v>
      </c>
      <c r="H51" s="4">
        <f>H52</f>
        <v>0</v>
      </c>
      <c r="I51" s="3">
        <f t="shared" si="0"/>
        <v>16.255499999999998</v>
      </c>
      <c r="J51" s="5">
        <f>J52</f>
        <v>0</v>
      </c>
      <c r="K51" s="13">
        <f t="shared" si="1"/>
        <v>16.255499999999998</v>
      </c>
      <c r="L51" s="5">
        <f>L52</f>
        <v>0</v>
      </c>
      <c r="M51" s="13">
        <f t="shared" si="2"/>
        <v>16.255499999999998</v>
      </c>
      <c r="N51" s="5">
        <f>N52</f>
        <v>0</v>
      </c>
      <c r="O51" s="13">
        <f t="shared" si="3"/>
        <v>16.255499999999998</v>
      </c>
      <c r="P51" s="5">
        <f>P52</f>
        <v>0</v>
      </c>
      <c r="Q51" s="13">
        <f t="shared" si="4"/>
        <v>16.255499999999998</v>
      </c>
      <c r="R51" s="5">
        <f>R52</f>
        <v>0</v>
      </c>
      <c r="S51" s="13">
        <f t="shared" si="5"/>
        <v>16.255499999999998</v>
      </c>
      <c r="T51" s="5">
        <f>T52</f>
        <v>0</v>
      </c>
      <c r="U51" s="13">
        <f t="shared" si="6"/>
        <v>16.255499999999998</v>
      </c>
      <c r="V51" s="5">
        <f>V52</f>
        <v>0</v>
      </c>
      <c r="W51" s="13">
        <f t="shared" si="7"/>
        <v>16.255499999999998</v>
      </c>
      <c r="X51" s="5">
        <f>X52</f>
        <v>0</v>
      </c>
      <c r="Y51" s="13">
        <f t="shared" si="8"/>
        <v>16.255499999999998</v>
      </c>
      <c r="Z51" s="5">
        <f>Z52</f>
        <v>0</v>
      </c>
      <c r="AA51" s="13">
        <f t="shared" si="9"/>
        <v>16.255499999999998</v>
      </c>
      <c r="AB51" s="5">
        <f>AB52</f>
        <v>0</v>
      </c>
      <c r="AC51" s="13">
        <f t="shared" si="10"/>
        <v>16.255499999999998</v>
      </c>
      <c r="AD51" s="5">
        <f>AD52</f>
        <v>0</v>
      </c>
      <c r="AE51" s="13">
        <f t="shared" si="11"/>
        <v>16.255499999999998</v>
      </c>
      <c r="AF51" s="5">
        <f>AF52</f>
        <v>0</v>
      </c>
      <c r="AG51" s="13">
        <f t="shared" si="12"/>
        <v>16.255499999999998</v>
      </c>
      <c r="AH51" s="13">
        <f>AH52</f>
        <v>16.255500000000001</v>
      </c>
      <c r="AI51" s="23">
        <f t="shared" si="13"/>
        <v>100.00000000000003</v>
      </c>
    </row>
    <row r="52" spans="1:35" ht="46.5" customHeight="1">
      <c r="A52" s="9" t="s">
        <v>33</v>
      </c>
      <c r="B52" s="6" t="s">
        <v>5</v>
      </c>
      <c r="C52" s="6" t="s">
        <v>20</v>
      </c>
      <c r="D52" s="6">
        <v>13</v>
      </c>
      <c r="E52" s="2" t="s">
        <v>45</v>
      </c>
      <c r="F52" s="6">
        <v>200</v>
      </c>
      <c r="G52" s="3">
        <v>16.255499999999998</v>
      </c>
      <c r="H52" s="4"/>
      <c r="I52" s="3">
        <f t="shared" si="0"/>
        <v>16.255499999999998</v>
      </c>
      <c r="J52" s="5"/>
      <c r="K52" s="13">
        <f t="shared" si="1"/>
        <v>16.255499999999998</v>
      </c>
      <c r="L52" s="5"/>
      <c r="M52" s="13">
        <f t="shared" si="2"/>
        <v>16.255499999999998</v>
      </c>
      <c r="N52" s="5"/>
      <c r="O52" s="13">
        <f t="shared" si="3"/>
        <v>16.255499999999998</v>
      </c>
      <c r="P52" s="5"/>
      <c r="Q52" s="13">
        <f t="shared" si="4"/>
        <v>16.255499999999998</v>
      </c>
      <c r="R52" s="5"/>
      <c r="S52" s="13">
        <f t="shared" si="5"/>
        <v>16.255499999999998</v>
      </c>
      <c r="T52" s="5"/>
      <c r="U52" s="13">
        <f t="shared" si="6"/>
        <v>16.255499999999998</v>
      </c>
      <c r="V52" s="5"/>
      <c r="W52" s="13">
        <f t="shared" si="7"/>
        <v>16.255499999999998</v>
      </c>
      <c r="X52" s="5"/>
      <c r="Y52" s="13">
        <f t="shared" si="8"/>
        <v>16.255499999999998</v>
      </c>
      <c r="Z52" s="5"/>
      <c r="AA52" s="13">
        <f t="shared" si="9"/>
        <v>16.255499999999998</v>
      </c>
      <c r="AB52" s="5"/>
      <c r="AC52" s="13">
        <f t="shared" si="10"/>
        <v>16.255499999999998</v>
      </c>
      <c r="AD52" s="5"/>
      <c r="AE52" s="13">
        <f t="shared" si="11"/>
        <v>16.255499999999998</v>
      </c>
      <c r="AF52" s="5"/>
      <c r="AG52" s="13">
        <f t="shared" si="12"/>
        <v>16.255499999999998</v>
      </c>
      <c r="AH52" s="13">
        <v>16.255500000000001</v>
      </c>
      <c r="AI52" s="23">
        <f t="shared" si="13"/>
        <v>100.00000000000003</v>
      </c>
    </row>
    <row r="53" spans="1:35" ht="59.25" customHeight="1">
      <c r="A53" s="9" t="s">
        <v>46</v>
      </c>
      <c r="B53" s="14" t="s">
        <v>5</v>
      </c>
      <c r="C53" s="14" t="s">
        <v>20</v>
      </c>
      <c r="D53" s="6">
        <v>13</v>
      </c>
      <c r="E53" s="7" t="s">
        <v>47</v>
      </c>
      <c r="F53" s="6"/>
      <c r="G53" s="3">
        <v>60</v>
      </c>
      <c r="H53" s="4">
        <f>H54</f>
        <v>0</v>
      </c>
      <c r="I53" s="3">
        <f t="shared" si="0"/>
        <v>60</v>
      </c>
      <c r="J53" s="5">
        <f>J54</f>
        <v>-60</v>
      </c>
      <c r="K53" s="13">
        <f t="shared" si="1"/>
        <v>0</v>
      </c>
      <c r="L53" s="5">
        <f>L54</f>
        <v>90</v>
      </c>
      <c r="M53" s="13">
        <f t="shared" si="2"/>
        <v>90</v>
      </c>
      <c r="N53" s="5">
        <f>N54</f>
        <v>0</v>
      </c>
      <c r="O53" s="13">
        <f t="shared" si="3"/>
        <v>90</v>
      </c>
      <c r="P53" s="5">
        <f>P54</f>
        <v>0</v>
      </c>
      <c r="Q53" s="13">
        <f t="shared" si="4"/>
        <v>90</v>
      </c>
      <c r="R53" s="5">
        <f>R54</f>
        <v>0</v>
      </c>
      <c r="S53" s="13">
        <f t="shared" si="5"/>
        <v>90</v>
      </c>
      <c r="T53" s="5">
        <f>T54</f>
        <v>0</v>
      </c>
      <c r="U53" s="13">
        <f t="shared" si="6"/>
        <v>90</v>
      </c>
      <c r="V53" s="5">
        <f>V54</f>
        <v>-1.65</v>
      </c>
      <c r="W53" s="13">
        <f t="shared" si="7"/>
        <v>88.35</v>
      </c>
      <c r="X53" s="5">
        <f>X54</f>
        <v>-68.349999999999994</v>
      </c>
      <c r="Y53" s="13">
        <f t="shared" si="8"/>
        <v>20</v>
      </c>
      <c r="Z53" s="5">
        <f>Z54</f>
        <v>0</v>
      </c>
      <c r="AA53" s="13">
        <f t="shared" si="9"/>
        <v>20</v>
      </c>
      <c r="AB53" s="5">
        <f>AB54</f>
        <v>0</v>
      </c>
      <c r="AC53" s="13">
        <f t="shared" si="10"/>
        <v>20</v>
      </c>
      <c r="AD53" s="5">
        <f>AD54</f>
        <v>0</v>
      </c>
      <c r="AE53" s="13">
        <f t="shared" si="11"/>
        <v>20</v>
      </c>
      <c r="AF53" s="5">
        <f>AF54</f>
        <v>0</v>
      </c>
      <c r="AG53" s="13">
        <f t="shared" si="12"/>
        <v>20</v>
      </c>
      <c r="AH53" s="13">
        <f>AH54</f>
        <v>20</v>
      </c>
      <c r="AI53" s="23">
        <f t="shared" si="13"/>
        <v>100</v>
      </c>
    </row>
    <row r="54" spans="1:35" ht="49.5" customHeight="1">
      <c r="A54" s="9" t="s">
        <v>33</v>
      </c>
      <c r="B54" s="14" t="s">
        <v>5</v>
      </c>
      <c r="C54" s="14" t="s">
        <v>20</v>
      </c>
      <c r="D54" s="6">
        <v>13</v>
      </c>
      <c r="E54" s="7" t="s">
        <v>47</v>
      </c>
      <c r="F54" s="6">
        <v>200</v>
      </c>
      <c r="G54" s="3">
        <v>60</v>
      </c>
      <c r="H54" s="4"/>
      <c r="I54" s="3">
        <f t="shared" si="0"/>
        <v>60</v>
      </c>
      <c r="J54" s="5">
        <v>-60</v>
      </c>
      <c r="K54" s="13">
        <f t="shared" si="1"/>
        <v>0</v>
      </c>
      <c r="L54" s="5">
        <v>90</v>
      </c>
      <c r="M54" s="13">
        <f t="shared" si="2"/>
        <v>90</v>
      </c>
      <c r="N54" s="5"/>
      <c r="O54" s="13">
        <f t="shared" si="3"/>
        <v>90</v>
      </c>
      <c r="P54" s="5"/>
      <c r="Q54" s="13">
        <f t="shared" si="4"/>
        <v>90</v>
      </c>
      <c r="R54" s="5"/>
      <c r="S54" s="13">
        <f t="shared" si="5"/>
        <v>90</v>
      </c>
      <c r="T54" s="5">
        <v>0</v>
      </c>
      <c r="U54" s="13">
        <f t="shared" si="6"/>
        <v>90</v>
      </c>
      <c r="V54" s="5">
        <v>-1.65</v>
      </c>
      <c r="W54" s="13">
        <f t="shared" si="7"/>
        <v>88.35</v>
      </c>
      <c r="X54" s="5">
        <f>-38.351-29.999</f>
        <v>-68.349999999999994</v>
      </c>
      <c r="Y54" s="13">
        <f t="shared" si="8"/>
        <v>20</v>
      </c>
      <c r="Z54" s="5"/>
      <c r="AA54" s="13">
        <f t="shared" si="9"/>
        <v>20</v>
      </c>
      <c r="AB54" s="5"/>
      <c r="AC54" s="13">
        <f t="shared" si="10"/>
        <v>20</v>
      </c>
      <c r="AD54" s="5"/>
      <c r="AE54" s="13">
        <f t="shared" si="11"/>
        <v>20</v>
      </c>
      <c r="AF54" s="5"/>
      <c r="AG54" s="13">
        <f t="shared" si="12"/>
        <v>20</v>
      </c>
      <c r="AH54" s="13">
        <v>20</v>
      </c>
      <c r="AI54" s="23">
        <f t="shared" si="13"/>
        <v>100</v>
      </c>
    </row>
    <row r="55" spans="1:35" ht="49.5" customHeight="1">
      <c r="A55" s="9" t="s">
        <v>48</v>
      </c>
      <c r="B55" s="14" t="s">
        <v>5</v>
      </c>
      <c r="C55" s="6" t="s">
        <v>20</v>
      </c>
      <c r="D55" s="6">
        <v>13</v>
      </c>
      <c r="E55" s="7" t="s">
        <v>49</v>
      </c>
      <c r="F55" s="6"/>
      <c r="G55" s="3">
        <v>0</v>
      </c>
      <c r="H55" s="4">
        <f>H56+H57</f>
        <v>0</v>
      </c>
      <c r="I55" s="3">
        <f t="shared" si="0"/>
        <v>0</v>
      </c>
      <c r="J55" s="5">
        <f>J56+J57</f>
        <v>10</v>
      </c>
      <c r="K55" s="13">
        <f t="shared" si="1"/>
        <v>10</v>
      </c>
      <c r="L55" s="5">
        <f>L56+L57</f>
        <v>0</v>
      </c>
      <c r="M55" s="13">
        <f t="shared" si="2"/>
        <v>10</v>
      </c>
      <c r="N55" s="5">
        <f>N56+N57</f>
        <v>40</v>
      </c>
      <c r="O55" s="13">
        <f t="shared" si="3"/>
        <v>50</v>
      </c>
      <c r="P55" s="5">
        <f>P56+P57</f>
        <v>0</v>
      </c>
      <c r="Q55" s="13">
        <f t="shared" si="4"/>
        <v>50</v>
      </c>
      <c r="R55" s="5">
        <f>R56+R57</f>
        <v>0</v>
      </c>
      <c r="S55" s="13">
        <f t="shared" si="5"/>
        <v>50</v>
      </c>
      <c r="T55" s="5">
        <f>T56+T57</f>
        <v>0</v>
      </c>
      <c r="U55" s="13">
        <f t="shared" si="6"/>
        <v>50</v>
      </c>
      <c r="V55" s="5">
        <f>V56+V57</f>
        <v>0</v>
      </c>
      <c r="W55" s="13">
        <f t="shared" si="7"/>
        <v>50</v>
      </c>
      <c r="X55" s="5">
        <f>X56+X57</f>
        <v>0</v>
      </c>
      <c r="Y55" s="13">
        <f t="shared" si="8"/>
        <v>50</v>
      </c>
      <c r="Z55" s="5">
        <f>Z56+Z57</f>
        <v>0</v>
      </c>
      <c r="AA55" s="13">
        <f t="shared" si="9"/>
        <v>50</v>
      </c>
      <c r="AB55" s="5">
        <f>AB56+AB57</f>
        <v>0</v>
      </c>
      <c r="AC55" s="13">
        <f t="shared" si="10"/>
        <v>50</v>
      </c>
      <c r="AD55" s="5">
        <f>AD56+AD57</f>
        <v>0</v>
      </c>
      <c r="AE55" s="13">
        <f t="shared" si="11"/>
        <v>50</v>
      </c>
      <c r="AF55" s="5">
        <f>AF56+AF57</f>
        <v>0</v>
      </c>
      <c r="AG55" s="13">
        <f t="shared" si="12"/>
        <v>50</v>
      </c>
      <c r="AH55" s="13">
        <f>AH56+AH57</f>
        <v>50</v>
      </c>
      <c r="AI55" s="23">
        <f t="shared" si="13"/>
        <v>100</v>
      </c>
    </row>
    <row r="56" spans="1:35" ht="47.25" hidden="1" customHeight="1">
      <c r="A56" s="9" t="s">
        <v>33</v>
      </c>
      <c r="B56" s="14" t="s">
        <v>5</v>
      </c>
      <c r="C56" s="6" t="s">
        <v>20</v>
      </c>
      <c r="D56" s="6">
        <v>13</v>
      </c>
      <c r="E56" s="7" t="s">
        <v>49</v>
      </c>
      <c r="F56" s="6">
        <v>200</v>
      </c>
      <c r="G56" s="3">
        <v>0</v>
      </c>
      <c r="H56" s="4"/>
      <c r="I56" s="3">
        <f t="shared" si="0"/>
        <v>0</v>
      </c>
      <c r="J56" s="5"/>
      <c r="K56" s="13">
        <f t="shared" si="1"/>
        <v>0</v>
      </c>
      <c r="L56" s="5"/>
      <c r="M56" s="13">
        <f t="shared" si="2"/>
        <v>0</v>
      </c>
      <c r="N56" s="5"/>
      <c r="O56" s="13">
        <f t="shared" si="3"/>
        <v>0</v>
      </c>
      <c r="P56" s="5"/>
      <c r="Q56" s="13">
        <f t="shared" si="4"/>
        <v>0</v>
      </c>
      <c r="R56" s="5"/>
      <c r="S56" s="13">
        <f t="shared" si="5"/>
        <v>0</v>
      </c>
      <c r="T56" s="5"/>
      <c r="U56" s="13">
        <f t="shared" si="6"/>
        <v>0</v>
      </c>
      <c r="V56" s="5"/>
      <c r="W56" s="13">
        <f t="shared" si="7"/>
        <v>0</v>
      </c>
      <c r="X56" s="5"/>
      <c r="Y56" s="13">
        <f t="shared" si="8"/>
        <v>0</v>
      </c>
      <c r="Z56" s="5"/>
      <c r="AA56" s="13">
        <f t="shared" si="9"/>
        <v>0</v>
      </c>
      <c r="AB56" s="5"/>
      <c r="AC56" s="13">
        <f t="shared" si="10"/>
        <v>0</v>
      </c>
      <c r="AD56" s="5"/>
      <c r="AE56" s="13">
        <f t="shared" si="11"/>
        <v>0</v>
      </c>
      <c r="AF56" s="5"/>
      <c r="AG56" s="13">
        <f t="shared" si="12"/>
        <v>0</v>
      </c>
      <c r="AH56" s="13">
        <v>0</v>
      </c>
      <c r="AI56" s="23">
        <v>0</v>
      </c>
    </row>
    <row r="57" spans="1:35" ht="47.25" customHeight="1">
      <c r="A57" s="9" t="s">
        <v>34</v>
      </c>
      <c r="B57" s="14" t="s">
        <v>5</v>
      </c>
      <c r="C57" s="6" t="s">
        <v>20</v>
      </c>
      <c r="D57" s="6">
        <v>13</v>
      </c>
      <c r="E57" s="7" t="s">
        <v>49</v>
      </c>
      <c r="F57" s="6">
        <v>800</v>
      </c>
      <c r="G57" s="3">
        <v>0</v>
      </c>
      <c r="H57" s="4"/>
      <c r="I57" s="3">
        <f t="shared" si="0"/>
        <v>0</v>
      </c>
      <c r="J57" s="5">
        <v>10</v>
      </c>
      <c r="K57" s="13">
        <f t="shared" si="1"/>
        <v>10</v>
      </c>
      <c r="L57" s="5"/>
      <c r="M57" s="13">
        <f t="shared" si="2"/>
        <v>10</v>
      </c>
      <c r="N57" s="5">
        <v>40</v>
      </c>
      <c r="O57" s="13">
        <f t="shared" si="3"/>
        <v>50</v>
      </c>
      <c r="P57" s="5"/>
      <c r="Q57" s="13">
        <f t="shared" si="4"/>
        <v>50</v>
      </c>
      <c r="R57" s="5"/>
      <c r="S57" s="13">
        <f t="shared" si="5"/>
        <v>50</v>
      </c>
      <c r="T57" s="5"/>
      <c r="U57" s="13">
        <f t="shared" si="6"/>
        <v>50</v>
      </c>
      <c r="V57" s="5"/>
      <c r="W57" s="13">
        <f t="shared" si="7"/>
        <v>50</v>
      </c>
      <c r="X57" s="5"/>
      <c r="Y57" s="13">
        <f t="shared" si="8"/>
        <v>50</v>
      </c>
      <c r="Z57" s="5"/>
      <c r="AA57" s="13">
        <f t="shared" si="9"/>
        <v>50</v>
      </c>
      <c r="AB57" s="5"/>
      <c r="AC57" s="13">
        <f t="shared" si="10"/>
        <v>50</v>
      </c>
      <c r="AD57" s="5"/>
      <c r="AE57" s="13">
        <f t="shared" si="11"/>
        <v>50</v>
      </c>
      <c r="AF57" s="5"/>
      <c r="AG57" s="13">
        <f t="shared" si="12"/>
        <v>50</v>
      </c>
      <c r="AH57" s="13">
        <v>50</v>
      </c>
      <c r="AI57" s="23">
        <f t="shared" si="13"/>
        <v>100</v>
      </c>
    </row>
    <row r="58" spans="1:35" ht="74.25" customHeight="1">
      <c r="A58" s="9" t="s">
        <v>364</v>
      </c>
      <c r="B58" s="14" t="s">
        <v>5</v>
      </c>
      <c r="C58" s="6" t="s">
        <v>20</v>
      </c>
      <c r="D58" s="6">
        <v>13</v>
      </c>
      <c r="E58" s="7" t="s">
        <v>363</v>
      </c>
      <c r="F58" s="6"/>
      <c r="G58" s="3"/>
      <c r="H58" s="4"/>
      <c r="I58" s="3">
        <f t="shared" si="0"/>
        <v>0</v>
      </c>
      <c r="J58" s="5"/>
      <c r="K58" s="13">
        <f t="shared" si="1"/>
        <v>0</v>
      </c>
      <c r="L58" s="5"/>
      <c r="M58" s="13">
        <f t="shared" si="2"/>
        <v>0</v>
      </c>
      <c r="N58" s="5"/>
      <c r="O58" s="13">
        <f t="shared" si="3"/>
        <v>0</v>
      </c>
      <c r="P58" s="5"/>
      <c r="Q58" s="13">
        <f t="shared" si="4"/>
        <v>0</v>
      </c>
      <c r="R58" s="5">
        <f>R59</f>
        <v>0</v>
      </c>
      <c r="S58" s="13">
        <f t="shared" si="5"/>
        <v>0</v>
      </c>
      <c r="T58" s="5">
        <f>T59</f>
        <v>135.74299999999999</v>
      </c>
      <c r="U58" s="13">
        <f t="shared" si="6"/>
        <v>135.74299999999999</v>
      </c>
      <c r="V58" s="5">
        <f>V59</f>
        <v>0</v>
      </c>
      <c r="W58" s="13">
        <f t="shared" si="7"/>
        <v>135.74299999999999</v>
      </c>
      <c r="X58" s="5">
        <f>X59</f>
        <v>0</v>
      </c>
      <c r="Y58" s="13">
        <f t="shared" si="8"/>
        <v>135.74299999999999</v>
      </c>
      <c r="Z58" s="5">
        <f>Z59</f>
        <v>0</v>
      </c>
      <c r="AA58" s="13">
        <f t="shared" si="9"/>
        <v>135.74299999999999</v>
      </c>
      <c r="AB58" s="5">
        <f>AB59</f>
        <v>0</v>
      </c>
      <c r="AC58" s="13">
        <f t="shared" si="10"/>
        <v>135.74299999999999</v>
      </c>
      <c r="AD58" s="5">
        <f>AD59</f>
        <v>0</v>
      </c>
      <c r="AE58" s="13">
        <f t="shared" si="11"/>
        <v>135.74299999999999</v>
      </c>
      <c r="AF58" s="5">
        <f>AF59</f>
        <v>0</v>
      </c>
      <c r="AG58" s="13">
        <f t="shared" si="12"/>
        <v>135.74299999999999</v>
      </c>
      <c r="AH58" s="13">
        <f>AH59</f>
        <v>135.74299999999999</v>
      </c>
      <c r="AI58" s="23">
        <f t="shared" si="13"/>
        <v>100</v>
      </c>
    </row>
    <row r="59" spans="1:35" ht="47.25" customHeight="1">
      <c r="A59" s="9" t="s">
        <v>34</v>
      </c>
      <c r="B59" s="14" t="s">
        <v>5</v>
      </c>
      <c r="C59" s="6" t="s">
        <v>20</v>
      </c>
      <c r="D59" s="6">
        <v>13</v>
      </c>
      <c r="E59" s="7" t="s">
        <v>363</v>
      </c>
      <c r="F59" s="6">
        <v>800</v>
      </c>
      <c r="G59" s="3"/>
      <c r="H59" s="4"/>
      <c r="I59" s="3">
        <f t="shared" si="0"/>
        <v>0</v>
      </c>
      <c r="J59" s="5"/>
      <c r="K59" s="13">
        <f t="shared" si="1"/>
        <v>0</v>
      </c>
      <c r="L59" s="5"/>
      <c r="M59" s="13">
        <f t="shared" si="2"/>
        <v>0</v>
      </c>
      <c r="N59" s="5"/>
      <c r="O59" s="13">
        <f t="shared" si="3"/>
        <v>0</v>
      </c>
      <c r="P59" s="5"/>
      <c r="Q59" s="13">
        <f t="shared" si="4"/>
        <v>0</v>
      </c>
      <c r="R59" s="5"/>
      <c r="S59" s="13">
        <f t="shared" si="5"/>
        <v>0</v>
      </c>
      <c r="T59" s="5">
        <v>135.74299999999999</v>
      </c>
      <c r="U59" s="13">
        <f t="shared" si="6"/>
        <v>135.74299999999999</v>
      </c>
      <c r="V59" s="5"/>
      <c r="W59" s="13">
        <f t="shared" si="7"/>
        <v>135.74299999999999</v>
      </c>
      <c r="X59" s="5"/>
      <c r="Y59" s="13">
        <f t="shared" si="8"/>
        <v>135.74299999999999</v>
      </c>
      <c r="Z59" s="5"/>
      <c r="AA59" s="13">
        <f t="shared" si="9"/>
        <v>135.74299999999999</v>
      </c>
      <c r="AB59" s="5"/>
      <c r="AC59" s="13">
        <f t="shared" si="10"/>
        <v>135.74299999999999</v>
      </c>
      <c r="AD59" s="5"/>
      <c r="AE59" s="13">
        <f t="shared" si="11"/>
        <v>135.74299999999999</v>
      </c>
      <c r="AF59" s="5"/>
      <c r="AG59" s="13">
        <f t="shared" si="12"/>
        <v>135.74299999999999</v>
      </c>
      <c r="AH59" s="13">
        <v>135.74299999999999</v>
      </c>
      <c r="AI59" s="23">
        <f t="shared" si="13"/>
        <v>100</v>
      </c>
    </row>
    <row r="60" spans="1:35" ht="37.5" customHeight="1">
      <c r="A60" s="9" t="s">
        <v>248</v>
      </c>
      <c r="B60" s="6" t="s">
        <v>5</v>
      </c>
      <c r="C60" s="6" t="s">
        <v>21</v>
      </c>
      <c r="D60" s="6" t="s">
        <v>28</v>
      </c>
      <c r="E60" s="2" t="s">
        <v>52</v>
      </c>
      <c r="F60" s="6"/>
      <c r="G60" s="3">
        <v>1164.0509999999999</v>
      </c>
      <c r="H60" s="4">
        <f>H61+H62+H63</f>
        <v>0</v>
      </c>
      <c r="I60" s="3">
        <f t="shared" si="0"/>
        <v>1164.0509999999999</v>
      </c>
      <c r="J60" s="5">
        <f>J61+J62+J63</f>
        <v>0</v>
      </c>
      <c r="K60" s="13">
        <f t="shared" si="1"/>
        <v>1164.0509999999999</v>
      </c>
      <c r="L60" s="5">
        <f>L61+L62+L63</f>
        <v>43.811</v>
      </c>
      <c r="M60" s="13">
        <f t="shared" si="2"/>
        <v>1207.8619999999999</v>
      </c>
      <c r="N60" s="5">
        <f>N61+N62+N63</f>
        <v>0</v>
      </c>
      <c r="O60" s="13">
        <f t="shared" si="3"/>
        <v>1207.8619999999999</v>
      </c>
      <c r="P60" s="5">
        <f>P61+P62+P63</f>
        <v>0</v>
      </c>
      <c r="Q60" s="13">
        <f t="shared" si="4"/>
        <v>1207.8619999999999</v>
      </c>
      <c r="R60" s="5">
        <f>R61+R62+R63</f>
        <v>0</v>
      </c>
      <c r="S60" s="13">
        <f t="shared" si="5"/>
        <v>1207.8619999999999</v>
      </c>
      <c r="T60" s="5">
        <f>T61+T62+T63</f>
        <v>-3.4220000000000002</v>
      </c>
      <c r="U60" s="13">
        <f t="shared" si="6"/>
        <v>1204.4399999999998</v>
      </c>
      <c r="V60" s="5">
        <f>V61+V62+V63</f>
        <v>0</v>
      </c>
      <c r="W60" s="13">
        <f t="shared" si="7"/>
        <v>1204.4399999999998</v>
      </c>
      <c r="X60" s="5">
        <f>X61+X62+X63</f>
        <v>0</v>
      </c>
      <c r="Y60" s="13">
        <f t="shared" si="8"/>
        <v>1204.4399999999998</v>
      </c>
      <c r="Z60" s="5">
        <f>Z61+Z62+Z63</f>
        <v>8.048</v>
      </c>
      <c r="AA60" s="13">
        <f t="shared" si="9"/>
        <v>1212.4879999999998</v>
      </c>
      <c r="AB60" s="5">
        <f>AB61+AB62+AB63</f>
        <v>0.2</v>
      </c>
      <c r="AC60" s="13">
        <f t="shared" si="10"/>
        <v>1212.6879999999999</v>
      </c>
      <c r="AD60" s="5">
        <f>AD61+AD62+AD63</f>
        <v>0</v>
      </c>
      <c r="AE60" s="13">
        <f t="shared" si="11"/>
        <v>1212.6879999999999</v>
      </c>
      <c r="AF60" s="5">
        <f>AF61+AF62+AF63</f>
        <v>-1.2551900000000002</v>
      </c>
      <c r="AG60" s="13">
        <f t="shared" si="12"/>
        <v>1211.4328099999998</v>
      </c>
      <c r="AH60" s="13">
        <f>AH61+AH62+AH63</f>
        <v>1211.4328099999998</v>
      </c>
      <c r="AI60" s="23">
        <f t="shared" si="13"/>
        <v>100</v>
      </c>
    </row>
    <row r="61" spans="1:35" ht="90.75" customHeight="1">
      <c r="A61" s="9" t="s">
        <v>121</v>
      </c>
      <c r="B61" s="6" t="s">
        <v>5</v>
      </c>
      <c r="C61" s="6" t="s">
        <v>21</v>
      </c>
      <c r="D61" s="6" t="s">
        <v>28</v>
      </c>
      <c r="E61" s="2" t="s">
        <v>52</v>
      </c>
      <c r="F61" s="6">
        <v>100</v>
      </c>
      <c r="G61" s="3">
        <v>1088.2360000000001</v>
      </c>
      <c r="H61" s="4"/>
      <c r="I61" s="3">
        <f t="shared" si="0"/>
        <v>1088.2360000000001</v>
      </c>
      <c r="J61" s="5"/>
      <c r="K61" s="13">
        <f t="shared" si="1"/>
        <v>1088.2360000000001</v>
      </c>
      <c r="L61" s="5">
        <v>43.811</v>
      </c>
      <c r="M61" s="13">
        <f t="shared" si="2"/>
        <v>1132.047</v>
      </c>
      <c r="N61" s="5"/>
      <c r="O61" s="13">
        <f t="shared" si="3"/>
        <v>1132.047</v>
      </c>
      <c r="P61" s="5"/>
      <c r="Q61" s="13">
        <f t="shared" si="4"/>
        <v>1132.047</v>
      </c>
      <c r="R61" s="5"/>
      <c r="S61" s="13">
        <f t="shared" si="5"/>
        <v>1132.047</v>
      </c>
      <c r="T61" s="5"/>
      <c r="U61" s="13">
        <f t="shared" si="6"/>
        <v>1132.047</v>
      </c>
      <c r="V61" s="5"/>
      <c r="W61" s="13">
        <f t="shared" si="7"/>
        <v>1132.047</v>
      </c>
      <c r="X61" s="5"/>
      <c r="Y61" s="13">
        <f t="shared" si="8"/>
        <v>1132.047</v>
      </c>
      <c r="Z61" s="5">
        <v>8.048</v>
      </c>
      <c r="AA61" s="13">
        <f t="shared" si="9"/>
        <v>1140.095</v>
      </c>
      <c r="AB61" s="5">
        <v>0.2</v>
      </c>
      <c r="AC61" s="13">
        <f t="shared" si="10"/>
        <v>1140.2950000000001</v>
      </c>
      <c r="AD61" s="5"/>
      <c r="AE61" s="13">
        <f t="shared" si="11"/>
        <v>1140.2950000000001</v>
      </c>
      <c r="AF61" s="5">
        <v>-1.1545700000000001</v>
      </c>
      <c r="AG61" s="13">
        <f t="shared" si="12"/>
        <v>1139.1404300000002</v>
      </c>
      <c r="AH61" s="13">
        <v>1139.1404299999999</v>
      </c>
      <c r="AI61" s="23">
        <f t="shared" si="13"/>
        <v>99.999999999999972</v>
      </c>
    </row>
    <row r="62" spans="1:35" ht="49.5" customHeight="1">
      <c r="A62" s="9" t="s">
        <v>33</v>
      </c>
      <c r="B62" s="6" t="s">
        <v>5</v>
      </c>
      <c r="C62" s="6" t="s">
        <v>21</v>
      </c>
      <c r="D62" s="6" t="s">
        <v>28</v>
      </c>
      <c r="E62" s="2" t="s">
        <v>52</v>
      </c>
      <c r="F62" s="6">
        <v>200</v>
      </c>
      <c r="G62" s="3">
        <v>72.215000000000003</v>
      </c>
      <c r="H62" s="4"/>
      <c r="I62" s="3">
        <f t="shared" si="0"/>
        <v>72.215000000000003</v>
      </c>
      <c r="J62" s="5"/>
      <c r="K62" s="13">
        <f t="shared" si="1"/>
        <v>72.215000000000003</v>
      </c>
      <c r="L62" s="5"/>
      <c r="M62" s="13">
        <f t="shared" si="2"/>
        <v>72.215000000000003</v>
      </c>
      <c r="N62" s="5"/>
      <c r="O62" s="13">
        <f t="shared" si="3"/>
        <v>72.215000000000003</v>
      </c>
      <c r="P62" s="5"/>
      <c r="Q62" s="13">
        <f t="shared" si="4"/>
        <v>72.215000000000003</v>
      </c>
      <c r="R62" s="5"/>
      <c r="S62" s="13">
        <f t="shared" si="5"/>
        <v>72.215000000000003</v>
      </c>
      <c r="T62" s="5"/>
      <c r="U62" s="13">
        <f t="shared" si="6"/>
        <v>72.215000000000003</v>
      </c>
      <c r="V62" s="5"/>
      <c r="W62" s="13">
        <f t="shared" si="7"/>
        <v>72.215000000000003</v>
      </c>
      <c r="X62" s="5"/>
      <c r="Y62" s="13">
        <f t="shared" si="8"/>
        <v>72.215000000000003</v>
      </c>
      <c r="Z62" s="5"/>
      <c r="AA62" s="13">
        <f t="shared" si="9"/>
        <v>72.215000000000003</v>
      </c>
      <c r="AB62" s="5"/>
      <c r="AC62" s="13">
        <f t="shared" si="10"/>
        <v>72.215000000000003</v>
      </c>
      <c r="AD62" s="5"/>
      <c r="AE62" s="13">
        <f t="shared" si="11"/>
        <v>72.215000000000003</v>
      </c>
      <c r="AF62" s="5">
        <v>-6.2E-4</v>
      </c>
      <c r="AG62" s="13">
        <f t="shared" si="12"/>
        <v>72.214380000000006</v>
      </c>
      <c r="AH62" s="13">
        <v>72.214380000000006</v>
      </c>
      <c r="AI62" s="23">
        <f t="shared" si="13"/>
        <v>100</v>
      </c>
    </row>
    <row r="63" spans="1:35" ht="38.25" customHeight="1">
      <c r="A63" s="9" t="s">
        <v>34</v>
      </c>
      <c r="B63" s="6" t="s">
        <v>5</v>
      </c>
      <c r="C63" s="6" t="s">
        <v>21</v>
      </c>
      <c r="D63" s="6" t="s">
        <v>28</v>
      </c>
      <c r="E63" s="2" t="s">
        <v>52</v>
      </c>
      <c r="F63" s="6">
        <v>800</v>
      </c>
      <c r="G63" s="3">
        <v>3.6</v>
      </c>
      <c r="H63" s="4"/>
      <c r="I63" s="3">
        <f t="shared" si="0"/>
        <v>3.6</v>
      </c>
      <c r="J63" s="5"/>
      <c r="K63" s="13">
        <f t="shared" si="1"/>
        <v>3.6</v>
      </c>
      <c r="L63" s="5"/>
      <c r="M63" s="13">
        <f t="shared" si="2"/>
        <v>3.6</v>
      </c>
      <c r="N63" s="5"/>
      <c r="O63" s="13">
        <f t="shared" si="3"/>
        <v>3.6</v>
      </c>
      <c r="P63" s="5"/>
      <c r="Q63" s="13">
        <f t="shared" si="4"/>
        <v>3.6</v>
      </c>
      <c r="R63" s="5"/>
      <c r="S63" s="13">
        <f t="shared" si="5"/>
        <v>3.6</v>
      </c>
      <c r="T63" s="5">
        <v>-3.4220000000000002</v>
      </c>
      <c r="U63" s="13">
        <f t="shared" si="6"/>
        <v>0.17799999999999994</v>
      </c>
      <c r="V63" s="5"/>
      <c r="W63" s="13">
        <f t="shared" si="7"/>
        <v>0.17799999999999994</v>
      </c>
      <c r="X63" s="5"/>
      <c r="Y63" s="13">
        <f t="shared" si="8"/>
        <v>0.17799999999999994</v>
      </c>
      <c r="Z63" s="5"/>
      <c r="AA63" s="13">
        <f t="shared" si="9"/>
        <v>0.17799999999999994</v>
      </c>
      <c r="AB63" s="5"/>
      <c r="AC63" s="13">
        <f t="shared" si="10"/>
        <v>0.17799999999999994</v>
      </c>
      <c r="AD63" s="5"/>
      <c r="AE63" s="13">
        <f t="shared" si="11"/>
        <v>0.17799999999999994</v>
      </c>
      <c r="AF63" s="5">
        <v>-0.1</v>
      </c>
      <c r="AG63" s="13">
        <f t="shared" si="12"/>
        <v>7.7999999999999931E-2</v>
      </c>
      <c r="AH63" s="13">
        <v>7.8E-2</v>
      </c>
      <c r="AI63" s="23">
        <f t="shared" si="13"/>
        <v>100.00000000000009</v>
      </c>
    </row>
    <row r="64" spans="1:35" ht="49.5" hidden="1" customHeight="1">
      <c r="A64" s="9" t="s">
        <v>263</v>
      </c>
      <c r="B64" s="6" t="s">
        <v>5</v>
      </c>
      <c r="C64" s="6" t="s">
        <v>21</v>
      </c>
      <c r="D64" s="6" t="s">
        <v>28</v>
      </c>
      <c r="E64" s="2" t="s">
        <v>264</v>
      </c>
      <c r="F64" s="6"/>
      <c r="G64" s="3">
        <v>0</v>
      </c>
      <c r="H64" s="4">
        <f>H65</f>
        <v>0</v>
      </c>
      <c r="I64" s="3">
        <f t="shared" si="0"/>
        <v>0</v>
      </c>
      <c r="J64" s="5">
        <f>J65</f>
        <v>0</v>
      </c>
      <c r="K64" s="13">
        <f t="shared" si="1"/>
        <v>0</v>
      </c>
      <c r="L64" s="5">
        <f>L65</f>
        <v>0</v>
      </c>
      <c r="M64" s="13">
        <f t="shared" si="2"/>
        <v>0</v>
      </c>
      <c r="N64" s="5">
        <f>N65</f>
        <v>0</v>
      </c>
      <c r="O64" s="13">
        <f t="shared" si="3"/>
        <v>0</v>
      </c>
      <c r="P64" s="5">
        <f>P65</f>
        <v>0</v>
      </c>
      <c r="Q64" s="13">
        <f t="shared" si="4"/>
        <v>0</v>
      </c>
      <c r="R64" s="5">
        <f>R65</f>
        <v>0</v>
      </c>
      <c r="S64" s="13">
        <f t="shared" si="5"/>
        <v>0</v>
      </c>
      <c r="T64" s="5">
        <f>T65</f>
        <v>0</v>
      </c>
      <c r="U64" s="13">
        <f t="shared" si="6"/>
        <v>0</v>
      </c>
      <c r="V64" s="5">
        <f>V65</f>
        <v>0</v>
      </c>
      <c r="W64" s="13">
        <f t="shared" si="7"/>
        <v>0</v>
      </c>
      <c r="X64" s="5">
        <f>X65</f>
        <v>0</v>
      </c>
      <c r="Y64" s="13">
        <f t="shared" si="8"/>
        <v>0</v>
      </c>
      <c r="Z64" s="5">
        <f>Z65</f>
        <v>0</v>
      </c>
      <c r="AA64" s="13">
        <f t="shared" si="9"/>
        <v>0</v>
      </c>
      <c r="AB64" s="5">
        <f>AB65</f>
        <v>0</v>
      </c>
      <c r="AC64" s="13">
        <f t="shared" si="10"/>
        <v>0</v>
      </c>
      <c r="AD64" s="5">
        <f>AD65</f>
        <v>0</v>
      </c>
      <c r="AE64" s="13">
        <f t="shared" si="11"/>
        <v>0</v>
      </c>
      <c r="AF64" s="5">
        <f>AF65</f>
        <v>0</v>
      </c>
      <c r="AG64" s="13">
        <f t="shared" si="12"/>
        <v>0</v>
      </c>
      <c r="AH64" s="13">
        <f>AH65</f>
        <v>0</v>
      </c>
      <c r="AI64" s="23">
        <v>0</v>
      </c>
    </row>
    <row r="65" spans="1:35" ht="52.5" hidden="1" customHeight="1">
      <c r="A65" s="9" t="s">
        <v>33</v>
      </c>
      <c r="B65" s="6" t="s">
        <v>5</v>
      </c>
      <c r="C65" s="6" t="s">
        <v>21</v>
      </c>
      <c r="D65" s="6" t="s">
        <v>28</v>
      </c>
      <c r="E65" s="2" t="s">
        <v>264</v>
      </c>
      <c r="F65" s="6">
        <v>200</v>
      </c>
      <c r="G65" s="3">
        <v>0</v>
      </c>
      <c r="H65" s="4"/>
      <c r="I65" s="3">
        <f t="shared" si="0"/>
        <v>0</v>
      </c>
      <c r="J65" s="5"/>
      <c r="K65" s="13">
        <f t="shared" si="1"/>
        <v>0</v>
      </c>
      <c r="L65" s="5"/>
      <c r="M65" s="13">
        <f t="shared" si="2"/>
        <v>0</v>
      </c>
      <c r="N65" s="5"/>
      <c r="O65" s="13">
        <f t="shared" si="3"/>
        <v>0</v>
      </c>
      <c r="P65" s="5"/>
      <c r="Q65" s="13">
        <f t="shared" si="4"/>
        <v>0</v>
      </c>
      <c r="R65" s="5"/>
      <c r="S65" s="13">
        <f t="shared" si="5"/>
        <v>0</v>
      </c>
      <c r="T65" s="5"/>
      <c r="U65" s="13">
        <f t="shared" si="6"/>
        <v>0</v>
      </c>
      <c r="V65" s="5"/>
      <c r="W65" s="13">
        <f t="shared" si="7"/>
        <v>0</v>
      </c>
      <c r="X65" s="5"/>
      <c r="Y65" s="13">
        <f t="shared" si="8"/>
        <v>0</v>
      </c>
      <c r="Z65" s="5"/>
      <c r="AA65" s="13">
        <f t="shared" si="9"/>
        <v>0</v>
      </c>
      <c r="AB65" s="5"/>
      <c r="AC65" s="13">
        <f t="shared" si="10"/>
        <v>0</v>
      </c>
      <c r="AD65" s="5"/>
      <c r="AE65" s="13">
        <f t="shared" si="11"/>
        <v>0</v>
      </c>
      <c r="AF65" s="5"/>
      <c r="AG65" s="13">
        <f t="shared" si="12"/>
        <v>0</v>
      </c>
      <c r="AH65" s="13">
        <v>0</v>
      </c>
      <c r="AI65" s="23">
        <v>0</v>
      </c>
    </row>
    <row r="66" spans="1:35" ht="129" customHeight="1">
      <c r="A66" s="9" t="s">
        <v>241</v>
      </c>
      <c r="B66" s="6" t="s">
        <v>5</v>
      </c>
      <c r="C66" s="6" t="s">
        <v>22</v>
      </c>
      <c r="D66" s="6" t="s">
        <v>23</v>
      </c>
      <c r="E66" s="7" t="s">
        <v>53</v>
      </c>
      <c r="F66" s="6"/>
      <c r="G66" s="3">
        <v>32.757999999999996</v>
      </c>
      <c r="H66" s="4">
        <f>H67</f>
        <v>0</v>
      </c>
      <c r="I66" s="3">
        <f t="shared" si="0"/>
        <v>32.757999999999996</v>
      </c>
      <c r="J66" s="5">
        <f>J67</f>
        <v>0</v>
      </c>
      <c r="K66" s="13">
        <f t="shared" si="1"/>
        <v>32.757999999999996</v>
      </c>
      <c r="L66" s="5">
        <f>L67</f>
        <v>0</v>
      </c>
      <c r="M66" s="13">
        <f t="shared" si="2"/>
        <v>32.757999999999996</v>
      </c>
      <c r="N66" s="5">
        <f>N67</f>
        <v>0</v>
      </c>
      <c r="O66" s="13">
        <f t="shared" si="3"/>
        <v>32.757999999999996</v>
      </c>
      <c r="P66" s="5">
        <f>P67</f>
        <v>0</v>
      </c>
      <c r="Q66" s="13">
        <f t="shared" si="4"/>
        <v>32.757999999999996</v>
      </c>
      <c r="R66" s="5">
        <f>R67</f>
        <v>0</v>
      </c>
      <c r="S66" s="13">
        <f t="shared" si="5"/>
        <v>32.757999999999996</v>
      </c>
      <c r="T66" s="5">
        <f>T67</f>
        <v>0</v>
      </c>
      <c r="U66" s="13">
        <f t="shared" si="6"/>
        <v>32.757999999999996</v>
      </c>
      <c r="V66" s="5">
        <f>V67</f>
        <v>0</v>
      </c>
      <c r="W66" s="13">
        <f t="shared" si="7"/>
        <v>32.757999999999996</v>
      </c>
      <c r="X66" s="5">
        <f>X67</f>
        <v>0</v>
      </c>
      <c r="Y66" s="13">
        <f t="shared" si="8"/>
        <v>32.757999999999996</v>
      </c>
      <c r="Z66" s="5">
        <f>Z67</f>
        <v>0</v>
      </c>
      <c r="AA66" s="13">
        <f t="shared" si="9"/>
        <v>32.757999999999996</v>
      </c>
      <c r="AB66" s="5">
        <f>AB67</f>
        <v>0</v>
      </c>
      <c r="AC66" s="13">
        <f t="shared" si="10"/>
        <v>32.757999999999996</v>
      </c>
      <c r="AD66" s="5">
        <f>AD67</f>
        <v>0</v>
      </c>
      <c r="AE66" s="13">
        <f t="shared" si="11"/>
        <v>32.757999999999996</v>
      </c>
      <c r="AF66" s="5">
        <f>AF67</f>
        <v>0</v>
      </c>
      <c r="AG66" s="13">
        <f t="shared" si="12"/>
        <v>32.757999999999996</v>
      </c>
      <c r="AH66" s="13">
        <f>AH67</f>
        <v>32.757899999999999</v>
      </c>
      <c r="AI66" s="23">
        <f t="shared" si="13"/>
        <v>99.999694731058071</v>
      </c>
    </row>
    <row r="67" spans="1:35" ht="48" customHeight="1">
      <c r="A67" s="9" t="s">
        <v>33</v>
      </c>
      <c r="B67" s="6" t="s">
        <v>5</v>
      </c>
      <c r="C67" s="6" t="s">
        <v>22</v>
      </c>
      <c r="D67" s="6" t="s">
        <v>23</v>
      </c>
      <c r="E67" s="7" t="s">
        <v>53</v>
      </c>
      <c r="F67" s="6">
        <v>200</v>
      </c>
      <c r="G67" s="3">
        <v>32.757999999999996</v>
      </c>
      <c r="H67" s="4"/>
      <c r="I67" s="3">
        <f t="shared" si="0"/>
        <v>32.757999999999996</v>
      </c>
      <c r="J67" s="5"/>
      <c r="K67" s="13">
        <f t="shared" si="1"/>
        <v>32.757999999999996</v>
      </c>
      <c r="L67" s="5"/>
      <c r="M67" s="13">
        <f t="shared" si="2"/>
        <v>32.757999999999996</v>
      </c>
      <c r="N67" s="5"/>
      <c r="O67" s="13">
        <f t="shared" si="3"/>
        <v>32.757999999999996</v>
      </c>
      <c r="P67" s="5"/>
      <c r="Q67" s="13">
        <f t="shared" si="4"/>
        <v>32.757999999999996</v>
      </c>
      <c r="R67" s="5"/>
      <c r="S67" s="13">
        <f t="shared" si="5"/>
        <v>32.757999999999996</v>
      </c>
      <c r="T67" s="5"/>
      <c r="U67" s="13">
        <f t="shared" si="6"/>
        <v>32.757999999999996</v>
      </c>
      <c r="V67" s="5"/>
      <c r="W67" s="13">
        <f t="shared" si="7"/>
        <v>32.757999999999996</v>
      </c>
      <c r="X67" s="5"/>
      <c r="Y67" s="13">
        <f t="shared" si="8"/>
        <v>32.757999999999996</v>
      </c>
      <c r="Z67" s="5"/>
      <c r="AA67" s="13">
        <f t="shared" si="9"/>
        <v>32.757999999999996</v>
      </c>
      <c r="AB67" s="5"/>
      <c r="AC67" s="13">
        <f t="shared" si="10"/>
        <v>32.757999999999996</v>
      </c>
      <c r="AD67" s="5"/>
      <c r="AE67" s="13">
        <f t="shared" si="11"/>
        <v>32.757999999999996</v>
      </c>
      <c r="AF67" s="5"/>
      <c r="AG67" s="13">
        <f t="shared" si="12"/>
        <v>32.757999999999996</v>
      </c>
      <c r="AH67" s="13">
        <v>32.757899999999999</v>
      </c>
      <c r="AI67" s="23">
        <f t="shared" si="13"/>
        <v>99.999694731058071</v>
      </c>
    </row>
    <row r="68" spans="1:35" ht="88.5" customHeight="1">
      <c r="A68" s="9" t="s">
        <v>292</v>
      </c>
      <c r="B68" s="6" t="s">
        <v>5</v>
      </c>
      <c r="C68" s="6" t="s">
        <v>22</v>
      </c>
      <c r="D68" s="6" t="s">
        <v>23</v>
      </c>
      <c r="E68" s="7" t="s">
        <v>293</v>
      </c>
      <c r="F68" s="6"/>
      <c r="G68" s="3">
        <v>0</v>
      </c>
      <c r="H68" s="4">
        <f>H69</f>
        <v>100</v>
      </c>
      <c r="I68" s="3">
        <f t="shared" si="0"/>
        <v>100</v>
      </c>
      <c r="J68" s="5">
        <f>J69</f>
        <v>0</v>
      </c>
      <c r="K68" s="13">
        <f t="shared" si="1"/>
        <v>100</v>
      </c>
      <c r="L68" s="5">
        <f>L69</f>
        <v>0</v>
      </c>
      <c r="M68" s="13">
        <f t="shared" si="2"/>
        <v>100</v>
      </c>
      <c r="N68" s="5">
        <f>N69</f>
        <v>0</v>
      </c>
      <c r="O68" s="13">
        <f t="shared" si="3"/>
        <v>100</v>
      </c>
      <c r="P68" s="5">
        <f>P69</f>
        <v>0</v>
      </c>
      <c r="Q68" s="13">
        <f t="shared" si="4"/>
        <v>100</v>
      </c>
      <c r="R68" s="5">
        <f>R69</f>
        <v>0</v>
      </c>
      <c r="S68" s="13">
        <f t="shared" si="5"/>
        <v>100</v>
      </c>
      <c r="T68" s="5">
        <f>T69</f>
        <v>0</v>
      </c>
      <c r="U68" s="13">
        <f t="shared" si="6"/>
        <v>100</v>
      </c>
      <c r="V68" s="5">
        <f>V69</f>
        <v>0</v>
      </c>
      <c r="W68" s="13">
        <f t="shared" si="7"/>
        <v>100</v>
      </c>
      <c r="X68" s="5">
        <f>X69</f>
        <v>99.290999999999997</v>
      </c>
      <c r="Y68" s="13">
        <f t="shared" si="8"/>
        <v>199.291</v>
      </c>
      <c r="Z68" s="5">
        <f>Z69</f>
        <v>0</v>
      </c>
      <c r="AA68" s="13">
        <f t="shared" si="9"/>
        <v>199.291</v>
      </c>
      <c r="AB68" s="5">
        <f>AB69</f>
        <v>0</v>
      </c>
      <c r="AC68" s="13">
        <f t="shared" si="10"/>
        <v>199.291</v>
      </c>
      <c r="AD68" s="5">
        <f>AD69</f>
        <v>0</v>
      </c>
      <c r="AE68" s="13">
        <f t="shared" si="11"/>
        <v>199.291</v>
      </c>
      <c r="AF68" s="5">
        <f>AF69</f>
        <v>-2.0000000000000002E-5</v>
      </c>
      <c r="AG68" s="13">
        <f t="shared" si="12"/>
        <v>199.29097999999999</v>
      </c>
      <c r="AH68" s="13">
        <f>AH69</f>
        <v>199.29097999999999</v>
      </c>
      <c r="AI68" s="23">
        <f t="shared" si="13"/>
        <v>100</v>
      </c>
    </row>
    <row r="69" spans="1:35" ht="48" customHeight="1">
      <c r="A69" s="9" t="s">
        <v>33</v>
      </c>
      <c r="B69" s="6" t="s">
        <v>5</v>
      </c>
      <c r="C69" s="6" t="s">
        <v>22</v>
      </c>
      <c r="D69" s="6" t="s">
        <v>23</v>
      </c>
      <c r="E69" s="7" t="s">
        <v>293</v>
      </c>
      <c r="F69" s="6">
        <v>200</v>
      </c>
      <c r="G69" s="3">
        <v>0</v>
      </c>
      <c r="H69" s="4">
        <v>100</v>
      </c>
      <c r="I69" s="3">
        <f t="shared" si="0"/>
        <v>100</v>
      </c>
      <c r="J69" s="5"/>
      <c r="K69" s="13">
        <f t="shared" si="1"/>
        <v>100</v>
      </c>
      <c r="L69" s="5"/>
      <c r="M69" s="13">
        <f t="shared" si="2"/>
        <v>100</v>
      </c>
      <c r="N69" s="5"/>
      <c r="O69" s="13">
        <f t="shared" si="3"/>
        <v>100</v>
      </c>
      <c r="P69" s="5"/>
      <c r="Q69" s="13">
        <f t="shared" si="4"/>
        <v>100</v>
      </c>
      <c r="R69" s="5"/>
      <c r="S69" s="13">
        <f t="shared" si="5"/>
        <v>100</v>
      </c>
      <c r="T69" s="5"/>
      <c r="U69" s="13">
        <f t="shared" si="6"/>
        <v>100</v>
      </c>
      <c r="V69" s="5"/>
      <c r="W69" s="13">
        <f t="shared" si="7"/>
        <v>100</v>
      </c>
      <c r="X69" s="5">
        <v>99.290999999999997</v>
      </c>
      <c r="Y69" s="13">
        <f t="shared" si="8"/>
        <v>199.291</v>
      </c>
      <c r="Z69" s="5"/>
      <c r="AA69" s="13">
        <f t="shared" si="9"/>
        <v>199.291</v>
      </c>
      <c r="AB69" s="5"/>
      <c r="AC69" s="13">
        <f t="shared" si="10"/>
        <v>199.291</v>
      </c>
      <c r="AD69" s="5"/>
      <c r="AE69" s="13">
        <f t="shared" si="11"/>
        <v>199.291</v>
      </c>
      <c r="AF69" s="5">
        <v>-2.0000000000000002E-5</v>
      </c>
      <c r="AG69" s="13">
        <f t="shared" si="12"/>
        <v>199.29097999999999</v>
      </c>
      <c r="AH69" s="13">
        <v>199.29097999999999</v>
      </c>
      <c r="AI69" s="23">
        <f t="shared" si="13"/>
        <v>100</v>
      </c>
    </row>
    <row r="70" spans="1:35" ht="42" customHeight="1">
      <c r="A70" s="9" t="s">
        <v>259</v>
      </c>
      <c r="B70" s="6" t="s">
        <v>5</v>
      </c>
      <c r="C70" s="6" t="s">
        <v>22</v>
      </c>
      <c r="D70" s="6" t="s">
        <v>25</v>
      </c>
      <c r="E70" s="2" t="s">
        <v>260</v>
      </c>
      <c r="F70" s="6"/>
      <c r="G70" s="3">
        <v>0</v>
      </c>
      <c r="H70" s="4">
        <f>H71+H72</f>
        <v>0</v>
      </c>
      <c r="I70" s="3">
        <f t="shared" si="0"/>
        <v>0</v>
      </c>
      <c r="J70" s="5">
        <f>J71+J72</f>
        <v>0</v>
      </c>
      <c r="K70" s="13">
        <f t="shared" si="1"/>
        <v>0</v>
      </c>
      <c r="L70" s="5">
        <f>L71+L72</f>
        <v>0</v>
      </c>
      <c r="M70" s="13">
        <f t="shared" si="2"/>
        <v>0</v>
      </c>
      <c r="N70" s="5">
        <f>N71+N72</f>
        <v>20.75</v>
      </c>
      <c r="O70" s="13">
        <f t="shared" si="3"/>
        <v>20.75</v>
      </c>
      <c r="P70" s="5">
        <f>P71+P72</f>
        <v>0</v>
      </c>
      <c r="Q70" s="13">
        <f t="shared" si="4"/>
        <v>20.75</v>
      </c>
      <c r="R70" s="5">
        <f>R71+R72</f>
        <v>0</v>
      </c>
      <c r="S70" s="13">
        <f t="shared" si="5"/>
        <v>20.75</v>
      </c>
      <c r="T70" s="5">
        <f>T71+T72</f>
        <v>-15.801080000000001</v>
      </c>
      <c r="U70" s="13">
        <f t="shared" si="6"/>
        <v>4.9489199999999993</v>
      </c>
      <c r="V70" s="5">
        <f>V71+V72</f>
        <v>0</v>
      </c>
      <c r="W70" s="13">
        <f t="shared" si="7"/>
        <v>4.9489199999999993</v>
      </c>
      <c r="X70" s="5">
        <f>X71+X72</f>
        <v>1E-3</v>
      </c>
      <c r="Y70" s="13">
        <f t="shared" si="8"/>
        <v>4.9499199999999997</v>
      </c>
      <c r="Z70" s="5">
        <f>Z71+Z72</f>
        <v>0</v>
      </c>
      <c r="AA70" s="13">
        <f t="shared" si="9"/>
        <v>4.9499199999999997</v>
      </c>
      <c r="AB70" s="5">
        <f>AB71+AB72</f>
        <v>0</v>
      </c>
      <c r="AC70" s="13">
        <f t="shared" si="10"/>
        <v>4.9499199999999997</v>
      </c>
      <c r="AD70" s="5">
        <f>AD71+AD72</f>
        <v>0</v>
      </c>
      <c r="AE70" s="13">
        <f t="shared" si="11"/>
        <v>4.9499199999999997</v>
      </c>
      <c r="AF70" s="5">
        <f>AF71+AF72</f>
        <v>0</v>
      </c>
      <c r="AG70" s="13">
        <f t="shared" si="12"/>
        <v>4.9499199999999997</v>
      </c>
      <c r="AH70" s="13">
        <f>AH71+AH72</f>
        <v>4.9479199999999999</v>
      </c>
      <c r="AI70" s="23">
        <f t="shared" si="13"/>
        <v>99.959595306590813</v>
      </c>
    </row>
    <row r="71" spans="1:35" ht="45" customHeight="1">
      <c r="A71" s="9" t="s">
        <v>33</v>
      </c>
      <c r="B71" s="6" t="s">
        <v>5</v>
      </c>
      <c r="C71" s="6" t="s">
        <v>22</v>
      </c>
      <c r="D71" s="6" t="s">
        <v>25</v>
      </c>
      <c r="E71" s="2" t="s">
        <v>260</v>
      </c>
      <c r="F71" s="6">
        <v>200</v>
      </c>
      <c r="G71" s="3">
        <v>0</v>
      </c>
      <c r="H71" s="4"/>
      <c r="I71" s="3">
        <f t="shared" si="0"/>
        <v>0</v>
      </c>
      <c r="J71" s="5"/>
      <c r="K71" s="13">
        <f t="shared" si="1"/>
        <v>0</v>
      </c>
      <c r="L71" s="5"/>
      <c r="M71" s="13">
        <f t="shared" si="2"/>
        <v>0</v>
      </c>
      <c r="N71" s="5">
        <v>20.75</v>
      </c>
      <c r="O71" s="13">
        <f t="shared" si="3"/>
        <v>20.75</v>
      </c>
      <c r="P71" s="5"/>
      <c r="Q71" s="13">
        <f t="shared" si="4"/>
        <v>20.75</v>
      </c>
      <c r="R71" s="5"/>
      <c r="S71" s="13">
        <f t="shared" si="5"/>
        <v>20.75</v>
      </c>
      <c r="T71" s="5">
        <v>-15.801080000000001</v>
      </c>
      <c r="U71" s="13">
        <f t="shared" si="6"/>
        <v>4.9489199999999993</v>
      </c>
      <c r="V71" s="5"/>
      <c r="W71" s="13">
        <f t="shared" si="7"/>
        <v>4.9489199999999993</v>
      </c>
      <c r="X71" s="5">
        <v>1E-3</v>
      </c>
      <c r="Y71" s="13">
        <f t="shared" si="8"/>
        <v>4.9499199999999997</v>
      </c>
      <c r="Z71" s="5"/>
      <c r="AA71" s="13">
        <f t="shared" si="9"/>
        <v>4.9499199999999997</v>
      </c>
      <c r="AB71" s="5"/>
      <c r="AC71" s="13">
        <f t="shared" si="10"/>
        <v>4.9499199999999997</v>
      </c>
      <c r="AD71" s="5"/>
      <c r="AE71" s="13">
        <f t="shared" si="11"/>
        <v>4.9499199999999997</v>
      </c>
      <c r="AF71" s="5"/>
      <c r="AG71" s="13">
        <f t="shared" si="12"/>
        <v>4.9499199999999997</v>
      </c>
      <c r="AH71" s="13">
        <v>4.9479199999999999</v>
      </c>
      <c r="AI71" s="23">
        <f t="shared" si="13"/>
        <v>99.959595306590813</v>
      </c>
    </row>
    <row r="72" spans="1:35" ht="45" hidden="1" customHeight="1">
      <c r="A72" s="9" t="s">
        <v>34</v>
      </c>
      <c r="B72" s="6" t="s">
        <v>5</v>
      </c>
      <c r="C72" s="6" t="s">
        <v>22</v>
      </c>
      <c r="D72" s="6" t="s">
        <v>25</v>
      </c>
      <c r="E72" s="2" t="s">
        <v>260</v>
      </c>
      <c r="F72" s="6">
        <v>800</v>
      </c>
      <c r="G72" s="3">
        <v>0</v>
      </c>
      <c r="H72" s="4"/>
      <c r="I72" s="3">
        <f t="shared" si="0"/>
        <v>0</v>
      </c>
      <c r="J72" s="5"/>
      <c r="K72" s="13">
        <f t="shared" si="1"/>
        <v>0</v>
      </c>
      <c r="L72" s="5"/>
      <c r="M72" s="13">
        <f t="shared" si="2"/>
        <v>0</v>
      </c>
      <c r="N72" s="5"/>
      <c r="O72" s="13">
        <f t="shared" si="3"/>
        <v>0</v>
      </c>
      <c r="P72" s="5"/>
      <c r="Q72" s="13">
        <f t="shared" si="4"/>
        <v>0</v>
      </c>
      <c r="R72" s="5"/>
      <c r="S72" s="13">
        <f t="shared" si="5"/>
        <v>0</v>
      </c>
      <c r="T72" s="5"/>
      <c r="U72" s="13">
        <f t="shared" si="6"/>
        <v>0</v>
      </c>
      <c r="V72" s="5"/>
      <c r="W72" s="13">
        <f t="shared" si="7"/>
        <v>0</v>
      </c>
      <c r="X72" s="5"/>
      <c r="Y72" s="13">
        <f t="shared" si="8"/>
        <v>0</v>
      </c>
      <c r="Z72" s="5"/>
      <c r="AA72" s="13">
        <f t="shared" si="9"/>
        <v>0</v>
      </c>
      <c r="AB72" s="5"/>
      <c r="AC72" s="13">
        <f t="shared" si="10"/>
        <v>0</v>
      </c>
      <c r="AD72" s="5"/>
      <c r="AE72" s="13">
        <f t="shared" si="11"/>
        <v>0</v>
      </c>
      <c r="AF72" s="5"/>
      <c r="AG72" s="13">
        <f t="shared" si="12"/>
        <v>0</v>
      </c>
      <c r="AH72" s="13">
        <v>0</v>
      </c>
      <c r="AI72" s="23">
        <v>0</v>
      </c>
    </row>
    <row r="73" spans="1:35" ht="44.25" customHeight="1">
      <c r="A73" s="9" t="s">
        <v>54</v>
      </c>
      <c r="B73" s="6" t="s">
        <v>5</v>
      </c>
      <c r="C73" s="6" t="s">
        <v>22</v>
      </c>
      <c r="D73" s="6" t="s">
        <v>28</v>
      </c>
      <c r="E73" s="2" t="s">
        <v>300</v>
      </c>
      <c r="F73" s="6"/>
      <c r="G73" s="3">
        <v>2101.3620000000005</v>
      </c>
      <c r="H73" s="4">
        <f>H74</f>
        <v>170</v>
      </c>
      <c r="I73" s="3">
        <f t="shared" si="0"/>
        <v>2271.3620000000005</v>
      </c>
      <c r="J73" s="5">
        <f>J74</f>
        <v>0</v>
      </c>
      <c r="K73" s="13">
        <f t="shared" si="1"/>
        <v>2271.3620000000005</v>
      </c>
      <c r="L73" s="5">
        <f>L74</f>
        <v>23.03</v>
      </c>
      <c r="M73" s="13">
        <f t="shared" si="2"/>
        <v>2294.3920000000007</v>
      </c>
      <c r="N73" s="5">
        <f>N74</f>
        <v>5.8250000000000028</v>
      </c>
      <c r="O73" s="13">
        <f t="shared" si="3"/>
        <v>2300.2170000000006</v>
      </c>
      <c r="P73" s="5">
        <f>P74</f>
        <v>-642.81096000000002</v>
      </c>
      <c r="Q73" s="13">
        <f t="shared" si="4"/>
        <v>1657.4060400000005</v>
      </c>
      <c r="R73" s="5">
        <f>R74</f>
        <v>0</v>
      </c>
      <c r="S73" s="13">
        <f t="shared" si="5"/>
        <v>1657.4060400000005</v>
      </c>
      <c r="T73" s="5">
        <f>T74</f>
        <v>0</v>
      </c>
      <c r="U73" s="13">
        <f t="shared" si="6"/>
        <v>1657.4060400000005</v>
      </c>
      <c r="V73" s="5">
        <f>V74</f>
        <v>0</v>
      </c>
      <c r="W73" s="13">
        <f t="shared" si="7"/>
        <v>1657.4060400000005</v>
      </c>
      <c r="X73" s="5">
        <f>X74</f>
        <v>207.654</v>
      </c>
      <c r="Y73" s="13">
        <f t="shared" si="8"/>
        <v>1865.0600400000005</v>
      </c>
      <c r="Z73" s="5">
        <f>Z74</f>
        <v>1189</v>
      </c>
      <c r="AA73" s="13">
        <f t="shared" si="9"/>
        <v>3054.0600400000003</v>
      </c>
      <c r="AB73" s="5">
        <f>AB74</f>
        <v>-591.63660000000004</v>
      </c>
      <c r="AC73" s="13">
        <f t="shared" si="10"/>
        <v>2462.4234400000005</v>
      </c>
      <c r="AD73" s="5">
        <f>AD74</f>
        <v>-289</v>
      </c>
      <c r="AE73" s="13">
        <f t="shared" si="11"/>
        <v>2173.4234400000005</v>
      </c>
      <c r="AF73" s="5">
        <f>AF74</f>
        <v>0</v>
      </c>
      <c r="AG73" s="13">
        <f t="shared" si="12"/>
        <v>2173.4234400000005</v>
      </c>
      <c r="AH73" s="13">
        <f>AH74</f>
        <v>2173.42344</v>
      </c>
      <c r="AI73" s="23">
        <f t="shared" si="13"/>
        <v>99.999999999999972</v>
      </c>
    </row>
    <row r="74" spans="1:35" ht="46.5" customHeight="1">
      <c r="A74" s="9" t="s">
        <v>33</v>
      </c>
      <c r="B74" s="6" t="s">
        <v>5</v>
      </c>
      <c r="C74" s="6" t="s">
        <v>22</v>
      </c>
      <c r="D74" s="6" t="s">
        <v>28</v>
      </c>
      <c r="E74" s="2" t="s">
        <v>300</v>
      </c>
      <c r="F74" s="6">
        <v>200</v>
      </c>
      <c r="G74" s="3">
        <v>2101.3620000000005</v>
      </c>
      <c r="H74" s="4">
        <v>170</v>
      </c>
      <c r="I74" s="3">
        <f t="shared" si="0"/>
        <v>2271.3620000000005</v>
      </c>
      <c r="J74" s="5"/>
      <c r="K74" s="13">
        <f t="shared" si="1"/>
        <v>2271.3620000000005</v>
      </c>
      <c r="L74" s="5">
        <v>23.03</v>
      </c>
      <c r="M74" s="13">
        <f t="shared" si="2"/>
        <v>2294.3920000000007</v>
      </c>
      <c r="N74" s="5">
        <f>67.825-62</f>
        <v>5.8250000000000028</v>
      </c>
      <c r="O74" s="13">
        <f t="shared" si="3"/>
        <v>2300.2170000000006</v>
      </c>
      <c r="P74" s="5">
        <f>-0.00026-642.8107</f>
        <v>-642.81096000000002</v>
      </c>
      <c r="Q74" s="13">
        <f t="shared" si="4"/>
        <v>1657.4060400000005</v>
      </c>
      <c r="R74" s="5"/>
      <c r="S74" s="13">
        <f t="shared" si="5"/>
        <v>1657.4060400000005</v>
      </c>
      <c r="T74" s="5">
        <v>0</v>
      </c>
      <c r="U74" s="13">
        <f t="shared" si="6"/>
        <v>1657.4060400000005</v>
      </c>
      <c r="V74" s="5">
        <v>0</v>
      </c>
      <c r="W74" s="13">
        <f t="shared" si="7"/>
        <v>1657.4060400000005</v>
      </c>
      <c r="X74" s="5">
        <f>50+100-12+69.654</f>
        <v>207.654</v>
      </c>
      <c r="Y74" s="13">
        <f t="shared" si="8"/>
        <v>1865.0600400000005</v>
      </c>
      <c r="Z74" s="5">
        <v>1189</v>
      </c>
      <c r="AA74" s="13">
        <f t="shared" si="9"/>
        <v>3054.0600400000003</v>
      </c>
      <c r="AB74" s="5">
        <f>-500-91.6366</f>
        <v>-591.63660000000004</v>
      </c>
      <c r="AC74" s="13">
        <f t="shared" si="10"/>
        <v>2462.4234400000005</v>
      </c>
      <c r="AD74" s="5">
        <f>-299+10</f>
        <v>-289</v>
      </c>
      <c r="AE74" s="13">
        <f t="shared" si="11"/>
        <v>2173.4234400000005</v>
      </c>
      <c r="AF74" s="5"/>
      <c r="AG74" s="13">
        <f t="shared" si="12"/>
        <v>2173.4234400000005</v>
      </c>
      <c r="AH74" s="13">
        <v>2173.42344</v>
      </c>
      <c r="AI74" s="23">
        <f t="shared" si="13"/>
        <v>99.999999999999972</v>
      </c>
    </row>
    <row r="75" spans="1:35" ht="46.5" customHeight="1">
      <c r="A75" s="9" t="s">
        <v>54</v>
      </c>
      <c r="B75" s="6" t="s">
        <v>5</v>
      </c>
      <c r="C75" s="6" t="s">
        <v>22</v>
      </c>
      <c r="D75" s="6" t="s">
        <v>28</v>
      </c>
      <c r="E75" s="2" t="s">
        <v>55</v>
      </c>
      <c r="F75" s="6"/>
      <c r="G75" s="3">
        <v>9124.9764500000001</v>
      </c>
      <c r="H75" s="4">
        <f>H76</f>
        <v>2033.4459999999999</v>
      </c>
      <c r="I75" s="3">
        <f t="shared" si="0"/>
        <v>11158.42245</v>
      </c>
      <c r="J75" s="5">
        <f>J76</f>
        <v>0</v>
      </c>
      <c r="K75" s="13">
        <f t="shared" si="1"/>
        <v>11158.42245</v>
      </c>
      <c r="L75" s="5">
        <f>L76</f>
        <v>0</v>
      </c>
      <c r="M75" s="13">
        <f t="shared" si="2"/>
        <v>11158.42245</v>
      </c>
      <c r="N75" s="5">
        <f>N76</f>
        <v>0</v>
      </c>
      <c r="O75" s="13">
        <f t="shared" si="3"/>
        <v>11158.42245</v>
      </c>
      <c r="P75" s="5">
        <f>P76</f>
        <v>0</v>
      </c>
      <c r="Q75" s="13">
        <f t="shared" si="4"/>
        <v>11158.42245</v>
      </c>
      <c r="R75" s="5">
        <f>R76</f>
        <v>0</v>
      </c>
      <c r="S75" s="13">
        <f t="shared" si="5"/>
        <v>11158.42245</v>
      </c>
      <c r="T75" s="5">
        <f>T76</f>
        <v>0</v>
      </c>
      <c r="U75" s="13">
        <f t="shared" si="6"/>
        <v>11158.42245</v>
      </c>
      <c r="V75" s="5">
        <f>V76</f>
        <v>0</v>
      </c>
      <c r="W75" s="13">
        <f t="shared" si="7"/>
        <v>11158.42245</v>
      </c>
      <c r="X75" s="5">
        <f>X76</f>
        <v>200</v>
      </c>
      <c r="Y75" s="13">
        <f t="shared" si="8"/>
        <v>11358.42245</v>
      </c>
      <c r="Z75" s="5">
        <f>Z76</f>
        <v>580</v>
      </c>
      <c r="AA75" s="13">
        <f t="shared" si="9"/>
        <v>11938.42245</v>
      </c>
      <c r="AB75" s="5">
        <f>AB76</f>
        <v>1000</v>
      </c>
      <c r="AC75" s="13">
        <f t="shared" si="10"/>
        <v>12938.42245</v>
      </c>
      <c r="AD75" s="5">
        <f>AD76</f>
        <v>0</v>
      </c>
      <c r="AE75" s="13">
        <f t="shared" si="11"/>
        <v>12938.42245</v>
      </c>
      <c r="AF75" s="5">
        <f>AF76</f>
        <v>0</v>
      </c>
      <c r="AG75" s="13">
        <f t="shared" si="12"/>
        <v>12938.42245</v>
      </c>
      <c r="AH75" s="13">
        <f>AH76</f>
        <v>12938.42245</v>
      </c>
      <c r="AI75" s="23">
        <f t="shared" si="13"/>
        <v>100</v>
      </c>
    </row>
    <row r="76" spans="1:35" ht="42.75" customHeight="1">
      <c r="A76" s="9" t="s">
        <v>34</v>
      </c>
      <c r="B76" s="6" t="s">
        <v>5</v>
      </c>
      <c r="C76" s="6" t="s">
        <v>22</v>
      </c>
      <c r="D76" s="6" t="s">
        <v>28</v>
      </c>
      <c r="E76" s="2" t="s">
        <v>55</v>
      </c>
      <c r="F76" s="6">
        <v>800</v>
      </c>
      <c r="G76" s="3">
        <v>9124.9764500000001</v>
      </c>
      <c r="H76" s="4">
        <v>2033.4459999999999</v>
      </c>
      <c r="I76" s="3">
        <f t="shared" si="0"/>
        <v>11158.42245</v>
      </c>
      <c r="J76" s="5"/>
      <c r="K76" s="13">
        <f t="shared" si="1"/>
        <v>11158.42245</v>
      </c>
      <c r="L76" s="5"/>
      <c r="M76" s="13">
        <f t="shared" si="2"/>
        <v>11158.42245</v>
      </c>
      <c r="N76" s="5"/>
      <c r="O76" s="13">
        <f t="shared" si="3"/>
        <v>11158.42245</v>
      </c>
      <c r="P76" s="5"/>
      <c r="Q76" s="13">
        <f t="shared" si="4"/>
        <v>11158.42245</v>
      </c>
      <c r="R76" s="5"/>
      <c r="S76" s="13">
        <f t="shared" si="5"/>
        <v>11158.42245</v>
      </c>
      <c r="T76" s="5"/>
      <c r="U76" s="13">
        <f t="shared" si="6"/>
        <v>11158.42245</v>
      </c>
      <c r="V76" s="5"/>
      <c r="W76" s="13">
        <f t="shared" si="7"/>
        <v>11158.42245</v>
      </c>
      <c r="X76" s="5">
        <v>200</v>
      </c>
      <c r="Y76" s="13">
        <f t="shared" si="8"/>
        <v>11358.42245</v>
      </c>
      <c r="Z76" s="5">
        <v>580</v>
      </c>
      <c r="AA76" s="13">
        <f t="shared" si="9"/>
        <v>11938.42245</v>
      </c>
      <c r="AB76" s="5">
        <v>1000</v>
      </c>
      <c r="AC76" s="13">
        <f t="shared" si="10"/>
        <v>12938.42245</v>
      </c>
      <c r="AD76" s="5"/>
      <c r="AE76" s="13">
        <f t="shared" si="11"/>
        <v>12938.42245</v>
      </c>
      <c r="AF76" s="5"/>
      <c r="AG76" s="13">
        <f t="shared" si="12"/>
        <v>12938.42245</v>
      </c>
      <c r="AH76" s="13">
        <v>12938.42245</v>
      </c>
      <c r="AI76" s="23">
        <f t="shared" ref="AI76:AI139" si="14">AH76/AG76*100</f>
        <v>100</v>
      </c>
    </row>
    <row r="77" spans="1:35" ht="41.25" customHeight="1">
      <c r="A77" s="15" t="s">
        <v>361</v>
      </c>
      <c r="B77" s="6" t="s">
        <v>5</v>
      </c>
      <c r="C77" s="6" t="s">
        <v>22</v>
      </c>
      <c r="D77" s="6" t="s">
        <v>28</v>
      </c>
      <c r="E77" s="2" t="s">
        <v>362</v>
      </c>
      <c r="F77" s="6"/>
      <c r="G77" s="3">
        <v>0</v>
      </c>
      <c r="H77" s="4">
        <f>H78</f>
        <v>0</v>
      </c>
      <c r="I77" s="3">
        <f t="shared" si="0"/>
        <v>0</v>
      </c>
      <c r="J77" s="5">
        <f>J78</f>
        <v>0</v>
      </c>
      <c r="K77" s="13">
        <f t="shared" si="1"/>
        <v>0</v>
      </c>
      <c r="L77" s="5">
        <f>L78</f>
        <v>0</v>
      </c>
      <c r="M77" s="13">
        <f t="shared" si="2"/>
        <v>0</v>
      </c>
      <c r="N77" s="5">
        <f>N78</f>
        <v>0</v>
      </c>
      <c r="O77" s="13">
        <f t="shared" si="3"/>
        <v>0</v>
      </c>
      <c r="P77" s="5">
        <f>P78</f>
        <v>0</v>
      </c>
      <c r="Q77" s="13">
        <f t="shared" si="4"/>
        <v>0</v>
      </c>
      <c r="R77" s="5">
        <f>R78</f>
        <v>0</v>
      </c>
      <c r="S77" s="13">
        <f t="shared" si="5"/>
        <v>0</v>
      </c>
      <c r="T77" s="5">
        <f>T78</f>
        <v>0</v>
      </c>
      <c r="U77" s="13">
        <f t="shared" si="6"/>
        <v>0</v>
      </c>
      <c r="V77" s="5">
        <f>V78</f>
        <v>0</v>
      </c>
      <c r="W77" s="13">
        <f t="shared" si="7"/>
        <v>0</v>
      </c>
      <c r="X77" s="5">
        <f>X78</f>
        <v>0</v>
      </c>
      <c r="Y77" s="13">
        <f t="shared" si="8"/>
        <v>0</v>
      </c>
      <c r="Z77" s="5">
        <f>Z78</f>
        <v>0</v>
      </c>
      <c r="AA77" s="13">
        <f t="shared" si="9"/>
        <v>0</v>
      </c>
      <c r="AB77" s="5">
        <f>AB78</f>
        <v>0</v>
      </c>
      <c r="AC77" s="13">
        <f t="shared" si="10"/>
        <v>0</v>
      </c>
      <c r="AD77" s="5">
        <f>AD78</f>
        <v>0</v>
      </c>
      <c r="AE77" s="13">
        <f t="shared" si="11"/>
        <v>0</v>
      </c>
      <c r="AF77" s="5">
        <f>AF78</f>
        <v>0</v>
      </c>
      <c r="AG77" s="13">
        <f t="shared" si="12"/>
        <v>0</v>
      </c>
      <c r="AH77" s="13">
        <f>AH78</f>
        <v>0</v>
      </c>
      <c r="AI77" s="23">
        <v>0</v>
      </c>
    </row>
    <row r="78" spans="1:35" ht="43.5" customHeight="1">
      <c r="A78" s="10" t="s">
        <v>33</v>
      </c>
      <c r="B78" s="6" t="s">
        <v>5</v>
      </c>
      <c r="C78" s="6" t="s">
        <v>22</v>
      </c>
      <c r="D78" s="6" t="s">
        <v>28</v>
      </c>
      <c r="E78" s="2" t="s">
        <v>362</v>
      </c>
      <c r="F78" s="6">
        <v>200</v>
      </c>
      <c r="G78" s="3">
        <v>0</v>
      </c>
      <c r="H78" s="4"/>
      <c r="I78" s="3">
        <f t="shared" si="0"/>
        <v>0</v>
      </c>
      <c r="J78" s="5"/>
      <c r="K78" s="13">
        <f t="shared" si="1"/>
        <v>0</v>
      </c>
      <c r="L78" s="5"/>
      <c r="M78" s="13">
        <f t="shared" si="2"/>
        <v>0</v>
      </c>
      <c r="N78" s="5"/>
      <c r="O78" s="13">
        <f t="shared" si="3"/>
        <v>0</v>
      </c>
      <c r="P78" s="5"/>
      <c r="Q78" s="13">
        <f t="shared" si="4"/>
        <v>0</v>
      </c>
      <c r="R78" s="5"/>
      <c r="S78" s="13">
        <f t="shared" si="5"/>
        <v>0</v>
      </c>
      <c r="T78" s="5"/>
      <c r="U78" s="13">
        <f t="shared" si="6"/>
        <v>0</v>
      </c>
      <c r="V78" s="5"/>
      <c r="W78" s="13">
        <f t="shared" si="7"/>
        <v>0</v>
      </c>
      <c r="X78" s="5"/>
      <c r="Y78" s="13">
        <f t="shared" si="8"/>
        <v>0</v>
      </c>
      <c r="Z78" s="5"/>
      <c r="AA78" s="13">
        <f t="shared" si="9"/>
        <v>0</v>
      </c>
      <c r="AB78" s="5"/>
      <c r="AC78" s="13">
        <f t="shared" si="10"/>
        <v>0</v>
      </c>
      <c r="AD78" s="5"/>
      <c r="AE78" s="13">
        <f t="shared" si="11"/>
        <v>0</v>
      </c>
      <c r="AF78" s="5"/>
      <c r="AG78" s="13">
        <f t="shared" si="12"/>
        <v>0</v>
      </c>
      <c r="AH78" s="13">
        <v>0</v>
      </c>
      <c r="AI78" s="23">
        <v>0</v>
      </c>
    </row>
    <row r="79" spans="1:35" ht="85.5" hidden="1" customHeight="1">
      <c r="A79" s="9" t="s">
        <v>299</v>
      </c>
      <c r="B79" s="6" t="s">
        <v>5</v>
      </c>
      <c r="C79" s="6" t="s">
        <v>22</v>
      </c>
      <c r="D79" s="6" t="s">
        <v>28</v>
      </c>
      <c r="E79" s="2" t="s">
        <v>56</v>
      </c>
      <c r="F79" s="6"/>
      <c r="G79" s="3">
        <v>0</v>
      </c>
      <c r="H79" s="4">
        <f>H80</f>
        <v>0</v>
      </c>
      <c r="I79" s="3">
        <f t="shared" si="0"/>
        <v>0</v>
      </c>
      <c r="J79" s="5">
        <f>J80</f>
        <v>0</v>
      </c>
      <c r="K79" s="13">
        <f t="shared" si="1"/>
        <v>0</v>
      </c>
      <c r="L79" s="5">
        <f>L80</f>
        <v>0</v>
      </c>
      <c r="M79" s="13">
        <f t="shared" si="2"/>
        <v>0</v>
      </c>
      <c r="N79" s="5">
        <f>N80</f>
        <v>0</v>
      </c>
      <c r="O79" s="13">
        <f t="shared" si="3"/>
        <v>0</v>
      </c>
      <c r="P79" s="5">
        <f>P80</f>
        <v>12213.4033</v>
      </c>
      <c r="Q79" s="13">
        <f t="shared" si="4"/>
        <v>12213.4033</v>
      </c>
      <c r="R79" s="5">
        <f>R80</f>
        <v>0</v>
      </c>
      <c r="S79" s="13">
        <f t="shared" si="5"/>
        <v>12213.4033</v>
      </c>
      <c r="T79" s="5">
        <f>T80</f>
        <v>0</v>
      </c>
      <c r="U79" s="13">
        <f t="shared" si="6"/>
        <v>12213.4033</v>
      </c>
      <c r="V79" s="5">
        <f>V80</f>
        <v>-12213.4033</v>
      </c>
      <c r="W79" s="13">
        <f t="shared" si="7"/>
        <v>0</v>
      </c>
      <c r="X79" s="5">
        <f>X80</f>
        <v>0</v>
      </c>
      <c r="Y79" s="13">
        <f t="shared" si="8"/>
        <v>0</v>
      </c>
      <c r="Z79" s="5">
        <f>Z80</f>
        <v>0</v>
      </c>
      <c r="AA79" s="13">
        <f t="shared" si="9"/>
        <v>0</v>
      </c>
      <c r="AB79" s="5">
        <f>AB80</f>
        <v>0</v>
      </c>
      <c r="AC79" s="13">
        <f t="shared" si="10"/>
        <v>0</v>
      </c>
      <c r="AD79" s="5">
        <f>AD80</f>
        <v>0</v>
      </c>
      <c r="AE79" s="13">
        <f t="shared" si="11"/>
        <v>0</v>
      </c>
      <c r="AF79" s="5">
        <f>AF80</f>
        <v>0</v>
      </c>
      <c r="AG79" s="13">
        <f t="shared" si="12"/>
        <v>0</v>
      </c>
      <c r="AH79" s="13">
        <f>AH80</f>
        <v>0</v>
      </c>
      <c r="AI79" s="23">
        <v>0</v>
      </c>
    </row>
    <row r="80" spans="1:35" ht="51.75" hidden="1" customHeight="1">
      <c r="A80" s="9" t="s">
        <v>33</v>
      </c>
      <c r="B80" s="6" t="s">
        <v>5</v>
      </c>
      <c r="C80" s="6" t="s">
        <v>22</v>
      </c>
      <c r="D80" s="6" t="s">
        <v>28</v>
      </c>
      <c r="E80" s="2" t="s">
        <v>56</v>
      </c>
      <c r="F80" s="6">
        <v>200</v>
      </c>
      <c r="G80" s="3">
        <v>0</v>
      </c>
      <c r="H80" s="4"/>
      <c r="I80" s="3">
        <f t="shared" si="0"/>
        <v>0</v>
      </c>
      <c r="J80" s="5"/>
      <c r="K80" s="13">
        <f t="shared" si="1"/>
        <v>0</v>
      </c>
      <c r="L80" s="5"/>
      <c r="M80" s="13">
        <f t="shared" si="2"/>
        <v>0</v>
      </c>
      <c r="N80" s="5"/>
      <c r="O80" s="13">
        <f t="shared" si="3"/>
        <v>0</v>
      </c>
      <c r="P80" s="5">
        <v>12213.4033</v>
      </c>
      <c r="Q80" s="13">
        <f t="shared" si="4"/>
        <v>12213.4033</v>
      </c>
      <c r="R80" s="5"/>
      <c r="S80" s="13">
        <f t="shared" si="5"/>
        <v>12213.4033</v>
      </c>
      <c r="T80" s="5"/>
      <c r="U80" s="13">
        <f t="shared" ref="U80:U153" si="15">S80+T80</f>
        <v>12213.4033</v>
      </c>
      <c r="V80" s="5">
        <v>-12213.4033</v>
      </c>
      <c r="W80" s="13">
        <f t="shared" ref="W80:W151" si="16">U80+V80</f>
        <v>0</v>
      </c>
      <c r="X80" s="5"/>
      <c r="Y80" s="13">
        <f t="shared" ref="Y80:Y147" si="17">W80+X80</f>
        <v>0</v>
      </c>
      <c r="Z80" s="5"/>
      <c r="AA80" s="13">
        <f t="shared" ref="AA80:AA147" si="18">Y80+Z80</f>
        <v>0</v>
      </c>
      <c r="AB80" s="5"/>
      <c r="AC80" s="13">
        <f t="shared" ref="AC80:AC147" si="19">AA80+AB80</f>
        <v>0</v>
      </c>
      <c r="AD80" s="5"/>
      <c r="AE80" s="13">
        <f t="shared" ref="AE80:AE145" si="20">AC80+AD80</f>
        <v>0</v>
      </c>
      <c r="AF80" s="5"/>
      <c r="AG80" s="13">
        <f t="shared" ref="AG80:AG143" si="21">AE80+AF80</f>
        <v>0</v>
      </c>
      <c r="AH80" s="13">
        <v>0</v>
      </c>
      <c r="AI80" s="23">
        <v>0</v>
      </c>
    </row>
    <row r="81" spans="1:35" ht="86.25" customHeight="1">
      <c r="A81" s="9" t="s">
        <v>299</v>
      </c>
      <c r="B81" s="6" t="s">
        <v>5</v>
      </c>
      <c r="C81" s="6" t="s">
        <v>22</v>
      </c>
      <c r="D81" s="6" t="s">
        <v>28</v>
      </c>
      <c r="E81" s="2" t="s">
        <v>358</v>
      </c>
      <c r="F81" s="6"/>
      <c r="G81" s="3"/>
      <c r="H81" s="4"/>
      <c r="I81" s="3">
        <f t="shared" si="0"/>
        <v>0</v>
      </c>
      <c r="J81" s="5"/>
      <c r="K81" s="13">
        <f t="shared" si="1"/>
        <v>0</v>
      </c>
      <c r="L81" s="5"/>
      <c r="M81" s="13">
        <f t="shared" si="2"/>
        <v>0</v>
      </c>
      <c r="N81" s="5"/>
      <c r="O81" s="13">
        <f t="shared" si="3"/>
        <v>0</v>
      </c>
      <c r="P81" s="5">
        <f>P82</f>
        <v>642.8107</v>
      </c>
      <c r="Q81" s="13">
        <f t="shared" si="4"/>
        <v>642.8107</v>
      </c>
      <c r="R81" s="5">
        <f>R82</f>
        <v>0</v>
      </c>
      <c r="S81" s="13">
        <f t="shared" si="5"/>
        <v>642.8107</v>
      </c>
      <c r="T81" s="5">
        <f>T82</f>
        <v>0</v>
      </c>
      <c r="U81" s="13">
        <f t="shared" si="15"/>
        <v>642.8107</v>
      </c>
      <c r="V81" s="5">
        <f>V82</f>
        <v>12213.4033</v>
      </c>
      <c r="W81" s="13">
        <f t="shared" si="16"/>
        <v>12856.214</v>
      </c>
      <c r="X81" s="5">
        <f>X82</f>
        <v>-3.4826999999999999</v>
      </c>
      <c r="Y81" s="13">
        <f t="shared" si="17"/>
        <v>12852.731299999999</v>
      </c>
      <c r="Z81" s="5">
        <f>Z82</f>
        <v>0</v>
      </c>
      <c r="AA81" s="13">
        <f t="shared" si="18"/>
        <v>12852.731299999999</v>
      </c>
      <c r="AB81" s="5">
        <f>AB82</f>
        <v>0</v>
      </c>
      <c r="AC81" s="13">
        <f t="shared" si="19"/>
        <v>12852.731299999999</v>
      </c>
      <c r="AD81" s="5">
        <f>AD82</f>
        <v>0</v>
      </c>
      <c r="AE81" s="13">
        <f t="shared" si="20"/>
        <v>12852.731299999999</v>
      </c>
      <c r="AF81" s="5">
        <f>AF82</f>
        <v>0</v>
      </c>
      <c r="AG81" s="13">
        <f t="shared" si="21"/>
        <v>12852.731299999999</v>
      </c>
      <c r="AH81" s="13">
        <f>AH82</f>
        <v>12786.56</v>
      </c>
      <c r="AI81" s="23">
        <f t="shared" si="14"/>
        <v>99.485157680064475</v>
      </c>
    </row>
    <row r="82" spans="1:35" ht="51.75" customHeight="1">
      <c r="A82" s="9" t="s">
        <v>33</v>
      </c>
      <c r="B82" s="6" t="s">
        <v>5</v>
      </c>
      <c r="C82" s="6" t="s">
        <v>22</v>
      </c>
      <c r="D82" s="6" t="s">
        <v>28</v>
      </c>
      <c r="E82" s="2" t="s">
        <v>358</v>
      </c>
      <c r="F82" s="6">
        <v>200</v>
      </c>
      <c r="G82" s="3"/>
      <c r="H82" s="4"/>
      <c r="I82" s="3">
        <f t="shared" si="0"/>
        <v>0</v>
      </c>
      <c r="J82" s="5"/>
      <c r="K82" s="13">
        <f t="shared" si="1"/>
        <v>0</v>
      </c>
      <c r="L82" s="5"/>
      <c r="M82" s="13">
        <f t="shared" si="2"/>
        <v>0</v>
      </c>
      <c r="N82" s="5"/>
      <c r="O82" s="13">
        <f t="shared" si="3"/>
        <v>0</v>
      </c>
      <c r="P82" s="5">
        <v>642.8107</v>
      </c>
      <c r="Q82" s="13">
        <f t="shared" si="4"/>
        <v>642.8107</v>
      </c>
      <c r="R82" s="5"/>
      <c r="S82" s="13">
        <f t="shared" ref="S82:S159" si="22">Q82+R82</f>
        <v>642.8107</v>
      </c>
      <c r="T82" s="5"/>
      <c r="U82" s="13">
        <f t="shared" si="15"/>
        <v>642.8107</v>
      </c>
      <c r="V82" s="5">
        <v>12213.4033</v>
      </c>
      <c r="W82" s="13">
        <f t="shared" si="16"/>
        <v>12856.214</v>
      </c>
      <c r="X82" s="5">
        <v>-3.4826999999999999</v>
      </c>
      <c r="Y82" s="13">
        <f t="shared" si="17"/>
        <v>12852.731299999999</v>
      </c>
      <c r="Z82" s="5"/>
      <c r="AA82" s="13">
        <f t="shared" si="18"/>
        <v>12852.731299999999</v>
      </c>
      <c r="AB82" s="5"/>
      <c r="AC82" s="13">
        <f t="shared" si="19"/>
        <v>12852.731299999999</v>
      </c>
      <c r="AD82" s="5"/>
      <c r="AE82" s="13">
        <f t="shared" si="20"/>
        <v>12852.731299999999</v>
      </c>
      <c r="AF82" s="5"/>
      <c r="AG82" s="13">
        <f t="shared" si="21"/>
        <v>12852.731299999999</v>
      </c>
      <c r="AH82" s="13">
        <v>12786.56</v>
      </c>
      <c r="AI82" s="23">
        <f t="shared" si="14"/>
        <v>99.485157680064475</v>
      </c>
    </row>
    <row r="83" spans="1:35" ht="51.75" customHeight="1">
      <c r="A83" s="9" t="s">
        <v>319</v>
      </c>
      <c r="B83" s="6" t="s">
        <v>5</v>
      </c>
      <c r="C83" s="6" t="s">
        <v>22</v>
      </c>
      <c r="D83" s="6" t="s">
        <v>28</v>
      </c>
      <c r="E83" s="2" t="s">
        <v>320</v>
      </c>
      <c r="F83" s="6"/>
      <c r="G83" s="3">
        <f>G84</f>
        <v>0</v>
      </c>
      <c r="H83" s="4">
        <f>H84</f>
        <v>50</v>
      </c>
      <c r="I83" s="3">
        <f t="shared" si="0"/>
        <v>50</v>
      </c>
      <c r="J83" s="5">
        <f>J84</f>
        <v>0</v>
      </c>
      <c r="K83" s="13">
        <f t="shared" si="1"/>
        <v>50</v>
      </c>
      <c r="L83" s="5">
        <f>L84</f>
        <v>0</v>
      </c>
      <c r="M83" s="13">
        <f t="shared" si="2"/>
        <v>50</v>
      </c>
      <c r="N83" s="5">
        <f>N84</f>
        <v>0</v>
      </c>
      <c r="O83" s="13">
        <f t="shared" si="3"/>
        <v>50</v>
      </c>
      <c r="P83" s="5">
        <f>P84</f>
        <v>0</v>
      </c>
      <c r="Q83" s="13">
        <f t="shared" si="4"/>
        <v>50</v>
      </c>
      <c r="R83" s="5">
        <f>R84</f>
        <v>0</v>
      </c>
      <c r="S83" s="13">
        <f t="shared" si="22"/>
        <v>50</v>
      </c>
      <c r="T83" s="5">
        <f>T84</f>
        <v>-0.5</v>
      </c>
      <c r="U83" s="13">
        <f t="shared" si="15"/>
        <v>49.5</v>
      </c>
      <c r="V83" s="5">
        <f>V84</f>
        <v>0</v>
      </c>
      <c r="W83" s="13">
        <f t="shared" si="16"/>
        <v>49.5</v>
      </c>
      <c r="X83" s="5">
        <f>X84</f>
        <v>0</v>
      </c>
      <c r="Y83" s="13">
        <f t="shared" si="17"/>
        <v>49.5</v>
      </c>
      <c r="Z83" s="5">
        <f>Z84</f>
        <v>0</v>
      </c>
      <c r="AA83" s="13">
        <f t="shared" si="18"/>
        <v>49.5</v>
      </c>
      <c r="AB83" s="5">
        <f>AB84</f>
        <v>0</v>
      </c>
      <c r="AC83" s="13">
        <f t="shared" si="19"/>
        <v>49.5</v>
      </c>
      <c r="AD83" s="5">
        <f>AD84</f>
        <v>0</v>
      </c>
      <c r="AE83" s="13">
        <f t="shared" si="20"/>
        <v>49.5</v>
      </c>
      <c r="AF83" s="5">
        <f>AF84</f>
        <v>0</v>
      </c>
      <c r="AG83" s="13">
        <f t="shared" si="21"/>
        <v>49.5</v>
      </c>
      <c r="AH83" s="13">
        <f>AH84</f>
        <v>49.5</v>
      </c>
      <c r="AI83" s="23">
        <f t="shared" si="14"/>
        <v>100</v>
      </c>
    </row>
    <row r="84" spans="1:35" ht="51.75" customHeight="1">
      <c r="A84" s="9" t="s">
        <v>33</v>
      </c>
      <c r="B84" s="6" t="s">
        <v>5</v>
      </c>
      <c r="C84" s="6" t="s">
        <v>22</v>
      </c>
      <c r="D84" s="6" t="s">
        <v>28</v>
      </c>
      <c r="E84" s="2" t="s">
        <v>320</v>
      </c>
      <c r="F84" s="6">
        <v>200</v>
      </c>
      <c r="G84" s="3"/>
      <c r="H84" s="4">
        <v>50</v>
      </c>
      <c r="I84" s="3">
        <f t="shared" si="0"/>
        <v>50</v>
      </c>
      <c r="J84" s="5"/>
      <c r="K84" s="13">
        <f t="shared" si="1"/>
        <v>50</v>
      </c>
      <c r="L84" s="5"/>
      <c r="M84" s="13">
        <f t="shared" si="2"/>
        <v>50</v>
      </c>
      <c r="N84" s="5"/>
      <c r="O84" s="13">
        <f t="shared" si="3"/>
        <v>50</v>
      </c>
      <c r="P84" s="5"/>
      <c r="Q84" s="13">
        <f t="shared" si="4"/>
        <v>50</v>
      </c>
      <c r="R84" s="5"/>
      <c r="S84" s="13">
        <f t="shared" si="22"/>
        <v>50</v>
      </c>
      <c r="T84" s="5">
        <v>-0.5</v>
      </c>
      <c r="U84" s="13">
        <f t="shared" si="15"/>
        <v>49.5</v>
      </c>
      <c r="V84" s="5"/>
      <c r="W84" s="13">
        <f t="shared" si="16"/>
        <v>49.5</v>
      </c>
      <c r="X84" s="5"/>
      <c r="Y84" s="13">
        <f t="shared" si="17"/>
        <v>49.5</v>
      </c>
      <c r="Z84" s="5"/>
      <c r="AA84" s="13">
        <f t="shared" si="18"/>
        <v>49.5</v>
      </c>
      <c r="AB84" s="5"/>
      <c r="AC84" s="13">
        <f t="shared" si="19"/>
        <v>49.5</v>
      </c>
      <c r="AD84" s="5"/>
      <c r="AE84" s="13">
        <f t="shared" si="20"/>
        <v>49.5</v>
      </c>
      <c r="AF84" s="5"/>
      <c r="AG84" s="13">
        <f t="shared" si="21"/>
        <v>49.5</v>
      </c>
      <c r="AH84" s="13">
        <v>49.5</v>
      </c>
      <c r="AI84" s="23">
        <f t="shared" si="14"/>
        <v>100</v>
      </c>
    </row>
    <row r="85" spans="1:35" ht="51.75" customHeight="1">
      <c r="A85" s="9" t="s">
        <v>321</v>
      </c>
      <c r="B85" s="6" t="s">
        <v>5</v>
      </c>
      <c r="C85" s="6" t="s">
        <v>22</v>
      </c>
      <c r="D85" s="6" t="s">
        <v>28</v>
      </c>
      <c r="E85" s="2" t="s">
        <v>322</v>
      </c>
      <c r="F85" s="6"/>
      <c r="G85" s="3">
        <f>G86</f>
        <v>0</v>
      </c>
      <c r="H85" s="4">
        <f>H86</f>
        <v>50</v>
      </c>
      <c r="I85" s="3">
        <f t="shared" si="0"/>
        <v>50</v>
      </c>
      <c r="J85" s="5">
        <f>J86</f>
        <v>0</v>
      </c>
      <c r="K85" s="13">
        <f t="shared" si="1"/>
        <v>50</v>
      </c>
      <c r="L85" s="5">
        <f>L86</f>
        <v>0</v>
      </c>
      <c r="M85" s="13">
        <f t="shared" si="2"/>
        <v>50</v>
      </c>
      <c r="N85" s="5">
        <f>N86</f>
        <v>0</v>
      </c>
      <c r="O85" s="13">
        <f t="shared" si="3"/>
        <v>50</v>
      </c>
      <c r="P85" s="5">
        <f>P86</f>
        <v>0</v>
      </c>
      <c r="Q85" s="13">
        <f t="shared" si="4"/>
        <v>50</v>
      </c>
      <c r="R85" s="5">
        <f>R86</f>
        <v>0</v>
      </c>
      <c r="S85" s="13">
        <f t="shared" si="22"/>
        <v>50</v>
      </c>
      <c r="T85" s="5">
        <f>T86</f>
        <v>-0.5</v>
      </c>
      <c r="U85" s="13">
        <f t="shared" si="15"/>
        <v>49.5</v>
      </c>
      <c r="V85" s="5">
        <f>V86</f>
        <v>0</v>
      </c>
      <c r="W85" s="13">
        <f t="shared" si="16"/>
        <v>49.5</v>
      </c>
      <c r="X85" s="5">
        <f>X86</f>
        <v>0</v>
      </c>
      <c r="Y85" s="13">
        <f t="shared" si="17"/>
        <v>49.5</v>
      </c>
      <c r="Z85" s="5">
        <f>Z86</f>
        <v>0</v>
      </c>
      <c r="AA85" s="13">
        <f t="shared" si="18"/>
        <v>49.5</v>
      </c>
      <c r="AB85" s="5">
        <f>AB86</f>
        <v>0</v>
      </c>
      <c r="AC85" s="13">
        <f t="shared" si="19"/>
        <v>49.5</v>
      </c>
      <c r="AD85" s="5">
        <f>AD86</f>
        <v>0</v>
      </c>
      <c r="AE85" s="13">
        <f t="shared" si="20"/>
        <v>49.5</v>
      </c>
      <c r="AF85" s="5">
        <f>AF86</f>
        <v>0</v>
      </c>
      <c r="AG85" s="13">
        <f t="shared" si="21"/>
        <v>49.5</v>
      </c>
      <c r="AH85" s="13">
        <f>AH86</f>
        <v>49.5</v>
      </c>
      <c r="AI85" s="23">
        <f t="shared" si="14"/>
        <v>100</v>
      </c>
    </row>
    <row r="86" spans="1:35" ht="51.75" customHeight="1">
      <c r="A86" s="9" t="s">
        <v>33</v>
      </c>
      <c r="B86" s="6" t="s">
        <v>5</v>
      </c>
      <c r="C86" s="6" t="s">
        <v>22</v>
      </c>
      <c r="D86" s="6" t="s">
        <v>28</v>
      </c>
      <c r="E86" s="2" t="s">
        <v>322</v>
      </c>
      <c r="F86" s="6">
        <v>200</v>
      </c>
      <c r="G86" s="3"/>
      <c r="H86" s="4">
        <v>50</v>
      </c>
      <c r="I86" s="3">
        <f t="shared" si="0"/>
        <v>50</v>
      </c>
      <c r="J86" s="5"/>
      <c r="K86" s="13">
        <f t="shared" ref="K86:K162" si="23">I86+J86</f>
        <v>50</v>
      </c>
      <c r="L86" s="5"/>
      <c r="M86" s="13">
        <f t="shared" ref="M86:M171" si="24">K86+L86</f>
        <v>50</v>
      </c>
      <c r="N86" s="5"/>
      <c r="O86" s="13">
        <f t="shared" ref="O86:O169" si="25">M86+N86</f>
        <v>50</v>
      </c>
      <c r="P86" s="5"/>
      <c r="Q86" s="13">
        <f t="shared" ref="Q86:Q166" si="26">O86+P86</f>
        <v>50</v>
      </c>
      <c r="R86" s="5"/>
      <c r="S86" s="13">
        <f t="shared" si="22"/>
        <v>50</v>
      </c>
      <c r="T86" s="5">
        <v>-0.5</v>
      </c>
      <c r="U86" s="13">
        <f t="shared" si="15"/>
        <v>49.5</v>
      </c>
      <c r="V86" s="5"/>
      <c r="W86" s="13">
        <f t="shared" si="16"/>
        <v>49.5</v>
      </c>
      <c r="X86" s="5"/>
      <c r="Y86" s="13">
        <f t="shared" si="17"/>
        <v>49.5</v>
      </c>
      <c r="Z86" s="5"/>
      <c r="AA86" s="13">
        <f t="shared" si="18"/>
        <v>49.5</v>
      </c>
      <c r="AB86" s="5"/>
      <c r="AC86" s="13">
        <f t="shared" si="19"/>
        <v>49.5</v>
      </c>
      <c r="AD86" s="5"/>
      <c r="AE86" s="13">
        <f t="shared" si="20"/>
        <v>49.5</v>
      </c>
      <c r="AF86" s="5"/>
      <c r="AG86" s="13">
        <f t="shared" si="21"/>
        <v>49.5</v>
      </c>
      <c r="AH86" s="13">
        <v>49.5</v>
      </c>
      <c r="AI86" s="23">
        <f t="shared" si="14"/>
        <v>100</v>
      </c>
    </row>
    <row r="87" spans="1:35" ht="51.75" customHeight="1">
      <c r="A87" s="9" t="s">
        <v>336</v>
      </c>
      <c r="B87" s="6" t="s">
        <v>5</v>
      </c>
      <c r="C87" s="6" t="s">
        <v>22</v>
      </c>
      <c r="D87" s="6" t="s">
        <v>28</v>
      </c>
      <c r="E87" s="16" t="s">
        <v>337</v>
      </c>
      <c r="F87" s="6"/>
      <c r="G87" s="3"/>
      <c r="H87" s="4"/>
      <c r="I87" s="3">
        <f t="shared" si="0"/>
        <v>0</v>
      </c>
      <c r="J87" s="5"/>
      <c r="K87" s="13">
        <f t="shared" si="23"/>
        <v>0</v>
      </c>
      <c r="L87" s="5">
        <f>L88</f>
        <v>70</v>
      </c>
      <c r="M87" s="13">
        <f t="shared" si="24"/>
        <v>70</v>
      </c>
      <c r="N87" s="5">
        <f>N88</f>
        <v>0</v>
      </c>
      <c r="O87" s="13">
        <f t="shared" si="25"/>
        <v>70</v>
      </c>
      <c r="P87" s="5">
        <f>P88</f>
        <v>0</v>
      </c>
      <c r="Q87" s="13">
        <f t="shared" si="26"/>
        <v>70</v>
      </c>
      <c r="R87" s="5">
        <f>R88</f>
        <v>0</v>
      </c>
      <c r="S87" s="13">
        <f t="shared" si="22"/>
        <v>70</v>
      </c>
      <c r="T87" s="5">
        <f>T88</f>
        <v>0</v>
      </c>
      <c r="U87" s="13">
        <f t="shared" si="15"/>
        <v>70</v>
      </c>
      <c r="V87" s="5">
        <f>V88</f>
        <v>0</v>
      </c>
      <c r="W87" s="13">
        <f t="shared" si="16"/>
        <v>70</v>
      </c>
      <c r="X87" s="5">
        <f>X88</f>
        <v>0</v>
      </c>
      <c r="Y87" s="13">
        <f t="shared" si="17"/>
        <v>70</v>
      </c>
      <c r="Z87" s="5">
        <f>Z88</f>
        <v>0</v>
      </c>
      <c r="AA87" s="13">
        <f t="shared" si="18"/>
        <v>70</v>
      </c>
      <c r="AB87" s="5">
        <f>AB88</f>
        <v>0</v>
      </c>
      <c r="AC87" s="13">
        <f t="shared" si="19"/>
        <v>70</v>
      </c>
      <c r="AD87" s="5">
        <f>AD88</f>
        <v>0</v>
      </c>
      <c r="AE87" s="13">
        <f t="shared" si="20"/>
        <v>70</v>
      </c>
      <c r="AF87" s="5">
        <f>AF88</f>
        <v>0</v>
      </c>
      <c r="AG87" s="13">
        <f t="shared" si="21"/>
        <v>70</v>
      </c>
      <c r="AH87" s="13">
        <f>AH88</f>
        <v>70</v>
      </c>
      <c r="AI87" s="23">
        <f t="shared" si="14"/>
        <v>100</v>
      </c>
    </row>
    <row r="88" spans="1:35" ht="51.75" customHeight="1">
      <c r="A88" s="9" t="s">
        <v>33</v>
      </c>
      <c r="B88" s="6" t="s">
        <v>5</v>
      </c>
      <c r="C88" s="6" t="s">
        <v>22</v>
      </c>
      <c r="D88" s="6" t="s">
        <v>28</v>
      </c>
      <c r="E88" s="2" t="s">
        <v>337</v>
      </c>
      <c r="F88" s="6">
        <v>200</v>
      </c>
      <c r="G88" s="3"/>
      <c r="H88" s="4"/>
      <c r="I88" s="3">
        <f t="shared" ref="I88" si="27">G88+H88</f>
        <v>0</v>
      </c>
      <c r="J88" s="5"/>
      <c r="K88" s="13">
        <f t="shared" si="23"/>
        <v>0</v>
      </c>
      <c r="L88" s="5">
        <v>70</v>
      </c>
      <c r="M88" s="13">
        <f t="shared" si="24"/>
        <v>70</v>
      </c>
      <c r="N88" s="5"/>
      <c r="O88" s="13">
        <f t="shared" si="25"/>
        <v>70</v>
      </c>
      <c r="P88" s="5"/>
      <c r="Q88" s="13">
        <f t="shared" si="26"/>
        <v>70</v>
      </c>
      <c r="R88" s="5"/>
      <c r="S88" s="13">
        <f t="shared" si="22"/>
        <v>70</v>
      </c>
      <c r="T88" s="5"/>
      <c r="U88" s="13">
        <f t="shared" si="15"/>
        <v>70</v>
      </c>
      <c r="V88" s="5"/>
      <c r="W88" s="13">
        <f t="shared" si="16"/>
        <v>70</v>
      </c>
      <c r="X88" s="5"/>
      <c r="Y88" s="13">
        <f t="shared" si="17"/>
        <v>70</v>
      </c>
      <c r="Z88" s="5"/>
      <c r="AA88" s="13">
        <f t="shared" si="18"/>
        <v>70</v>
      </c>
      <c r="AB88" s="5"/>
      <c r="AC88" s="13">
        <f t="shared" si="19"/>
        <v>70</v>
      </c>
      <c r="AD88" s="5"/>
      <c r="AE88" s="13">
        <f t="shared" si="20"/>
        <v>70</v>
      </c>
      <c r="AF88" s="5"/>
      <c r="AG88" s="13">
        <f t="shared" si="21"/>
        <v>70</v>
      </c>
      <c r="AH88" s="13">
        <v>70</v>
      </c>
      <c r="AI88" s="23">
        <f t="shared" si="14"/>
        <v>100</v>
      </c>
    </row>
    <row r="89" spans="1:35" ht="38.25" customHeight="1">
      <c r="A89" s="9" t="s">
        <v>57</v>
      </c>
      <c r="B89" s="6" t="s">
        <v>5</v>
      </c>
      <c r="C89" s="6" t="s">
        <v>22</v>
      </c>
      <c r="D89" s="6">
        <v>10</v>
      </c>
      <c r="E89" s="2" t="s">
        <v>58</v>
      </c>
      <c r="F89" s="6"/>
      <c r="G89" s="3">
        <v>469.03199999999998</v>
      </c>
      <c r="H89" s="4">
        <f>H90+H91</f>
        <v>0</v>
      </c>
      <c r="I89" s="3">
        <f t="shared" ref="I89:I163" si="28">G89+H89</f>
        <v>469.03199999999998</v>
      </c>
      <c r="J89" s="5">
        <f>J90+J91</f>
        <v>0</v>
      </c>
      <c r="K89" s="13">
        <f t="shared" si="23"/>
        <v>469.03199999999998</v>
      </c>
      <c r="L89" s="5">
        <f>L90+L91</f>
        <v>0</v>
      </c>
      <c r="M89" s="13">
        <f t="shared" si="24"/>
        <v>469.03199999999998</v>
      </c>
      <c r="N89" s="5">
        <f>N90+N91</f>
        <v>0</v>
      </c>
      <c r="O89" s="13">
        <f t="shared" si="25"/>
        <v>469.03199999999998</v>
      </c>
      <c r="P89" s="5">
        <f>P90+P91</f>
        <v>0</v>
      </c>
      <c r="Q89" s="13">
        <f t="shared" si="26"/>
        <v>469.03199999999998</v>
      </c>
      <c r="R89" s="5">
        <f>R90+R91</f>
        <v>0</v>
      </c>
      <c r="S89" s="13">
        <f t="shared" si="22"/>
        <v>469.03199999999998</v>
      </c>
      <c r="T89" s="5">
        <f>T90+T91</f>
        <v>0</v>
      </c>
      <c r="U89" s="13">
        <f t="shared" si="15"/>
        <v>469.03199999999998</v>
      </c>
      <c r="V89" s="5">
        <f>V90+V91</f>
        <v>0</v>
      </c>
      <c r="W89" s="13">
        <f t="shared" si="16"/>
        <v>469.03199999999998</v>
      </c>
      <c r="X89" s="5">
        <f>X90+X91</f>
        <v>0</v>
      </c>
      <c r="Y89" s="13">
        <f t="shared" si="17"/>
        <v>469.03199999999998</v>
      </c>
      <c r="Z89" s="5">
        <f>Z90+Z91</f>
        <v>0</v>
      </c>
      <c r="AA89" s="13">
        <f t="shared" si="18"/>
        <v>469.03199999999998</v>
      </c>
      <c r="AB89" s="5">
        <f>AB90+AB91</f>
        <v>0</v>
      </c>
      <c r="AC89" s="13">
        <f t="shared" si="19"/>
        <v>469.03199999999998</v>
      </c>
      <c r="AD89" s="5">
        <f>AD90+AD91</f>
        <v>0</v>
      </c>
      <c r="AE89" s="13">
        <f t="shared" si="20"/>
        <v>469.03199999999998</v>
      </c>
      <c r="AF89" s="5">
        <f>AF90+AF91</f>
        <v>0</v>
      </c>
      <c r="AG89" s="13">
        <f t="shared" si="21"/>
        <v>469.03199999999998</v>
      </c>
      <c r="AH89" s="13">
        <f>AH90+AH91</f>
        <v>466.1866</v>
      </c>
      <c r="AI89" s="23">
        <f t="shared" si="14"/>
        <v>99.393346296201543</v>
      </c>
    </row>
    <row r="90" spans="1:35" ht="84" hidden="1" customHeight="1">
      <c r="A90" s="9" t="s">
        <v>121</v>
      </c>
      <c r="B90" s="6" t="s">
        <v>5</v>
      </c>
      <c r="C90" s="6" t="s">
        <v>22</v>
      </c>
      <c r="D90" s="6">
        <v>10</v>
      </c>
      <c r="E90" s="2" t="s">
        <v>58</v>
      </c>
      <c r="F90" s="6">
        <v>100</v>
      </c>
      <c r="G90" s="3">
        <v>0</v>
      </c>
      <c r="H90" s="4"/>
      <c r="I90" s="3">
        <f t="shared" si="28"/>
        <v>0</v>
      </c>
      <c r="J90" s="5"/>
      <c r="K90" s="13">
        <f t="shared" si="23"/>
        <v>0</v>
      </c>
      <c r="L90" s="5"/>
      <c r="M90" s="13">
        <f t="shared" si="24"/>
        <v>0</v>
      </c>
      <c r="N90" s="5"/>
      <c r="O90" s="13">
        <f t="shared" si="25"/>
        <v>0</v>
      </c>
      <c r="P90" s="5"/>
      <c r="Q90" s="13">
        <f t="shared" si="26"/>
        <v>0</v>
      </c>
      <c r="R90" s="5"/>
      <c r="S90" s="13">
        <f t="shared" si="22"/>
        <v>0</v>
      </c>
      <c r="T90" s="5"/>
      <c r="U90" s="13">
        <f t="shared" si="15"/>
        <v>0</v>
      </c>
      <c r="V90" s="5"/>
      <c r="W90" s="13">
        <f t="shared" si="16"/>
        <v>0</v>
      </c>
      <c r="X90" s="5"/>
      <c r="Y90" s="13">
        <f t="shared" si="17"/>
        <v>0</v>
      </c>
      <c r="Z90" s="5"/>
      <c r="AA90" s="13">
        <f t="shared" si="18"/>
        <v>0</v>
      </c>
      <c r="AB90" s="5"/>
      <c r="AC90" s="13">
        <f t="shared" si="19"/>
        <v>0</v>
      </c>
      <c r="AD90" s="5"/>
      <c r="AE90" s="13">
        <f t="shared" si="20"/>
        <v>0</v>
      </c>
      <c r="AF90" s="5"/>
      <c r="AG90" s="13">
        <f t="shared" si="21"/>
        <v>0</v>
      </c>
      <c r="AH90" s="13">
        <v>0</v>
      </c>
      <c r="AI90" s="23">
        <v>0</v>
      </c>
    </row>
    <row r="91" spans="1:35" ht="46.5" customHeight="1">
      <c r="A91" s="9" t="s">
        <v>33</v>
      </c>
      <c r="B91" s="6" t="s">
        <v>5</v>
      </c>
      <c r="C91" s="6" t="s">
        <v>22</v>
      </c>
      <c r="D91" s="6">
        <v>10</v>
      </c>
      <c r="E91" s="2" t="s">
        <v>58</v>
      </c>
      <c r="F91" s="6">
        <v>200</v>
      </c>
      <c r="G91" s="3">
        <v>469.03199999999998</v>
      </c>
      <c r="H91" s="4"/>
      <c r="I91" s="3">
        <f t="shared" si="28"/>
        <v>469.03199999999998</v>
      </c>
      <c r="J91" s="5"/>
      <c r="K91" s="13">
        <f t="shared" si="23"/>
        <v>469.03199999999998</v>
      </c>
      <c r="L91" s="5"/>
      <c r="M91" s="13">
        <f t="shared" si="24"/>
        <v>469.03199999999998</v>
      </c>
      <c r="N91" s="5"/>
      <c r="O91" s="13">
        <f t="shared" si="25"/>
        <v>469.03199999999998</v>
      </c>
      <c r="P91" s="5"/>
      <c r="Q91" s="13">
        <f t="shared" si="26"/>
        <v>469.03199999999998</v>
      </c>
      <c r="R91" s="5"/>
      <c r="S91" s="13">
        <f t="shared" si="22"/>
        <v>469.03199999999998</v>
      </c>
      <c r="T91" s="5"/>
      <c r="U91" s="13">
        <f t="shared" si="15"/>
        <v>469.03199999999998</v>
      </c>
      <c r="V91" s="5"/>
      <c r="W91" s="13">
        <f t="shared" si="16"/>
        <v>469.03199999999998</v>
      </c>
      <c r="X91" s="5"/>
      <c r="Y91" s="13">
        <f t="shared" si="17"/>
        <v>469.03199999999998</v>
      </c>
      <c r="Z91" s="5"/>
      <c r="AA91" s="13">
        <f t="shared" si="18"/>
        <v>469.03199999999998</v>
      </c>
      <c r="AB91" s="5"/>
      <c r="AC91" s="13">
        <f t="shared" si="19"/>
        <v>469.03199999999998</v>
      </c>
      <c r="AD91" s="5"/>
      <c r="AE91" s="13">
        <f t="shared" si="20"/>
        <v>469.03199999999998</v>
      </c>
      <c r="AF91" s="5"/>
      <c r="AG91" s="13">
        <f t="shared" si="21"/>
        <v>469.03199999999998</v>
      </c>
      <c r="AH91" s="13">
        <v>466.1866</v>
      </c>
      <c r="AI91" s="23">
        <f t="shared" si="14"/>
        <v>99.393346296201543</v>
      </c>
    </row>
    <row r="92" spans="1:35" ht="74.25" hidden="1" customHeight="1">
      <c r="A92" s="9" t="s">
        <v>59</v>
      </c>
      <c r="B92" s="6" t="s">
        <v>5</v>
      </c>
      <c r="C92" s="6" t="s">
        <v>22</v>
      </c>
      <c r="D92" s="6">
        <v>12</v>
      </c>
      <c r="E92" s="2" t="s">
        <v>61</v>
      </c>
      <c r="F92" s="6"/>
      <c r="G92" s="3">
        <v>0</v>
      </c>
      <c r="H92" s="4">
        <f>H93</f>
        <v>0</v>
      </c>
      <c r="I92" s="3">
        <f t="shared" si="28"/>
        <v>0</v>
      </c>
      <c r="J92" s="5">
        <f>J93</f>
        <v>0</v>
      </c>
      <c r="K92" s="13">
        <f t="shared" si="23"/>
        <v>0</v>
      </c>
      <c r="L92" s="5">
        <f>L93</f>
        <v>0</v>
      </c>
      <c r="M92" s="13">
        <f t="shared" si="24"/>
        <v>0</v>
      </c>
      <c r="N92" s="5">
        <f>N93</f>
        <v>0</v>
      </c>
      <c r="O92" s="13">
        <f t="shared" si="25"/>
        <v>0</v>
      </c>
      <c r="P92" s="5">
        <f>P93</f>
        <v>0</v>
      </c>
      <c r="Q92" s="13">
        <f t="shared" si="26"/>
        <v>0</v>
      </c>
      <c r="R92" s="5">
        <f>R93</f>
        <v>0</v>
      </c>
      <c r="S92" s="13">
        <f t="shared" si="22"/>
        <v>0</v>
      </c>
      <c r="T92" s="5">
        <f>T93</f>
        <v>0</v>
      </c>
      <c r="U92" s="13">
        <f t="shared" si="15"/>
        <v>0</v>
      </c>
      <c r="V92" s="5">
        <f>V93</f>
        <v>0</v>
      </c>
      <c r="W92" s="13">
        <f t="shared" si="16"/>
        <v>0</v>
      </c>
      <c r="X92" s="5">
        <f>X93</f>
        <v>0</v>
      </c>
      <c r="Y92" s="13">
        <f t="shared" si="17"/>
        <v>0</v>
      </c>
      <c r="Z92" s="5">
        <f>Z93</f>
        <v>0</v>
      </c>
      <c r="AA92" s="13">
        <f t="shared" si="18"/>
        <v>0</v>
      </c>
      <c r="AB92" s="5">
        <f>AB93</f>
        <v>0</v>
      </c>
      <c r="AC92" s="13">
        <f t="shared" si="19"/>
        <v>0</v>
      </c>
      <c r="AD92" s="5">
        <f>AD93</f>
        <v>0</v>
      </c>
      <c r="AE92" s="13">
        <f t="shared" si="20"/>
        <v>0</v>
      </c>
      <c r="AF92" s="5">
        <f>AF93</f>
        <v>0</v>
      </c>
      <c r="AG92" s="13">
        <f t="shared" si="21"/>
        <v>0</v>
      </c>
      <c r="AH92" s="13">
        <f>AH93</f>
        <v>0</v>
      </c>
      <c r="AI92" s="23">
        <v>0</v>
      </c>
    </row>
    <row r="93" spans="1:35" ht="39" hidden="1" customHeight="1">
      <c r="A93" s="9" t="s">
        <v>34</v>
      </c>
      <c r="B93" s="6" t="s">
        <v>5</v>
      </c>
      <c r="C93" s="6" t="s">
        <v>22</v>
      </c>
      <c r="D93" s="6">
        <v>12</v>
      </c>
      <c r="E93" s="2" t="s">
        <v>61</v>
      </c>
      <c r="F93" s="6">
        <v>800</v>
      </c>
      <c r="G93" s="3">
        <v>0</v>
      </c>
      <c r="H93" s="4"/>
      <c r="I93" s="3">
        <f t="shared" si="28"/>
        <v>0</v>
      </c>
      <c r="J93" s="5"/>
      <c r="K93" s="13">
        <f t="shared" si="23"/>
        <v>0</v>
      </c>
      <c r="L93" s="5"/>
      <c r="M93" s="13">
        <f t="shared" si="24"/>
        <v>0</v>
      </c>
      <c r="N93" s="5"/>
      <c r="O93" s="13">
        <f t="shared" si="25"/>
        <v>0</v>
      </c>
      <c r="P93" s="5"/>
      <c r="Q93" s="13">
        <f t="shared" si="26"/>
        <v>0</v>
      </c>
      <c r="R93" s="5"/>
      <c r="S93" s="13">
        <f t="shared" si="22"/>
        <v>0</v>
      </c>
      <c r="T93" s="5"/>
      <c r="U93" s="13">
        <f t="shared" si="15"/>
        <v>0</v>
      </c>
      <c r="V93" s="5"/>
      <c r="W93" s="13">
        <f t="shared" si="16"/>
        <v>0</v>
      </c>
      <c r="X93" s="5"/>
      <c r="Y93" s="13">
        <f t="shared" si="17"/>
        <v>0</v>
      </c>
      <c r="Z93" s="5"/>
      <c r="AA93" s="13">
        <f t="shared" si="18"/>
        <v>0</v>
      </c>
      <c r="AB93" s="5"/>
      <c r="AC93" s="13">
        <f t="shared" si="19"/>
        <v>0</v>
      </c>
      <c r="AD93" s="5"/>
      <c r="AE93" s="13">
        <f t="shared" si="20"/>
        <v>0</v>
      </c>
      <c r="AF93" s="5"/>
      <c r="AG93" s="13">
        <f t="shared" si="21"/>
        <v>0</v>
      </c>
      <c r="AH93" s="13">
        <v>0</v>
      </c>
      <c r="AI93" s="23">
        <v>0</v>
      </c>
    </row>
    <row r="94" spans="1:35" ht="66.75" hidden="1" customHeight="1">
      <c r="A94" s="9" t="s">
        <v>60</v>
      </c>
      <c r="B94" s="6" t="s">
        <v>5</v>
      </c>
      <c r="C94" s="6" t="s">
        <v>22</v>
      </c>
      <c r="D94" s="6">
        <v>12</v>
      </c>
      <c r="E94" s="2" t="s">
        <v>62</v>
      </c>
      <c r="F94" s="6"/>
      <c r="G94" s="3">
        <v>50</v>
      </c>
      <c r="H94" s="4">
        <f>H95</f>
        <v>0</v>
      </c>
      <c r="I94" s="3">
        <f t="shared" si="28"/>
        <v>50</v>
      </c>
      <c r="J94" s="5">
        <f>J95</f>
        <v>-50</v>
      </c>
      <c r="K94" s="13">
        <f t="shared" si="23"/>
        <v>0</v>
      </c>
      <c r="L94" s="5">
        <f>L95</f>
        <v>0</v>
      </c>
      <c r="M94" s="13">
        <f t="shared" si="24"/>
        <v>0</v>
      </c>
      <c r="N94" s="5">
        <f>N95</f>
        <v>0</v>
      </c>
      <c r="O94" s="13">
        <f t="shared" si="25"/>
        <v>0</v>
      </c>
      <c r="P94" s="5">
        <f>P95</f>
        <v>0</v>
      </c>
      <c r="Q94" s="13">
        <f t="shared" si="26"/>
        <v>0</v>
      </c>
      <c r="R94" s="5">
        <f>R95</f>
        <v>0</v>
      </c>
      <c r="S94" s="13">
        <f t="shared" si="22"/>
        <v>0</v>
      </c>
      <c r="T94" s="5">
        <f>T95</f>
        <v>0</v>
      </c>
      <c r="U94" s="13">
        <f t="shared" si="15"/>
        <v>0</v>
      </c>
      <c r="V94" s="5">
        <f>V95</f>
        <v>0</v>
      </c>
      <c r="W94" s="13">
        <f t="shared" si="16"/>
        <v>0</v>
      </c>
      <c r="X94" s="5">
        <f>X95</f>
        <v>0</v>
      </c>
      <c r="Y94" s="13">
        <f t="shared" si="17"/>
        <v>0</v>
      </c>
      <c r="Z94" s="5">
        <f>Z95</f>
        <v>0</v>
      </c>
      <c r="AA94" s="13">
        <f t="shared" si="18"/>
        <v>0</v>
      </c>
      <c r="AB94" s="5">
        <f>AB95</f>
        <v>0</v>
      </c>
      <c r="AC94" s="13">
        <f t="shared" si="19"/>
        <v>0</v>
      </c>
      <c r="AD94" s="5">
        <f>AD95</f>
        <v>0</v>
      </c>
      <c r="AE94" s="13">
        <f t="shared" si="20"/>
        <v>0</v>
      </c>
      <c r="AF94" s="5">
        <f>AF95</f>
        <v>0</v>
      </c>
      <c r="AG94" s="13">
        <f t="shared" si="21"/>
        <v>0</v>
      </c>
      <c r="AH94" s="13">
        <f>AH95</f>
        <v>0</v>
      </c>
      <c r="AI94" s="23">
        <v>0</v>
      </c>
    </row>
    <row r="95" spans="1:35" ht="47.25" hidden="1" customHeight="1">
      <c r="A95" s="9" t="s">
        <v>34</v>
      </c>
      <c r="B95" s="6" t="s">
        <v>5</v>
      </c>
      <c r="C95" s="6" t="s">
        <v>22</v>
      </c>
      <c r="D95" s="6">
        <v>12</v>
      </c>
      <c r="E95" s="2" t="s">
        <v>62</v>
      </c>
      <c r="F95" s="6">
        <v>800</v>
      </c>
      <c r="G95" s="3">
        <v>50</v>
      </c>
      <c r="H95" s="4"/>
      <c r="I95" s="3">
        <f t="shared" si="28"/>
        <v>50</v>
      </c>
      <c r="J95" s="5">
        <v>-50</v>
      </c>
      <c r="K95" s="13">
        <f t="shared" si="23"/>
        <v>0</v>
      </c>
      <c r="L95" s="5"/>
      <c r="M95" s="13">
        <f t="shared" si="24"/>
        <v>0</v>
      </c>
      <c r="N95" s="5"/>
      <c r="O95" s="13">
        <f t="shared" si="25"/>
        <v>0</v>
      </c>
      <c r="P95" s="5"/>
      <c r="Q95" s="13">
        <f t="shared" si="26"/>
        <v>0</v>
      </c>
      <c r="R95" s="5"/>
      <c r="S95" s="13">
        <f t="shared" si="22"/>
        <v>0</v>
      </c>
      <c r="T95" s="5"/>
      <c r="U95" s="13">
        <f t="shared" si="15"/>
        <v>0</v>
      </c>
      <c r="V95" s="5"/>
      <c r="W95" s="13">
        <f t="shared" si="16"/>
        <v>0</v>
      </c>
      <c r="X95" s="5"/>
      <c r="Y95" s="13">
        <f t="shared" si="17"/>
        <v>0</v>
      </c>
      <c r="Z95" s="5"/>
      <c r="AA95" s="13">
        <f t="shared" si="18"/>
        <v>0</v>
      </c>
      <c r="AB95" s="5"/>
      <c r="AC95" s="13">
        <f t="shared" si="19"/>
        <v>0</v>
      </c>
      <c r="AD95" s="5"/>
      <c r="AE95" s="13">
        <f t="shared" si="20"/>
        <v>0</v>
      </c>
      <c r="AF95" s="5"/>
      <c r="AG95" s="13">
        <f t="shared" si="21"/>
        <v>0</v>
      </c>
      <c r="AH95" s="13">
        <v>0</v>
      </c>
      <c r="AI95" s="23">
        <v>0</v>
      </c>
    </row>
    <row r="96" spans="1:35" ht="127.5" hidden="1" customHeight="1">
      <c r="A96" s="9" t="s">
        <v>270</v>
      </c>
      <c r="B96" s="6" t="s">
        <v>5</v>
      </c>
      <c r="C96" s="6" t="s">
        <v>22</v>
      </c>
      <c r="D96" s="6">
        <v>12</v>
      </c>
      <c r="E96" s="2" t="s">
        <v>271</v>
      </c>
      <c r="F96" s="6"/>
      <c r="G96" s="3">
        <v>0</v>
      </c>
      <c r="H96" s="4">
        <f>H97</f>
        <v>0</v>
      </c>
      <c r="I96" s="3">
        <f t="shared" si="28"/>
        <v>0</v>
      </c>
      <c r="J96" s="5">
        <f>J97</f>
        <v>0</v>
      </c>
      <c r="K96" s="13">
        <f t="shared" si="23"/>
        <v>0</v>
      </c>
      <c r="L96" s="5">
        <f>L97</f>
        <v>0</v>
      </c>
      <c r="M96" s="13">
        <f t="shared" si="24"/>
        <v>0</v>
      </c>
      <c r="N96" s="5">
        <f>N97</f>
        <v>0</v>
      </c>
      <c r="O96" s="13">
        <f t="shared" si="25"/>
        <v>0</v>
      </c>
      <c r="P96" s="5">
        <f>P97</f>
        <v>0</v>
      </c>
      <c r="Q96" s="13">
        <f t="shared" si="26"/>
        <v>0</v>
      </c>
      <c r="R96" s="5">
        <f>R97</f>
        <v>0</v>
      </c>
      <c r="S96" s="13">
        <f t="shared" si="22"/>
        <v>0</v>
      </c>
      <c r="T96" s="5">
        <f>T97</f>
        <v>0</v>
      </c>
      <c r="U96" s="13">
        <f t="shared" si="15"/>
        <v>0</v>
      </c>
      <c r="V96" s="5">
        <f>V97</f>
        <v>0</v>
      </c>
      <c r="W96" s="13">
        <f t="shared" si="16"/>
        <v>0</v>
      </c>
      <c r="X96" s="5">
        <f>X97</f>
        <v>0</v>
      </c>
      <c r="Y96" s="13">
        <f t="shared" si="17"/>
        <v>0</v>
      </c>
      <c r="Z96" s="5">
        <f>Z97</f>
        <v>0</v>
      </c>
      <c r="AA96" s="13">
        <f t="shared" si="18"/>
        <v>0</v>
      </c>
      <c r="AB96" s="5">
        <f>AB97</f>
        <v>0</v>
      </c>
      <c r="AC96" s="13">
        <f t="shared" si="19"/>
        <v>0</v>
      </c>
      <c r="AD96" s="5">
        <f>AD97</f>
        <v>0</v>
      </c>
      <c r="AE96" s="13">
        <f t="shared" si="20"/>
        <v>0</v>
      </c>
      <c r="AF96" s="5">
        <f>AF97</f>
        <v>0</v>
      </c>
      <c r="AG96" s="13">
        <f t="shared" si="21"/>
        <v>0</v>
      </c>
      <c r="AH96" s="13">
        <f>AH97</f>
        <v>0</v>
      </c>
      <c r="AI96" s="23">
        <v>0</v>
      </c>
    </row>
    <row r="97" spans="1:35" ht="47.25" hidden="1" customHeight="1">
      <c r="A97" s="9" t="s">
        <v>34</v>
      </c>
      <c r="B97" s="6" t="s">
        <v>5</v>
      </c>
      <c r="C97" s="6" t="s">
        <v>22</v>
      </c>
      <c r="D97" s="6">
        <v>12</v>
      </c>
      <c r="E97" s="2" t="s">
        <v>271</v>
      </c>
      <c r="F97" s="6">
        <v>800</v>
      </c>
      <c r="G97" s="3">
        <v>0</v>
      </c>
      <c r="H97" s="4"/>
      <c r="I97" s="3">
        <f t="shared" si="28"/>
        <v>0</v>
      </c>
      <c r="J97" s="5"/>
      <c r="K97" s="13">
        <f t="shared" si="23"/>
        <v>0</v>
      </c>
      <c r="L97" s="5"/>
      <c r="M97" s="13">
        <f t="shared" si="24"/>
        <v>0</v>
      </c>
      <c r="N97" s="5"/>
      <c r="O97" s="13">
        <f t="shared" si="25"/>
        <v>0</v>
      </c>
      <c r="P97" s="5"/>
      <c r="Q97" s="13">
        <f t="shared" si="26"/>
        <v>0</v>
      </c>
      <c r="R97" s="5"/>
      <c r="S97" s="13">
        <f t="shared" si="22"/>
        <v>0</v>
      </c>
      <c r="T97" s="5"/>
      <c r="U97" s="13">
        <f t="shared" si="15"/>
        <v>0</v>
      </c>
      <c r="V97" s="5"/>
      <c r="W97" s="13">
        <f t="shared" si="16"/>
        <v>0</v>
      </c>
      <c r="X97" s="5"/>
      <c r="Y97" s="13">
        <f t="shared" si="17"/>
        <v>0</v>
      </c>
      <c r="Z97" s="5"/>
      <c r="AA97" s="13">
        <f t="shared" si="18"/>
        <v>0</v>
      </c>
      <c r="AB97" s="5"/>
      <c r="AC97" s="13">
        <f t="shared" si="19"/>
        <v>0</v>
      </c>
      <c r="AD97" s="5"/>
      <c r="AE97" s="13">
        <f t="shared" si="20"/>
        <v>0</v>
      </c>
      <c r="AF97" s="5"/>
      <c r="AG97" s="13">
        <f t="shared" si="21"/>
        <v>0</v>
      </c>
      <c r="AH97" s="13">
        <v>0</v>
      </c>
      <c r="AI97" s="23">
        <v>0</v>
      </c>
    </row>
    <row r="98" spans="1:35" ht="111.75" hidden="1" customHeight="1">
      <c r="A98" s="9" t="s">
        <v>270</v>
      </c>
      <c r="B98" s="6" t="s">
        <v>5</v>
      </c>
      <c r="C98" s="6" t="s">
        <v>22</v>
      </c>
      <c r="D98" s="6">
        <v>12</v>
      </c>
      <c r="E98" s="2" t="s">
        <v>291</v>
      </c>
      <c r="F98" s="6"/>
      <c r="G98" s="3">
        <v>0</v>
      </c>
      <c r="H98" s="4">
        <f>H99</f>
        <v>0</v>
      </c>
      <c r="I98" s="3">
        <f t="shared" si="28"/>
        <v>0</v>
      </c>
      <c r="J98" s="5">
        <f>J99</f>
        <v>0</v>
      </c>
      <c r="K98" s="13">
        <f t="shared" si="23"/>
        <v>0</v>
      </c>
      <c r="L98" s="5">
        <f>L99</f>
        <v>0</v>
      </c>
      <c r="M98" s="13">
        <f t="shared" si="24"/>
        <v>0</v>
      </c>
      <c r="N98" s="5">
        <f>N99</f>
        <v>0</v>
      </c>
      <c r="O98" s="13">
        <f t="shared" si="25"/>
        <v>0</v>
      </c>
      <c r="P98" s="5">
        <f>P99</f>
        <v>0</v>
      </c>
      <c r="Q98" s="13">
        <f t="shared" si="26"/>
        <v>0</v>
      </c>
      <c r="R98" s="5">
        <f>R99</f>
        <v>0</v>
      </c>
      <c r="S98" s="13">
        <f t="shared" si="22"/>
        <v>0</v>
      </c>
      <c r="T98" s="5">
        <f>T99</f>
        <v>0</v>
      </c>
      <c r="U98" s="13">
        <f t="shared" si="15"/>
        <v>0</v>
      </c>
      <c r="V98" s="5">
        <f>V99</f>
        <v>0</v>
      </c>
      <c r="W98" s="13">
        <f t="shared" si="16"/>
        <v>0</v>
      </c>
      <c r="X98" s="5">
        <f>X99</f>
        <v>0</v>
      </c>
      <c r="Y98" s="13">
        <f t="shared" si="17"/>
        <v>0</v>
      </c>
      <c r="Z98" s="5">
        <f>Z99</f>
        <v>0</v>
      </c>
      <c r="AA98" s="13">
        <f t="shared" si="18"/>
        <v>0</v>
      </c>
      <c r="AB98" s="5">
        <f>AB99</f>
        <v>0</v>
      </c>
      <c r="AC98" s="13">
        <f t="shared" si="19"/>
        <v>0</v>
      </c>
      <c r="AD98" s="5">
        <f>AD99</f>
        <v>0</v>
      </c>
      <c r="AE98" s="13">
        <f t="shared" si="20"/>
        <v>0</v>
      </c>
      <c r="AF98" s="5">
        <f>AF99</f>
        <v>0</v>
      </c>
      <c r="AG98" s="13">
        <f t="shared" si="21"/>
        <v>0</v>
      </c>
      <c r="AH98" s="13">
        <f>AH99</f>
        <v>0</v>
      </c>
      <c r="AI98" s="23">
        <v>0</v>
      </c>
    </row>
    <row r="99" spans="1:35" ht="31.5" hidden="1" customHeight="1">
      <c r="A99" s="9" t="s">
        <v>34</v>
      </c>
      <c r="B99" s="6" t="s">
        <v>5</v>
      </c>
      <c r="C99" s="6" t="s">
        <v>22</v>
      </c>
      <c r="D99" s="6">
        <v>12</v>
      </c>
      <c r="E99" s="2" t="s">
        <v>291</v>
      </c>
      <c r="F99" s="6">
        <v>800</v>
      </c>
      <c r="G99" s="3">
        <v>0</v>
      </c>
      <c r="H99" s="4"/>
      <c r="I99" s="3">
        <f t="shared" si="28"/>
        <v>0</v>
      </c>
      <c r="J99" s="5"/>
      <c r="K99" s="13">
        <f t="shared" si="23"/>
        <v>0</v>
      </c>
      <c r="L99" s="5"/>
      <c r="M99" s="13">
        <f t="shared" si="24"/>
        <v>0</v>
      </c>
      <c r="N99" s="5"/>
      <c r="O99" s="13">
        <f t="shared" si="25"/>
        <v>0</v>
      </c>
      <c r="P99" s="5"/>
      <c r="Q99" s="13">
        <f t="shared" si="26"/>
        <v>0</v>
      </c>
      <c r="R99" s="5"/>
      <c r="S99" s="13">
        <f t="shared" si="22"/>
        <v>0</v>
      </c>
      <c r="T99" s="5"/>
      <c r="U99" s="13">
        <f t="shared" si="15"/>
        <v>0</v>
      </c>
      <c r="V99" s="5"/>
      <c r="W99" s="13">
        <f t="shared" si="16"/>
        <v>0</v>
      </c>
      <c r="X99" s="5"/>
      <c r="Y99" s="13">
        <f t="shared" si="17"/>
        <v>0</v>
      </c>
      <c r="Z99" s="5"/>
      <c r="AA99" s="13">
        <f t="shared" si="18"/>
        <v>0</v>
      </c>
      <c r="AB99" s="5"/>
      <c r="AC99" s="13">
        <f t="shared" si="19"/>
        <v>0</v>
      </c>
      <c r="AD99" s="5"/>
      <c r="AE99" s="13">
        <f t="shared" si="20"/>
        <v>0</v>
      </c>
      <c r="AF99" s="5"/>
      <c r="AG99" s="13">
        <f t="shared" si="21"/>
        <v>0</v>
      </c>
      <c r="AH99" s="13">
        <v>0</v>
      </c>
      <c r="AI99" s="23">
        <v>0</v>
      </c>
    </row>
    <row r="100" spans="1:35" ht="79.2" hidden="1">
      <c r="A100" s="9" t="s">
        <v>376</v>
      </c>
      <c r="B100" s="6" t="s">
        <v>5</v>
      </c>
      <c r="C100" s="6" t="s">
        <v>22</v>
      </c>
      <c r="D100" s="6">
        <v>12</v>
      </c>
      <c r="E100" s="2" t="s">
        <v>377</v>
      </c>
      <c r="F100" s="6"/>
      <c r="G100" s="3"/>
      <c r="H100" s="4"/>
      <c r="I100" s="3">
        <f t="shared" si="28"/>
        <v>0</v>
      </c>
      <c r="J100" s="5"/>
      <c r="K100" s="13">
        <f t="shared" si="23"/>
        <v>0</v>
      </c>
      <c r="L100" s="5"/>
      <c r="M100" s="13">
        <f t="shared" si="24"/>
        <v>0</v>
      </c>
      <c r="N100" s="5"/>
      <c r="O100" s="13">
        <f t="shared" si="25"/>
        <v>0</v>
      </c>
      <c r="P100" s="5"/>
      <c r="Q100" s="13">
        <f t="shared" si="26"/>
        <v>0</v>
      </c>
      <c r="R100" s="5"/>
      <c r="S100" s="13">
        <f t="shared" si="22"/>
        <v>0</v>
      </c>
      <c r="T100" s="5"/>
      <c r="U100" s="13">
        <f t="shared" si="15"/>
        <v>0</v>
      </c>
      <c r="V100" s="5">
        <f>V101</f>
        <v>0.75</v>
      </c>
      <c r="W100" s="13">
        <f t="shared" si="16"/>
        <v>0.75</v>
      </c>
      <c r="X100" s="5">
        <f>X101</f>
        <v>0</v>
      </c>
      <c r="Y100" s="13">
        <f t="shared" si="17"/>
        <v>0.75</v>
      </c>
      <c r="Z100" s="5">
        <f>Z101</f>
        <v>0</v>
      </c>
      <c r="AA100" s="13">
        <f t="shared" si="18"/>
        <v>0.75</v>
      </c>
      <c r="AB100" s="5">
        <f>AB101</f>
        <v>-0.75</v>
      </c>
      <c r="AC100" s="13">
        <f t="shared" si="19"/>
        <v>0</v>
      </c>
      <c r="AD100" s="5">
        <f>AD101</f>
        <v>0</v>
      </c>
      <c r="AE100" s="13">
        <f t="shared" si="20"/>
        <v>0</v>
      </c>
      <c r="AF100" s="5">
        <f>AF101</f>
        <v>0</v>
      </c>
      <c r="AG100" s="13">
        <f t="shared" si="21"/>
        <v>0</v>
      </c>
      <c r="AH100" s="13">
        <f>AH101</f>
        <v>0</v>
      </c>
      <c r="AI100" s="23">
        <v>0</v>
      </c>
    </row>
    <row r="101" spans="1:35" ht="31.5" hidden="1" customHeight="1">
      <c r="A101" s="9" t="s">
        <v>34</v>
      </c>
      <c r="B101" s="6" t="s">
        <v>5</v>
      </c>
      <c r="C101" s="6" t="s">
        <v>22</v>
      </c>
      <c r="D101" s="6">
        <v>12</v>
      </c>
      <c r="E101" s="2" t="s">
        <v>377</v>
      </c>
      <c r="F101" s="6">
        <v>800</v>
      </c>
      <c r="G101" s="3"/>
      <c r="H101" s="4"/>
      <c r="I101" s="3">
        <f t="shared" si="28"/>
        <v>0</v>
      </c>
      <c r="J101" s="5"/>
      <c r="K101" s="13">
        <f t="shared" si="23"/>
        <v>0</v>
      </c>
      <c r="L101" s="5"/>
      <c r="M101" s="13">
        <f t="shared" si="24"/>
        <v>0</v>
      </c>
      <c r="N101" s="5"/>
      <c r="O101" s="13">
        <f t="shared" si="25"/>
        <v>0</v>
      </c>
      <c r="P101" s="5"/>
      <c r="Q101" s="13">
        <f t="shared" si="26"/>
        <v>0</v>
      </c>
      <c r="R101" s="5"/>
      <c r="S101" s="13">
        <f t="shared" si="22"/>
        <v>0</v>
      </c>
      <c r="T101" s="5"/>
      <c r="U101" s="13">
        <f t="shared" si="15"/>
        <v>0</v>
      </c>
      <c r="V101" s="5">
        <v>0.75</v>
      </c>
      <c r="W101" s="13">
        <f t="shared" si="16"/>
        <v>0.75</v>
      </c>
      <c r="X101" s="5"/>
      <c r="Y101" s="13">
        <f t="shared" si="17"/>
        <v>0.75</v>
      </c>
      <c r="Z101" s="5"/>
      <c r="AA101" s="13">
        <f t="shared" si="18"/>
        <v>0.75</v>
      </c>
      <c r="AB101" s="5">
        <v>-0.75</v>
      </c>
      <c r="AC101" s="13">
        <f t="shared" si="19"/>
        <v>0</v>
      </c>
      <c r="AD101" s="5"/>
      <c r="AE101" s="13">
        <f t="shared" si="20"/>
        <v>0</v>
      </c>
      <c r="AF101" s="5"/>
      <c r="AG101" s="13">
        <f t="shared" si="21"/>
        <v>0</v>
      </c>
      <c r="AH101" s="13">
        <v>0</v>
      </c>
      <c r="AI101" s="23">
        <v>0</v>
      </c>
    </row>
    <row r="102" spans="1:35" ht="170.25" hidden="1" customHeight="1">
      <c r="A102" s="9" t="s">
        <v>391</v>
      </c>
      <c r="B102" s="6" t="s">
        <v>5</v>
      </c>
      <c r="C102" s="6" t="s">
        <v>22</v>
      </c>
      <c r="D102" s="6">
        <v>12</v>
      </c>
      <c r="E102" s="2" t="s">
        <v>378</v>
      </c>
      <c r="F102" s="6"/>
      <c r="G102" s="3"/>
      <c r="H102" s="4"/>
      <c r="I102" s="3">
        <f t="shared" si="28"/>
        <v>0</v>
      </c>
      <c r="J102" s="5"/>
      <c r="K102" s="13">
        <f t="shared" si="23"/>
        <v>0</v>
      </c>
      <c r="L102" s="5"/>
      <c r="M102" s="13">
        <f t="shared" si="24"/>
        <v>0</v>
      </c>
      <c r="N102" s="5"/>
      <c r="O102" s="13">
        <f t="shared" si="25"/>
        <v>0</v>
      </c>
      <c r="P102" s="5"/>
      <c r="Q102" s="13">
        <f t="shared" si="26"/>
        <v>0</v>
      </c>
      <c r="R102" s="5"/>
      <c r="S102" s="13">
        <f t="shared" si="22"/>
        <v>0</v>
      </c>
      <c r="T102" s="5"/>
      <c r="U102" s="13">
        <f t="shared" si="15"/>
        <v>0</v>
      </c>
      <c r="V102" s="5">
        <f>V103</f>
        <v>2.9</v>
      </c>
      <c r="W102" s="13">
        <f t="shared" si="16"/>
        <v>2.9</v>
      </c>
      <c r="X102" s="5">
        <f>X103</f>
        <v>0</v>
      </c>
      <c r="Y102" s="13">
        <f t="shared" si="17"/>
        <v>2.9</v>
      </c>
      <c r="Z102" s="5">
        <f>Z103</f>
        <v>0</v>
      </c>
      <c r="AA102" s="13">
        <f t="shared" si="18"/>
        <v>2.9</v>
      </c>
      <c r="AB102" s="5">
        <f>AB103</f>
        <v>-2.9</v>
      </c>
      <c r="AC102" s="13">
        <f t="shared" si="19"/>
        <v>0</v>
      </c>
      <c r="AD102" s="5">
        <f>AD103</f>
        <v>0</v>
      </c>
      <c r="AE102" s="13">
        <f t="shared" si="20"/>
        <v>0</v>
      </c>
      <c r="AF102" s="5">
        <f>AF103</f>
        <v>0</v>
      </c>
      <c r="AG102" s="13">
        <f t="shared" si="21"/>
        <v>0</v>
      </c>
      <c r="AH102" s="13">
        <f>AH103</f>
        <v>0</v>
      </c>
      <c r="AI102" s="23">
        <v>0</v>
      </c>
    </row>
    <row r="103" spans="1:35" ht="31.5" hidden="1" customHeight="1">
      <c r="A103" s="9" t="s">
        <v>34</v>
      </c>
      <c r="B103" s="6" t="s">
        <v>5</v>
      </c>
      <c r="C103" s="6" t="s">
        <v>22</v>
      </c>
      <c r="D103" s="6">
        <v>12</v>
      </c>
      <c r="E103" s="2" t="s">
        <v>378</v>
      </c>
      <c r="F103" s="6">
        <v>800</v>
      </c>
      <c r="G103" s="3"/>
      <c r="H103" s="4"/>
      <c r="I103" s="3">
        <f t="shared" si="28"/>
        <v>0</v>
      </c>
      <c r="J103" s="5"/>
      <c r="K103" s="13">
        <f t="shared" si="23"/>
        <v>0</v>
      </c>
      <c r="L103" s="5"/>
      <c r="M103" s="13">
        <f t="shared" si="24"/>
        <v>0</v>
      </c>
      <c r="N103" s="5"/>
      <c r="O103" s="13">
        <f t="shared" si="25"/>
        <v>0</v>
      </c>
      <c r="P103" s="5"/>
      <c r="Q103" s="13">
        <f t="shared" si="26"/>
        <v>0</v>
      </c>
      <c r="R103" s="5"/>
      <c r="S103" s="13">
        <f t="shared" si="22"/>
        <v>0</v>
      </c>
      <c r="T103" s="5"/>
      <c r="U103" s="13">
        <f t="shared" si="15"/>
        <v>0</v>
      </c>
      <c r="V103" s="5">
        <v>2.9</v>
      </c>
      <c r="W103" s="13">
        <f t="shared" si="16"/>
        <v>2.9</v>
      </c>
      <c r="X103" s="5"/>
      <c r="Y103" s="13">
        <f t="shared" si="17"/>
        <v>2.9</v>
      </c>
      <c r="Z103" s="5"/>
      <c r="AA103" s="13">
        <f t="shared" si="18"/>
        <v>2.9</v>
      </c>
      <c r="AB103" s="5">
        <v>-2.9</v>
      </c>
      <c r="AC103" s="13">
        <f t="shared" si="19"/>
        <v>0</v>
      </c>
      <c r="AD103" s="5"/>
      <c r="AE103" s="13">
        <f t="shared" si="20"/>
        <v>0</v>
      </c>
      <c r="AF103" s="5"/>
      <c r="AG103" s="13">
        <f t="shared" si="21"/>
        <v>0</v>
      </c>
      <c r="AH103" s="13">
        <v>0</v>
      </c>
      <c r="AI103" s="23">
        <v>0</v>
      </c>
    </row>
    <row r="104" spans="1:35" ht="50.25" customHeight="1">
      <c r="A104" s="9" t="s">
        <v>395</v>
      </c>
      <c r="B104" s="6" t="s">
        <v>5</v>
      </c>
      <c r="C104" s="6" t="s">
        <v>22</v>
      </c>
      <c r="D104" s="6">
        <v>12</v>
      </c>
      <c r="E104" s="2" t="s">
        <v>396</v>
      </c>
      <c r="F104" s="6"/>
      <c r="G104" s="3"/>
      <c r="H104" s="4"/>
      <c r="I104" s="3"/>
      <c r="J104" s="5"/>
      <c r="K104" s="13"/>
      <c r="L104" s="5"/>
      <c r="M104" s="13"/>
      <c r="N104" s="5"/>
      <c r="O104" s="13"/>
      <c r="P104" s="5"/>
      <c r="Q104" s="13"/>
      <c r="R104" s="5"/>
      <c r="S104" s="13"/>
      <c r="T104" s="5"/>
      <c r="U104" s="13"/>
      <c r="V104" s="5"/>
      <c r="W104" s="13"/>
      <c r="X104" s="5"/>
      <c r="Y104" s="13"/>
      <c r="Z104" s="5"/>
      <c r="AA104" s="13">
        <f t="shared" si="18"/>
        <v>0</v>
      </c>
      <c r="AB104" s="5">
        <f>AB105</f>
        <v>4290.1608999999999</v>
      </c>
      <c r="AC104" s="13">
        <f t="shared" si="19"/>
        <v>4290.1608999999999</v>
      </c>
      <c r="AD104" s="5">
        <f>AD105</f>
        <v>0</v>
      </c>
      <c r="AE104" s="13">
        <f t="shared" si="20"/>
        <v>4290.1608999999999</v>
      </c>
      <c r="AF104" s="5">
        <f>AF105</f>
        <v>0</v>
      </c>
      <c r="AG104" s="13">
        <f t="shared" si="21"/>
        <v>4290.1608999999999</v>
      </c>
      <c r="AH104" s="13">
        <f>AH105</f>
        <v>4289.0829000000003</v>
      </c>
      <c r="AI104" s="23">
        <f t="shared" si="14"/>
        <v>99.974872737290582</v>
      </c>
    </row>
    <row r="105" spans="1:35" ht="31.5" customHeight="1">
      <c r="A105" s="9" t="s">
        <v>34</v>
      </c>
      <c r="B105" s="6" t="s">
        <v>5</v>
      </c>
      <c r="C105" s="6" t="s">
        <v>22</v>
      </c>
      <c r="D105" s="6">
        <v>12</v>
      </c>
      <c r="E105" s="2" t="s">
        <v>396</v>
      </c>
      <c r="F105" s="6">
        <v>800</v>
      </c>
      <c r="G105" s="3"/>
      <c r="H105" s="4"/>
      <c r="I105" s="3"/>
      <c r="J105" s="5"/>
      <c r="K105" s="13"/>
      <c r="L105" s="5"/>
      <c r="M105" s="13"/>
      <c r="N105" s="5"/>
      <c r="O105" s="13"/>
      <c r="P105" s="5"/>
      <c r="Q105" s="13"/>
      <c r="R105" s="5"/>
      <c r="S105" s="13"/>
      <c r="T105" s="5"/>
      <c r="U105" s="13"/>
      <c r="V105" s="5"/>
      <c r="W105" s="13"/>
      <c r="X105" s="5"/>
      <c r="Y105" s="13"/>
      <c r="Z105" s="5"/>
      <c r="AA105" s="13">
        <f t="shared" si="18"/>
        <v>0</v>
      </c>
      <c r="AB105" s="5">
        <f>4286.5109+3.65</f>
        <v>4290.1608999999999</v>
      </c>
      <c r="AC105" s="13">
        <f t="shared" si="19"/>
        <v>4290.1608999999999</v>
      </c>
      <c r="AD105" s="5"/>
      <c r="AE105" s="13">
        <f t="shared" si="20"/>
        <v>4290.1608999999999</v>
      </c>
      <c r="AF105" s="5"/>
      <c r="AG105" s="13">
        <f t="shared" si="21"/>
        <v>4290.1608999999999</v>
      </c>
      <c r="AH105" s="13">
        <v>4289.0829000000003</v>
      </c>
      <c r="AI105" s="23">
        <f t="shared" si="14"/>
        <v>99.974872737290582</v>
      </c>
    </row>
    <row r="106" spans="1:35" ht="40.5" hidden="1" customHeight="1">
      <c r="A106" s="9" t="s">
        <v>63</v>
      </c>
      <c r="B106" s="6" t="s">
        <v>5</v>
      </c>
      <c r="C106" s="6" t="s">
        <v>22</v>
      </c>
      <c r="D106" s="6">
        <v>12</v>
      </c>
      <c r="E106" s="2" t="s">
        <v>64</v>
      </c>
      <c r="F106" s="6"/>
      <c r="G106" s="3">
        <v>0</v>
      </c>
      <c r="H106" s="4">
        <f>H107</f>
        <v>0</v>
      </c>
      <c r="I106" s="3">
        <f t="shared" si="28"/>
        <v>0</v>
      </c>
      <c r="J106" s="5">
        <f>J107</f>
        <v>0</v>
      </c>
      <c r="K106" s="13">
        <f t="shared" si="23"/>
        <v>0</v>
      </c>
      <c r="L106" s="5">
        <f>L107</f>
        <v>0</v>
      </c>
      <c r="M106" s="13">
        <f t="shared" si="24"/>
        <v>0</v>
      </c>
      <c r="N106" s="5">
        <f>N107</f>
        <v>0</v>
      </c>
      <c r="O106" s="13">
        <f t="shared" si="25"/>
        <v>0</v>
      </c>
      <c r="P106" s="5">
        <f>P107</f>
        <v>0</v>
      </c>
      <c r="Q106" s="13">
        <f t="shared" si="26"/>
        <v>0</v>
      </c>
      <c r="R106" s="5">
        <f>R107</f>
        <v>0</v>
      </c>
      <c r="S106" s="13">
        <f t="shared" si="22"/>
        <v>0</v>
      </c>
      <c r="T106" s="5">
        <f>T107</f>
        <v>0</v>
      </c>
      <c r="U106" s="13">
        <f t="shared" si="15"/>
        <v>0</v>
      </c>
      <c r="V106" s="5">
        <f>V107</f>
        <v>0</v>
      </c>
      <c r="W106" s="13">
        <f t="shared" si="16"/>
        <v>0</v>
      </c>
      <c r="X106" s="5">
        <f>X107</f>
        <v>0</v>
      </c>
      <c r="Y106" s="13">
        <f t="shared" si="17"/>
        <v>0</v>
      </c>
      <c r="Z106" s="5">
        <f>Z107</f>
        <v>0</v>
      </c>
      <c r="AA106" s="13">
        <f t="shared" si="18"/>
        <v>0</v>
      </c>
      <c r="AB106" s="5">
        <f>AB107</f>
        <v>0</v>
      </c>
      <c r="AC106" s="13">
        <f t="shared" si="19"/>
        <v>0</v>
      </c>
      <c r="AD106" s="5">
        <f>AD107</f>
        <v>0</v>
      </c>
      <c r="AE106" s="13">
        <f t="shared" si="20"/>
        <v>0</v>
      </c>
      <c r="AF106" s="5">
        <f>AF107</f>
        <v>0</v>
      </c>
      <c r="AG106" s="13">
        <f t="shared" si="21"/>
        <v>0</v>
      </c>
      <c r="AH106" s="13">
        <f>AH107</f>
        <v>0</v>
      </c>
      <c r="AI106" s="23">
        <v>0</v>
      </c>
    </row>
    <row r="107" spans="1:35" ht="49.5" hidden="1" customHeight="1">
      <c r="A107" s="9" t="s">
        <v>33</v>
      </c>
      <c r="B107" s="6" t="s">
        <v>5</v>
      </c>
      <c r="C107" s="6" t="s">
        <v>22</v>
      </c>
      <c r="D107" s="6">
        <v>12</v>
      </c>
      <c r="E107" s="2" t="s">
        <v>64</v>
      </c>
      <c r="F107" s="6">
        <v>200</v>
      </c>
      <c r="G107" s="3">
        <v>0</v>
      </c>
      <c r="H107" s="4"/>
      <c r="I107" s="3">
        <f t="shared" si="28"/>
        <v>0</v>
      </c>
      <c r="J107" s="5"/>
      <c r="K107" s="13">
        <f t="shared" si="23"/>
        <v>0</v>
      </c>
      <c r="L107" s="5"/>
      <c r="M107" s="13">
        <f t="shared" si="24"/>
        <v>0</v>
      </c>
      <c r="N107" s="5"/>
      <c r="O107" s="13">
        <f t="shared" si="25"/>
        <v>0</v>
      </c>
      <c r="P107" s="5"/>
      <c r="Q107" s="13">
        <f t="shared" si="26"/>
        <v>0</v>
      </c>
      <c r="R107" s="5"/>
      <c r="S107" s="13">
        <f t="shared" si="22"/>
        <v>0</v>
      </c>
      <c r="T107" s="5"/>
      <c r="U107" s="13">
        <f t="shared" si="15"/>
        <v>0</v>
      </c>
      <c r="V107" s="5"/>
      <c r="W107" s="13">
        <f t="shared" si="16"/>
        <v>0</v>
      </c>
      <c r="X107" s="5"/>
      <c r="Y107" s="13">
        <f t="shared" si="17"/>
        <v>0</v>
      </c>
      <c r="Z107" s="5"/>
      <c r="AA107" s="13">
        <f t="shared" si="18"/>
        <v>0</v>
      </c>
      <c r="AB107" s="5"/>
      <c r="AC107" s="13">
        <f t="shared" si="19"/>
        <v>0</v>
      </c>
      <c r="AD107" s="5"/>
      <c r="AE107" s="13">
        <f t="shared" si="20"/>
        <v>0</v>
      </c>
      <c r="AF107" s="5"/>
      <c r="AG107" s="13">
        <f t="shared" si="21"/>
        <v>0</v>
      </c>
      <c r="AH107" s="13">
        <v>0</v>
      </c>
      <c r="AI107" s="23">
        <v>0</v>
      </c>
    </row>
    <row r="108" spans="1:35" ht="49.5" customHeight="1">
      <c r="A108" s="9" t="s">
        <v>294</v>
      </c>
      <c r="B108" s="6" t="s">
        <v>5</v>
      </c>
      <c r="C108" s="6" t="s">
        <v>22</v>
      </c>
      <c r="D108" s="6">
        <v>12</v>
      </c>
      <c r="E108" s="7" t="s">
        <v>295</v>
      </c>
      <c r="F108" s="6"/>
      <c r="G108" s="3">
        <v>1000</v>
      </c>
      <c r="H108" s="4">
        <f>H109</f>
        <v>0</v>
      </c>
      <c r="I108" s="3">
        <f t="shared" si="28"/>
        <v>1000</v>
      </c>
      <c r="J108" s="5">
        <f>J109</f>
        <v>0</v>
      </c>
      <c r="K108" s="13">
        <f t="shared" si="23"/>
        <v>1000</v>
      </c>
      <c r="L108" s="5">
        <f>L109</f>
        <v>0</v>
      </c>
      <c r="M108" s="13">
        <f t="shared" si="24"/>
        <v>1000</v>
      </c>
      <c r="N108" s="5">
        <f>N109</f>
        <v>0</v>
      </c>
      <c r="O108" s="13">
        <f t="shared" si="25"/>
        <v>1000</v>
      </c>
      <c r="P108" s="5">
        <f>P109</f>
        <v>0</v>
      </c>
      <c r="Q108" s="13">
        <f t="shared" si="26"/>
        <v>1000</v>
      </c>
      <c r="R108" s="5">
        <f>R109</f>
        <v>0</v>
      </c>
      <c r="S108" s="13">
        <f t="shared" si="22"/>
        <v>1000</v>
      </c>
      <c r="T108" s="5">
        <f>T109</f>
        <v>0</v>
      </c>
      <c r="U108" s="13">
        <f t="shared" si="15"/>
        <v>1000</v>
      </c>
      <c r="V108" s="5">
        <f>V109</f>
        <v>0</v>
      </c>
      <c r="W108" s="13">
        <f t="shared" si="16"/>
        <v>1000</v>
      </c>
      <c r="X108" s="5">
        <f>X109</f>
        <v>0</v>
      </c>
      <c r="Y108" s="13">
        <f t="shared" si="17"/>
        <v>1000</v>
      </c>
      <c r="Z108" s="5">
        <f>Z109</f>
        <v>-1000</v>
      </c>
      <c r="AA108" s="13">
        <f t="shared" si="18"/>
        <v>0</v>
      </c>
      <c r="AB108" s="5">
        <f>AB109</f>
        <v>0</v>
      </c>
      <c r="AC108" s="13">
        <f t="shared" si="19"/>
        <v>0</v>
      </c>
      <c r="AD108" s="5">
        <f>AD109</f>
        <v>0</v>
      </c>
      <c r="AE108" s="13">
        <f t="shared" si="20"/>
        <v>0</v>
      </c>
      <c r="AF108" s="5">
        <f>AF109</f>
        <v>0</v>
      </c>
      <c r="AG108" s="13">
        <f t="shared" si="21"/>
        <v>0</v>
      </c>
      <c r="AH108" s="13">
        <f>AH109</f>
        <v>0</v>
      </c>
      <c r="AI108" s="23">
        <v>0</v>
      </c>
    </row>
    <row r="109" spans="1:35" ht="49.5" customHeight="1">
      <c r="A109" s="9" t="s">
        <v>33</v>
      </c>
      <c r="B109" s="6" t="s">
        <v>5</v>
      </c>
      <c r="C109" s="6" t="s">
        <v>22</v>
      </c>
      <c r="D109" s="6">
        <v>12</v>
      </c>
      <c r="E109" s="7" t="s">
        <v>295</v>
      </c>
      <c r="F109" s="6">
        <v>200</v>
      </c>
      <c r="G109" s="3">
        <v>1000</v>
      </c>
      <c r="H109" s="4"/>
      <c r="I109" s="3">
        <f t="shared" si="28"/>
        <v>1000</v>
      </c>
      <c r="J109" s="5"/>
      <c r="K109" s="13">
        <f t="shared" si="23"/>
        <v>1000</v>
      </c>
      <c r="L109" s="5"/>
      <c r="M109" s="13">
        <f t="shared" si="24"/>
        <v>1000</v>
      </c>
      <c r="N109" s="5"/>
      <c r="O109" s="13">
        <f t="shared" si="25"/>
        <v>1000</v>
      </c>
      <c r="P109" s="5"/>
      <c r="Q109" s="13">
        <f t="shared" si="26"/>
        <v>1000</v>
      </c>
      <c r="R109" s="5"/>
      <c r="S109" s="13">
        <f t="shared" si="22"/>
        <v>1000</v>
      </c>
      <c r="T109" s="5"/>
      <c r="U109" s="13">
        <f t="shared" si="15"/>
        <v>1000</v>
      </c>
      <c r="V109" s="5"/>
      <c r="W109" s="13">
        <f t="shared" si="16"/>
        <v>1000</v>
      </c>
      <c r="X109" s="5"/>
      <c r="Y109" s="13">
        <f t="shared" si="17"/>
        <v>1000</v>
      </c>
      <c r="Z109" s="5">
        <v>-1000</v>
      </c>
      <c r="AA109" s="13">
        <f t="shared" si="18"/>
        <v>0</v>
      </c>
      <c r="AB109" s="5"/>
      <c r="AC109" s="13">
        <f t="shared" si="19"/>
        <v>0</v>
      </c>
      <c r="AD109" s="5"/>
      <c r="AE109" s="13">
        <f t="shared" si="20"/>
        <v>0</v>
      </c>
      <c r="AF109" s="5"/>
      <c r="AG109" s="13">
        <f t="shared" si="21"/>
        <v>0</v>
      </c>
      <c r="AH109" s="13">
        <v>0</v>
      </c>
      <c r="AI109" s="23">
        <v>0</v>
      </c>
    </row>
    <row r="110" spans="1:35" ht="49.5" customHeight="1">
      <c r="A110" s="9" t="s">
        <v>349</v>
      </c>
      <c r="B110" s="6" t="s">
        <v>5</v>
      </c>
      <c r="C110" s="6" t="s">
        <v>23</v>
      </c>
      <c r="D110" s="6" t="s">
        <v>20</v>
      </c>
      <c r="E110" s="2" t="s">
        <v>350</v>
      </c>
      <c r="F110" s="6"/>
      <c r="G110" s="3"/>
      <c r="H110" s="4"/>
      <c r="I110" s="3">
        <f t="shared" si="28"/>
        <v>0</v>
      </c>
      <c r="J110" s="5"/>
      <c r="K110" s="13">
        <f t="shared" si="23"/>
        <v>0</v>
      </c>
      <c r="L110" s="5"/>
      <c r="M110" s="13">
        <f t="shared" si="24"/>
        <v>0</v>
      </c>
      <c r="N110" s="5"/>
      <c r="O110" s="13">
        <f t="shared" si="25"/>
        <v>0</v>
      </c>
      <c r="P110" s="5">
        <f>P111</f>
        <v>30</v>
      </c>
      <c r="Q110" s="13">
        <f t="shared" si="26"/>
        <v>30</v>
      </c>
      <c r="R110" s="5">
        <f>R111</f>
        <v>0</v>
      </c>
      <c r="S110" s="13">
        <f t="shared" si="22"/>
        <v>30</v>
      </c>
      <c r="T110" s="5">
        <f>T111</f>
        <v>0</v>
      </c>
      <c r="U110" s="13">
        <f t="shared" si="15"/>
        <v>30</v>
      </c>
      <c r="V110" s="5">
        <f>V111</f>
        <v>0</v>
      </c>
      <c r="W110" s="13">
        <f t="shared" si="16"/>
        <v>30</v>
      </c>
      <c r="X110" s="5">
        <f>X111</f>
        <v>0</v>
      </c>
      <c r="Y110" s="13">
        <f t="shared" si="17"/>
        <v>30</v>
      </c>
      <c r="Z110" s="5">
        <f>Z111</f>
        <v>0</v>
      </c>
      <c r="AA110" s="13">
        <f t="shared" si="18"/>
        <v>30</v>
      </c>
      <c r="AB110" s="5">
        <f>AB111</f>
        <v>0</v>
      </c>
      <c r="AC110" s="13">
        <f t="shared" si="19"/>
        <v>30</v>
      </c>
      <c r="AD110" s="5">
        <f>AD111</f>
        <v>0</v>
      </c>
      <c r="AE110" s="13">
        <f t="shared" si="20"/>
        <v>30</v>
      </c>
      <c r="AF110" s="5">
        <f>AF111</f>
        <v>0</v>
      </c>
      <c r="AG110" s="13">
        <f t="shared" si="21"/>
        <v>30</v>
      </c>
      <c r="AH110" s="13">
        <v>30</v>
      </c>
      <c r="AI110" s="23">
        <f t="shared" si="14"/>
        <v>100</v>
      </c>
    </row>
    <row r="111" spans="1:35" ht="49.5" customHeight="1">
      <c r="A111" s="9" t="s">
        <v>33</v>
      </c>
      <c r="B111" s="6" t="s">
        <v>5</v>
      </c>
      <c r="C111" s="6" t="s">
        <v>23</v>
      </c>
      <c r="D111" s="6" t="s">
        <v>20</v>
      </c>
      <c r="E111" s="2" t="s">
        <v>350</v>
      </c>
      <c r="F111" s="6">
        <v>200</v>
      </c>
      <c r="G111" s="3"/>
      <c r="H111" s="4"/>
      <c r="I111" s="3">
        <f t="shared" si="28"/>
        <v>0</v>
      </c>
      <c r="J111" s="5"/>
      <c r="K111" s="13">
        <f t="shared" si="23"/>
        <v>0</v>
      </c>
      <c r="L111" s="5"/>
      <c r="M111" s="13">
        <f t="shared" si="24"/>
        <v>0</v>
      </c>
      <c r="N111" s="5"/>
      <c r="O111" s="13">
        <f t="shared" si="25"/>
        <v>0</v>
      </c>
      <c r="P111" s="5">
        <v>30</v>
      </c>
      <c r="Q111" s="13">
        <f t="shared" si="26"/>
        <v>30</v>
      </c>
      <c r="R111" s="5"/>
      <c r="S111" s="13">
        <f t="shared" si="22"/>
        <v>30</v>
      </c>
      <c r="T111" s="5"/>
      <c r="U111" s="13">
        <f t="shared" si="15"/>
        <v>30</v>
      </c>
      <c r="V111" s="5"/>
      <c r="W111" s="13">
        <f t="shared" si="16"/>
        <v>30</v>
      </c>
      <c r="X111" s="5"/>
      <c r="Y111" s="13">
        <f t="shared" si="17"/>
        <v>30</v>
      </c>
      <c r="Z111" s="5"/>
      <c r="AA111" s="13">
        <f t="shared" si="18"/>
        <v>30</v>
      </c>
      <c r="AB111" s="5"/>
      <c r="AC111" s="13">
        <f t="shared" si="19"/>
        <v>30</v>
      </c>
      <c r="AD111" s="5"/>
      <c r="AE111" s="13">
        <f t="shared" si="20"/>
        <v>30</v>
      </c>
      <c r="AF111" s="5"/>
      <c r="AG111" s="13">
        <f t="shared" si="21"/>
        <v>30</v>
      </c>
      <c r="AH111" s="13">
        <v>30</v>
      </c>
      <c r="AI111" s="23">
        <f t="shared" si="14"/>
        <v>100</v>
      </c>
    </row>
    <row r="112" spans="1:35" ht="49.5" hidden="1" customHeight="1">
      <c r="A112" s="9" t="s">
        <v>351</v>
      </c>
      <c r="B112" s="6" t="s">
        <v>5</v>
      </c>
      <c r="C112" s="6" t="s">
        <v>23</v>
      </c>
      <c r="D112" s="6" t="s">
        <v>20</v>
      </c>
      <c r="E112" s="2" t="s">
        <v>352</v>
      </c>
      <c r="F112" s="6"/>
      <c r="G112" s="3"/>
      <c r="H112" s="4"/>
      <c r="I112" s="3">
        <f t="shared" si="28"/>
        <v>0</v>
      </c>
      <c r="J112" s="5"/>
      <c r="K112" s="13">
        <f t="shared" si="23"/>
        <v>0</v>
      </c>
      <c r="L112" s="5"/>
      <c r="M112" s="13">
        <f t="shared" si="24"/>
        <v>0</v>
      </c>
      <c r="N112" s="5"/>
      <c r="O112" s="13">
        <f t="shared" si="25"/>
        <v>0</v>
      </c>
      <c r="P112" s="5">
        <f>P113</f>
        <v>0</v>
      </c>
      <c r="Q112" s="13">
        <f t="shared" si="26"/>
        <v>0</v>
      </c>
      <c r="R112" s="5">
        <f>R113</f>
        <v>0</v>
      </c>
      <c r="S112" s="13">
        <f t="shared" si="22"/>
        <v>0</v>
      </c>
      <c r="T112" s="5">
        <f>T113</f>
        <v>0</v>
      </c>
      <c r="U112" s="13">
        <f t="shared" si="15"/>
        <v>0</v>
      </c>
      <c r="V112" s="5">
        <f>V113</f>
        <v>0</v>
      </c>
      <c r="W112" s="13">
        <f t="shared" si="16"/>
        <v>0</v>
      </c>
      <c r="X112" s="5">
        <f>X113</f>
        <v>0</v>
      </c>
      <c r="Y112" s="13">
        <f t="shared" si="17"/>
        <v>0</v>
      </c>
      <c r="Z112" s="5">
        <f>Z113</f>
        <v>0</v>
      </c>
      <c r="AA112" s="13">
        <f t="shared" si="18"/>
        <v>0</v>
      </c>
      <c r="AB112" s="5">
        <f>AB113</f>
        <v>0</v>
      </c>
      <c r="AC112" s="13">
        <f t="shared" si="19"/>
        <v>0</v>
      </c>
      <c r="AD112" s="5">
        <f>AD113</f>
        <v>0</v>
      </c>
      <c r="AE112" s="13">
        <f t="shared" si="20"/>
        <v>0</v>
      </c>
      <c r="AF112" s="5">
        <f>AF113</f>
        <v>0</v>
      </c>
      <c r="AG112" s="13">
        <f t="shared" si="21"/>
        <v>0</v>
      </c>
      <c r="AH112" s="13">
        <f>AH113</f>
        <v>0</v>
      </c>
      <c r="AI112" s="23">
        <v>0</v>
      </c>
    </row>
    <row r="113" spans="1:35" ht="49.5" hidden="1" customHeight="1">
      <c r="A113" s="9" t="s">
        <v>33</v>
      </c>
      <c r="B113" s="6" t="s">
        <v>5</v>
      </c>
      <c r="C113" s="6" t="s">
        <v>23</v>
      </c>
      <c r="D113" s="6" t="s">
        <v>20</v>
      </c>
      <c r="E113" s="2" t="s">
        <v>352</v>
      </c>
      <c r="F113" s="6">
        <v>200</v>
      </c>
      <c r="G113" s="3"/>
      <c r="H113" s="4"/>
      <c r="I113" s="3">
        <f t="shared" si="28"/>
        <v>0</v>
      </c>
      <c r="J113" s="5"/>
      <c r="K113" s="13">
        <f t="shared" si="23"/>
        <v>0</v>
      </c>
      <c r="L113" s="5"/>
      <c r="M113" s="13">
        <f t="shared" si="24"/>
        <v>0</v>
      </c>
      <c r="N113" s="5"/>
      <c r="O113" s="13">
        <f t="shared" si="25"/>
        <v>0</v>
      </c>
      <c r="P113" s="5"/>
      <c r="Q113" s="13">
        <f t="shared" si="26"/>
        <v>0</v>
      </c>
      <c r="R113" s="5"/>
      <c r="S113" s="13">
        <f t="shared" si="22"/>
        <v>0</v>
      </c>
      <c r="T113" s="5"/>
      <c r="U113" s="13">
        <f t="shared" si="15"/>
        <v>0</v>
      </c>
      <c r="V113" s="5"/>
      <c r="W113" s="13">
        <f t="shared" si="16"/>
        <v>0</v>
      </c>
      <c r="X113" s="5"/>
      <c r="Y113" s="13">
        <f t="shared" si="17"/>
        <v>0</v>
      </c>
      <c r="Z113" s="5"/>
      <c r="AA113" s="13">
        <f t="shared" si="18"/>
        <v>0</v>
      </c>
      <c r="AB113" s="5"/>
      <c r="AC113" s="13">
        <f t="shared" si="19"/>
        <v>0</v>
      </c>
      <c r="AD113" s="5"/>
      <c r="AE113" s="13">
        <f t="shared" si="20"/>
        <v>0</v>
      </c>
      <c r="AF113" s="5"/>
      <c r="AG113" s="13">
        <f t="shared" si="21"/>
        <v>0</v>
      </c>
      <c r="AH113" s="13">
        <v>0</v>
      </c>
      <c r="AI113" s="23">
        <v>0</v>
      </c>
    </row>
    <row r="114" spans="1:35" ht="49.5" hidden="1" customHeight="1">
      <c r="A114" s="9" t="s">
        <v>353</v>
      </c>
      <c r="B114" s="6" t="s">
        <v>5</v>
      </c>
      <c r="C114" s="6" t="s">
        <v>23</v>
      </c>
      <c r="D114" s="6" t="s">
        <v>20</v>
      </c>
      <c r="E114" s="2" t="s">
        <v>348</v>
      </c>
      <c r="F114" s="6"/>
      <c r="G114" s="3"/>
      <c r="H114" s="4"/>
      <c r="I114" s="3">
        <f t="shared" si="28"/>
        <v>0</v>
      </c>
      <c r="J114" s="5"/>
      <c r="K114" s="13">
        <f t="shared" si="23"/>
        <v>0</v>
      </c>
      <c r="L114" s="5"/>
      <c r="M114" s="13">
        <f t="shared" si="24"/>
        <v>0</v>
      </c>
      <c r="N114" s="5"/>
      <c r="O114" s="13">
        <f t="shared" si="25"/>
        <v>0</v>
      </c>
      <c r="P114" s="5">
        <f>P115</f>
        <v>0</v>
      </c>
      <c r="Q114" s="13">
        <f t="shared" si="26"/>
        <v>0</v>
      </c>
      <c r="R114" s="5">
        <f>R115</f>
        <v>0</v>
      </c>
      <c r="S114" s="13">
        <f t="shared" si="22"/>
        <v>0</v>
      </c>
      <c r="T114" s="5">
        <f>T115</f>
        <v>0</v>
      </c>
      <c r="U114" s="13">
        <f t="shared" si="15"/>
        <v>0</v>
      </c>
      <c r="V114" s="5">
        <f>V115</f>
        <v>0</v>
      </c>
      <c r="W114" s="13">
        <f t="shared" si="16"/>
        <v>0</v>
      </c>
      <c r="X114" s="5">
        <f>X115</f>
        <v>0</v>
      </c>
      <c r="Y114" s="13">
        <f t="shared" si="17"/>
        <v>0</v>
      </c>
      <c r="Z114" s="5">
        <f>Z115</f>
        <v>0</v>
      </c>
      <c r="AA114" s="13">
        <f t="shared" si="18"/>
        <v>0</v>
      </c>
      <c r="AB114" s="5">
        <f>AB115</f>
        <v>0</v>
      </c>
      <c r="AC114" s="13">
        <f t="shared" si="19"/>
        <v>0</v>
      </c>
      <c r="AD114" s="5">
        <f>AD115</f>
        <v>0</v>
      </c>
      <c r="AE114" s="13">
        <f t="shared" si="20"/>
        <v>0</v>
      </c>
      <c r="AF114" s="5">
        <f>AF115</f>
        <v>0</v>
      </c>
      <c r="AG114" s="13">
        <f t="shared" si="21"/>
        <v>0</v>
      </c>
      <c r="AH114" s="13">
        <f>AH115</f>
        <v>0</v>
      </c>
      <c r="AI114" s="23">
        <v>0</v>
      </c>
    </row>
    <row r="115" spans="1:35" ht="49.5" hidden="1" customHeight="1">
      <c r="A115" s="9" t="s">
        <v>33</v>
      </c>
      <c r="B115" s="6" t="s">
        <v>5</v>
      </c>
      <c r="C115" s="6" t="s">
        <v>23</v>
      </c>
      <c r="D115" s="6" t="s">
        <v>20</v>
      </c>
      <c r="E115" s="2" t="s">
        <v>348</v>
      </c>
      <c r="F115" s="6">
        <v>200</v>
      </c>
      <c r="G115" s="3"/>
      <c r="H115" s="4"/>
      <c r="I115" s="3">
        <f t="shared" si="28"/>
        <v>0</v>
      </c>
      <c r="J115" s="5"/>
      <c r="K115" s="13">
        <f t="shared" si="23"/>
        <v>0</v>
      </c>
      <c r="L115" s="5"/>
      <c r="M115" s="13">
        <f t="shared" si="24"/>
        <v>0</v>
      </c>
      <c r="N115" s="5"/>
      <c r="O115" s="13">
        <f t="shared" si="25"/>
        <v>0</v>
      </c>
      <c r="P115" s="5"/>
      <c r="Q115" s="13">
        <f t="shared" si="26"/>
        <v>0</v>
      </c>
      <c r="R115" s="5"/>
      <c r="S115" s="13">
        <f t="shared" si="22"/>
        <v>0</v>
      </c>
      <c r="T115" s="5"/>
      <c r="U115" s="13">
        <f t="shared" si="15"/>
        <v>0</v>
      </c>
      <c r="V115" s="5"/>
      <c r="W115" s="13">
        <f t="shared" si="16"/>
        <v>0</v>
      </c>
      <c r="X115" s="5"/>
      <c r="Y115" s="13">
        <f t="shared" si="17"/>
        <v>0</v>
      </c>
      <c r="Z115" s="5"/>
      <c r="AA115" s="13">
        <f t="shared" si="18"/>
        <v>0</v>
      </c>
      <c r="AB115" s="5"/>
      <c r="AC115" s="13">
        <f t="shared" si="19"/>
        <v>0</v>
      </c>
      <c r="AD115" s="5"/>
      <c r="AE115" s="13">
        <f t="shared" si="20"/>
        <v>0</v>
      </c>
      <c r="AF115" s="5"/>
      <c r="AG115" s="13">
        <f t="shared" si="21"/>
        <v>0</v>
      </c>
      <c r="AH115" s="13">
        <v>0</v>
      </c>
      <c r="AI115" s="23">
        <v>0</v>
      </c>
    </row>
    <row r="116" spans="1:35" ht="33" hidden="1" customHeight="1">
      <c r="A116" s="9" t="s">
        <v>372</v>
      </c>
      <c r="B116" s="6" t="s">
        <v>5</v>
      </c>
      <c r="C116" s="6" t="s">
        <v>23</v>
      </c>
      <c r="D116" s="6" t="s">
        <v>26</v>
      </c>
      <c r="E116" s="2" t="s">
        <v>373</v>
      </c>
      <c r="F116" s="6"/>
      <c r="G116" s="3"/>
      <c r="H116" s="4"/>
      <c r="I116" s="3">
        <f t="shared" si="28"/>
        <v>0</v>
      </c>
      <c r="J116" s="5"/>
      <c r="K116" s="13">
        <f t="shared" si="23"/>
        <v>0</v>
      </c>
      <c r="L116" s="5"/>
      <c r="M116" s="13">
        <f t="shared" si="24"/>
        <v>0</v>
      </c>
      <c r="N116" s="5"/>
      <c r="O116" s="13">
        <f t="shared" si="25"/>
        <v>0</v>
      </c>
      <c r="P116" s="5"/>
      <c r="Q116" s="13">
        <f t="shared" si="26"/>
        <v>0</v>
      </c>
      <c r="R116" s="5"/>
      <c r="S116" s="13">
        <f t="shared" si="22"/>
        <v>0</v>
      </c>
      <c r="T116" s="5">
        <f>T117</f>
        <v>3021.8185699999999</v>
      </c>
      <c r="U116" s="13">
        <f t="shared" si="15"/>
        <v>3021.8185699999999</v>
      </c>
      <c r="V116" s="5">
        <f>V117</f>
        <v>0</v>
      </c>
      <c r="W116" s="13">
        <f t="shared" si="16"/>
        <v>3021.8185699999999</v>
      </c>
      <c r="X116" s="5">
        <f>X117</f>
        <v>0</v>
      </c>
      <c r="Y116" s="13">
        <f t="shared" si="17"/>
        <v>3021.8185699999999</v>
      </c>
      <c r="Z116" s="5">
        <f>Z117</f>
        <v>0</v>
      </c>
      <c r="AA116" s="13">
        <f t="shared" si="18"/>
        <v>3021.8185699999999</v>
      </c>
      <c r="AB116" s="5">
        <f>AB117</f>
        <v>-3021.8185699999999</v>
      </c>
      <c r="AC116" s="13">
        <f t="shared" si="19"/>
        <v>0</v>
      </c>
      <c r="AD116" s="5">
        <f>AD117</f>
        <v>0</v>
      </c>
      <c r="AE116" s="13">
        <f t="shared" si="20"/>
        <v>0</v>
      </c>
      <c r="AF116" s="5">
        <f>AF117</f>
        <v>0</v>
      </c>
      <c r="AG116" s="13">
        <f t="shared" si="21"/>
        <v>0</v>
      </c>
      <c r="AH116" s="13">
        <f>AH117</f>
        <v>0</v>
      </c>
      <c r="AI116" s="23">
        <v>0</v>
      </c>
    </row>
    <row r="117" spans="1:35" ht="49.5" hidden="1" customHeight="1">
      <c r="A117" s="10" t="s">
        <v>237</v>
      </c>
      <c r="B117" s="6" t="s">
        <v>5</v>
      </c>
      <c r="C117" s="6" t="s">
        <v>23</v>
      </c>
      <c r="D117" s="6" t="s">
        <v>26</v>
      </c>
      <c r="E117" s="2" t="s">
        <v>373</v>
      </c>
      <c r="F117" s="6">
        <v>400</v>
      </c>
      <c r="G117" s="3"/>
      <c r="H117" s="4"/>
      <c r="I117" s="3">
        <f t="shared" si="28"/>
        <v>0</v>
      </c>
      <c r="J117" s="5"/>
      <c r="K117" s="13">
        <f t="shared" si="23"/>
        <v>0</v>
      </c>
      <c r="L117" s="5"/>
      <c r="M117" s="13">
        <f t="shared" si="24"/>
        <v>0</v>
      </c>
      <c r="N117" s="5"/>
      <c r="O117" s="13">
        <f t="shared" si="25"/>
        <v>0</v>
      </c>
      <c r="P117" s="5"/>
      <c r="Q117" s="13">
        <f t="shared" si="26"/>
        <v>0</v>
      </c>
      <c r="R117" s="5"/>
      <c r="S117" s="13">
        <f t="shared" si="22"/>
        <v>0</v>
      </c>
      <c r="T117" s="5">
        <v>3021.8185699999999</v>
      </c>
      <c r="U117" s="13">
        <f t="shared" si="15"/>
        <v>3021.8185699999999</v>
      </c>
      <c r="V117" s="5"/>
      <c r="W117" s="13">
        <f t="shared" si="16"/>
        <v>3021.8185699999999</v>
      </c>
      <c r="X117" s="5"/>
      <c r="Y117" s="13">
        <f t="shared" si="17"/>
        <v>3021.8185699999999</v>
      </c>
      <c r="Z117" s="5"/>
      <c r="AA117" s="13">
        <f t="shared" si="18"/>
        <v>3021.8185699999999</v>
      </c>
      <c r="AB117" s="5">
        <v>-3021.8185699999999</v>
      </c>
      <c r="AC117" s="13">
        <f t="shared" si="19"/>
        <v>0</v>
      </c>
      <c r="AD117" s="5"/>
      <c r="AE117" s="13">
        <f t="shared" si="20"/>
        <v>0</v>
      </c>
      <c r="AF117" s="5"/>
      <c r="AG117" s="13">
        <f t="shared" si="21"/>
        <v>0</v>
      </c>
      <c r="AH117" s="13">
        <v>0</v>
      </c>
      <c r="AI117" s="23">
        <v>0</v>
      </c>
    </row>
    <row r="118" spans="1:35" ht="96" hidden="1" customHeight="1">
      <c r="A118" s="9" t="s">
        <v>66</v>
      </c>
      <c r="B118" s="6" t="s">
        <v>5</v>
      </c>
      <c r="C118" s="6" t="s">
        <v>23</v>
      </c>
      <c r="D118" s="6" t="s">
        <v>26</v>
      </c>
      <c r="E118" s="2" t="s">
        <v>67</v>
      </c>
      <c r="F118" s="6"/>
      <c r="G118" s="3">
        <v>0</v>
      </c>
      <c r="H118" s="4">
        <f>H119</f>
        <v>0</v>
      </c>
      <c r="I118" s="3">
        <f t="shared" si="28"/>
        <v>0</v>
      </c>
      <c r="J118" s="5">
        <f>J119</f>
        <v>0</v>
      </c>
      <c r="K118" s="13">
        <f t="shared" si="23"/>
        <v>0</v>
      </c>
      <c r="L118" s="5">
        <f>L119</f>
        <v>0</v>
      </c>
      <c r="M118" s="13">
        <f t="shared" si="24"/>
        <v>0</v>
      </c>
      <c r="N118" s="5">
        <f>N119</f>
        <v>0</v>
      </c>
      <c r="O118" s="13">
        <f t="shared" si="25"/>
        <v>0</v>
      </c>
      <c r="P118" s="5">
        <f>P119</f>
        <v>0</v>
      </c>
      <c r="Q118" s="13">
        <f t="shared" si="26"/>
        <v>0</v>
      </c>
      <c r="R118" s="5">
        <f>R119</f>
        <v>0</v>
      </c>
      <c r="S118" s="13">
        <f t="shared" si="22"/>
        <v>0</v>
      </c>
      <c r="T118" s="5">
        <f>T119</f>
        <v>0</v>
      </c>
      <c r="U118" s="13">
        <f t="shared" si="15"/>
        <v>0</v>
      </c>
      <c r="V118" s="5">
        <f>V119</f>
        <v>0</v>
      </c>
      <c r="W118" s="13">
        <f t="shared" si="16"/>
        <v>0</v>
      </c>
      <c r="X118" s="5">
        <f>X119</f>
        <v>0</v>
      </c>
      <c r="Y118" s="13">
        <f t="shared" si="17"/>
        <v>0</v>
      </c>
      <c r="Z118" s="5">
        <f>Z119</f>
        <v>0</v>
      </c>
      <c r="AA118" s="13">
        <f t="shared" si="18"/>
        <v>0</v>
      </c>
      <c r="AB118" s="5">
        <f>AB119</f>
        <v>0</v>
      </c>
      <c r="AC118" s="13">
        <f t="shared" si="19"/>
        <v>0</v>
      </c>
      <c r="AD118" s="5">
        <f>AD119</f>
        <v>0</v>
      </c>
      <c r="AE118" s="13">
        <f t="shared" si="20"/>
        <v>0</v>
      </c>
      <c r="AF118" s="5">
        <f>AF119</f>
        <v>0</v>
      </c>
      <c r="AG118" s="13">
        <f t="shared" si="21"/>
        <v>0</v>
      </c>
      <c r="AH118" s="13">
        <f>AH119</f>
        <v>0</v>
      </c>
      <c r="AI118" s="23">
        <v>0</v>
      </c>
    </row>
    <row r="119" spans="1:35" ht="50.25" hidden="1" customHeight="1">
      <c r="A119" s="9" t="s">
        <v>33</v>
      </c>
      <c r="B119" s="6" t="s">
        <v>5</v>
      </c>
      <c r="C119" s="6" t="s">
        <v>23</v>
      </c>
      <c r="D119" s="6" t="s">
        <v>26</v>
      </c>
      <c r="E119" s="2" t="s">
        <v>67</v>
      </c>
      <c r="F119" s="6">
        <v>200</v>
      </c>
      <c r="G119" s="3">
        <v>0</v>
      </c>
      <c r="H119" s="4"/>
      <c r="I119" s="3">
        <f t="shared" si="28"/>
        <v>0</v>
      </c>
      <c r="J119" s="5"/>
      <c r="K119" s="13">
        <f t="shared" si="23"/>
        <v>0</v>
      </c>
      <c r="L119" s="5"/>
      <c r="M119" s="13">
        <f t="shared" si="24"/>
        <v>0</v>
      </c>
      <c r="N119" s="5"/>
      <c r="O119" s="13">
        <f t="shared" si="25"/>
        <v>0</v>
      </c>
      <c r="P119" s="5"/>
      <c r="Q119" s="13">
        <f t="shared" si="26"/>
        <v>0</v>
      </c>
      <c r="R119" s="5"/>
      <c r="S119" s="13">
        <f t="shared" si="22"/>
        <v>0</v>
      </c>
      <c r="T119" s="5"/>
      <c r="U119" s="13">
        <f t="shared" si="15"/>
        <v>0</v>
      </c>
      <c r="V119" s="5"/>
      <c r="W119" s="13">
        <f t="shared" si="16"/>
        <v>0</v>
      </c>
      <c r="X119" s="5"/>
      <c r="Y119" s="13">
        <f t="shared" si="17"/>
        <v>0</v>
      </c>
      <c r="Z119" s="5"/>
      <c r="AA119" s="13">
        <f t="shared" si="18"/>
        <v>0</v>
      </c>
      <c r="AB119" s="5"/>
      <c r="AC119" s="13">
        <f t="shared" si="19"/>
        <v>0</v>
      </c>
      <c r="AD119" s="5"/>
      <c r="AE119" s="13">
        <f t="shared" si="20"/>
        <v>0</v>
      </c>
      <c r="AF119" s="5"/>
      <c r="AG119" s="13">
        <f t="shared" si="21"/>
        <v>0</v>
      </c>
      <c r="AH119" s="13">
        <v>0</v>
      </c>
      <c r="AI119" s="23">
        <v>0</v>
      </c>
    </row>
    <row r="120" spans="1:35" ht="50.25" customHeight="1">
      <c r="A120" s="9" t="s">
        <v>398</v>
      </c>
      <c r="B120" s="6" t="s">
        <v>5</v>
      </c>
      <c r="C120" s="6" t="s">
        <v>23</v>
      </c>
      <c r="D120" s="6" t="s">
        <v>26</v>
      </c>
      <c r="E120" s="2" t="s">
        <v>399</v>
      </c>
      <c r="F120" s="6"/>
      <c r="G120" s="3"/>
      <c r="H120" s="4"/>
      <c r="I120" s="3"/>
      <c r="J120" s="5"/>
      <c r="K120" s="13"/>
      <c r="L120" s="5"/>
      <c r="M120" s="13"/>
      <c r="N120" s="5"/>
      <c r="O120" s="13"/>
      <c r="P120" s="5"/>
      <c r="Q120" s="13"/>
      <c r="R120" s="5"/>
      <c r="S120" s="13"/>
      <c r="T120" s="5"/>
      <c r="U120" s="13"/>
      <c r="V120" s="5"/>
      <c r="W120" s="13"/>
      <c r="X120" s="5"/>
      <c r="Y120" s="13"/>
      <c r="Z120" s="5"/>
      <c r="AA120" s="13">
        <f t="shared" si="18"/>
        <v>0</v>
      </c>
      <c r="AB120" s="5">
        <f>AB121</f>
        <v>0</v>
      </c>
      <c r="AC120" s="13">
        <f t="shared" si="19"/>
        <v>0</v>
      </c>
      <c r="AD120" s="5">
        <f>AD121</f>
        <v>8000</v>
      </c>
      <c r="AE120" s="13">
        <f t="shared" si="20"/>
        <v>8000</v>
      </c>
      <c r="AF120" s="5">
        <f>AF121</f>
        <v>0</v>
      </c>
      <c r="AG120" s="13">
        <f t="shared" si="21"/>
        <v>8000</v>
      </c>
      <c r="AH120" s="13">
        <f>AH121</f>
        <v>8000</v>
      </c>
      <c r="AI120" s="23">
        <f t="shared" si="14"/>
        <v>100</v>
      </c>
    </row>
    <row r="121" spans="1:35" ht="33" customHeight="1">
      <c r="A121" s="9" t="s">
        <v>34</v>
      </c>
      <c r="B121" s="6" t="s">
        <v>5</v>
      </c>
      <c r="C121" s="6" t="s">
        <v>23</v>
      </c>
      <c r="D121" s="6" t="s">
        <v>26</v>
      </c>
      <c r="E121" s="2" t="s">
        <v>399</v>
      </c>
      <c r="F121" s="6">
        <v>800</v>
      </c>
      <c r="G121" s="3"/>
      <c r="H121" s="4"/>
      <c r="I121" s="3"/>
      <c r="J121" s="5"/>
      <c r="K121" s="13"/>
      <c r="L121" s="5"/>
      <c r="M121" s="13"/>
      <c r="N121" s="5"/>
      <c r="O121" s="13"/>
      <c r="P121" s="5"/>
      <c r="Q121" s="13"/>
      <c r="R121" s="5"/>
      <c r="S121" s="13"/>
      <c r="T121" s="5"/>
      <c r="U121" s="13"/>
      <c r="V121" s="5"/>
      <c r="W121" s="13"/>
      <c r="X121" s="5"/>
      <c r="Y121" s="13"/>
      <c r="Z121" s="5"/>
      <c r="AA121" s="13">
        <f t="shared" si="18"/>
        <v>0</v>
      </c>
      <c r="AB121" s="5"/>
      <c r="AC121" s="13">
        <f t="shared" si="19"/>
        <v>0</v>
      </c>
      <c r="AD121" s="5">
        <v>8000</v>
      </c>
      <c r="AE121" s="13">
        <f t="shared" si="20"/>
        <v>8000</v>
      </c>
      <c r="AF121" s="5"/>
      <c r="AG121" s="13">
        <f t="shared" si="21"/>
        <v>8000</v>
      </c>
      <c r="AH121" s="13">
        <v>8000</v>
      </c>
      <c r="AI121" s="23">
        <f t="shared" si="14"/>
        <v>100</v>
      </c>
    </row>
    <row r="122" spans="1:35" ht="39.75" customHeight="1">
      <c r="A122" s="10" t="s">
        <v>343</v>
      </c>
      <c r="B122" s="6" t="s">
        <v>5</v>
      </c>
      <c r="C122" s="6" t="s">
        <v>23</v>
      </c>
      <c r="D122" s="6" t="s">
        <v>26</v>
      </c>
      <c r="E122" s="2" t="s">
        <v>344</v>
      </c>
      <c r="F122" s="6"/>
      <c r="G122" s="3"/>
      <c r="H122" s="4"/>
      <c r="I122" s="3">
        <f t="shared" si="28"/>
        <v>0</v>
      </c>
      <c r="J122" s="5"/>
      <c r="K122" s="13">
        <f t="shared" si="23"/>
        <v>0</v>
      </c>
      <c r="L122" s="5"/>
      <c r="M122" s="13">
        <f t="shared" si="24"/>
        <v>0</v>
      </c>
      <c r="N122" s="5">
        <f>N123</f>
        <v>100</v>
      </c>
      <c r="O122" s="13">
        <f t="shared" si="25"/>
        <v>100</v>
      </c>
      <c r="P122" s="5">
        <f>P123</f>
        <v>0</v>
      </c>
      <c r="Q122" s="13">
        <f t="shared" si="26"/>
        <v>100</v>
      </c>
      <c r="R122" s="5">
        <f>R123</f>
        <v>0</v>
      </c>
      <c r="S122" s="13">
        <f t="shared" si="22"/>
        <v>100</v>
      </c>
      <c r="T122" s="5">
        <f>T123</f>
        <v>0</v>
      </c>
      <c r="U122" s="13">
        <f t="shared" si="15"/>
        <v>100</v>
      </c>
      <c r="V122" s="5">
        <f>V123</f>
        <v>0</v>
      </c>
      <c r="W122" s="13">
        <f t="shared" si="16"/>
        <v>100</v>
      </c>
      <c r="X122" s="5">
        <f>X123</f>
        <v>0</v>
      </c>
      <c r="Y122" s="13">
        <f t="shared" si="17"/>
        <v>100</v>
      </c>
      <c r="Z122" s="5">
        <f>Z123</f>
        <v>-100</v>
      </c>
      <c r="AA122" s="13">
        <f t="shared" si="18"/>
        <v>0</v>
      </c>
      <c r="AB122" s="5">
        <f>AB123</f>
        <v>0</v>
      </c>
      <c r="AC122" s="13">
        <f t="shared" si="19"/>
        <v>0</v>
      </c>
      <c r="AD122" s="5">
        <f>AD123</f>
        <v>0</v>
      </c>
      <c r="AE122" s="13">
        <f t="shared" si="20"/>
        <v>0</v>
      </c>
      <c r="AF122" s="5">
        <f>AF123</f>
        <v>0</v>
      </c>
      <c r="AG122" s="13">
        <f t="shared" si="21"/>
        <v>0</v>
      </c>
      <c r="AH122" s="13">
        <f>AH123</f>
        <v>0</v>
      </c>
      <c r="AI122" s="23">
        <v>0</v>
      </c>
    </row>
    <row r="123" spans="1:35" ht="50.25" customHeight="1">
      <c r="A123" s="10" t="s">
        <v>33</v>
      </c>
      <c r="B123" s="6" t="s">
        <v>5</v>
      </c>
      <c r="C123" s="6" t="s">
        <v>23</v>
      </c>
      <c r="D123" s="6" t="s">
        <v>26</v>
      </c>
      <c r="E123" s="2" t="s">
        <v>344</v>
      </c>
      <c r="F123" s="6">
        <v>200</v>
      </c>
      <c r="G123" s="3"/>
      <c r="H123" s="4"/>
      <c r="I123" s="3">
        <f t="shared" si="28"/>
        <v>0</v>
      </c>
      <c r="J123" s="5"/>
      <c r="K123" s="13">
        <f t="shared" si="23"/>
        <v>0</v>
      </c>
      <c r="L123" s="5"/>
      <c r="M123" s="13">
        <f t="shared" si="24"/>
        <v>0</v>
      </c>
      <c r="N123" s="5">
        <v>100</v>
      </c>
      <c r="O123" s="13">
        <f t="shared" si="25"/>
        <v>100</v>
      </c>
      <c r="P123" s="5"/>
      <c r="Q123" s="13">
        <f t="shared" si="26"/>
        <v>100</v>
      </c>
      <c r="R123" s="5"/>
      <c r="S123" s="13">
        <f t="shared" si="22"/>
        <v>100</v>
      </c>
      <c r="T123" s="5"/>
      <c r="U123" s="13">
        <f t="shared" si="15"/>
        <v>100</v>
      </c>
      <c r="V123" s="5"/>
      <c r="W123" s="13">
        <f t="shared" si="16"/>
        <v>100</v>
      </c>
      <c r="X123" s="5"/>
      <c r="Y123" s="13">
        <f t="shared" si="17"/>
        <v>100</v>
      </c>
      <c r="Z123" s="5">
        <v>-100</v>
      </c>
      <c r="AA123" s="13">
        <f t="shared" si="18"/>
        <v>0</v>
      </c>
      <c r="AB123" s="5"/>
      <c r="AC123" s="13">
        <f t="shared" si="19"/>
        <v>0</v>
      </c>
      <c r="AD123" s="5"/>
      <c r="AE123" s="13">
        <f t="shared" si="20"/>
        <v>0</v>
      </c>
      <c r="AF123" s="5"/>
      <c r="AG123" s="13">
        <f t="shared" si="21"/>
        <v>0</v>
      </c>
      <c r="AH123" s="13">
        <v>0</v>
      </c>
      <c r="AI123" s="23">
        <v>0</v>
      </c>
    </row>
    <row r="124" spans="1:35" ht="40.5" hidden="1" customHeight="1">
      <c r="A124" s="9" t="s">
        <v>230</v>
      </c>
      <c r="B124" s="6" t="s">
        <v>5</v>
      </c>
      <c r="C124" s="6" t="s">
        <v>23</v>
      </c>
      <c r="D124" s="6" t="s">
        <v>21</v>
      </c>
      <c r="E124" s="2" t="s">
        <v>231</v>
      </c>
      <c r="F124" s="6"/>
      <c r="G124" s="3">
        <v>0</v>
      </c>
      <c r="H124" s="4">
        <f>H125</f>
        <v>0</v>
      </c>
      <c r="I124" s="3">
        <f t="shared" si="28"/>
        <v>0</v>
      </c>
      <c r="J124" s="5">
        <f>J125</f>
        <v>0</v>
      </c>
      <c r="K124" s="13">
        <f t="shared" si="23"/>
        <v>0</v>
      </c>
      <c r="L124" s="5">
        <f>L125</f>
        <v>0</v>
      </c>
      <c r="M124" s="13">
        <f t="shared" si="24"/>
        <v>0</v>
      </c>
      <c r="N124" s="5">
        <f>N125</f>
        <v>0</v>
      </c>
      <c r="O124" s="13">
        <f t="shared" si="25"/>
        <v>0</v>
      </c>
      <c r="P124" s="5">
        <f>P125</f>
        <v>0</v>
      </c>
      <c r="Q124" s="13">
        <f t="shared" si="26"/>
        <v>0</v>
      </c>
      <c r="R124" s="5">
        <f>R125</f>
        <v>0</v>
      </c>
      <c r="S124" s="13">
        <f t="shared" si="22"/>
        <v>0</v>
      </c>
      <c r="T124" s="5">
        <f>T125</f>
        <v>0</v>
      </c>
      <c r="U124" s="13">
        <f t="shared" si="15"/>
        <v>0</v>
      </c>
      <c r="V124" s="5">
        <f>V125</f>
        <v>0</v>
      </c>
      <c r="W124" s="13">
        <f t="shared" si="16"/>
        <v>0</v>
      </c>
      <c r="X124" s="5">
        <f>X125</f>
        <v>0</v>
      </c>
      <c r="Y124" s="13">
        <f t="shared" si="17"/>
        <v>0</v>
      </c>
      <c r="Z124" s="5">
        <f>Z125</f>
        <v>0</v>
      </c>
      <c r="AA124" s="13">
        <f t="shared" si="18"/>
        <v>0</v>
      </c>
      <c r="AB124" s="5">
        <f>AB125</f>
        <v>0</v>
      </c>
      <c r="AC124" s="13">
        <f t="shared" si="19"/>
        <v>0</v>
      </c>
      <c r="AD124" s="5">
        <f>AD125</f>
        <v>0</v>
      </c>
      <c r="AE124" s="13">
        <f t="shared" si="20"/>
        <v>0</v>
      </c>
      <c r="AF124" s="5">
        <f>AF125</f>
        <v>0</v>
      </c>
      <c r="AG124" s="13">
        <f t="shared" si="21"/>
        <v>0</v>
      </c>
      <c r="AH124" s="13">
        <f>AH125</f>
        <v>0</v>
      </c>
      <c r="AI124" s="23">
        <v>0</v>
      </c>
    </row>
    <row r="125" spans="1:35" ht="45" hidden="1" customHeight="1">
      <c r="A125" s="9" t="s">
        <v>33</v>
      </c>
      <c r="B125" s="6" t="s">
        <v>5</v>
      </c>
      <c r="C125" s="6" t="s">
        <v>23</v>
      </c>
      <c r="D125" s="6" t="s">
        <v>21</v>
      </c>
      <c r="E125" s="2" t="s">
        <v>231</v>
      </c>
      <c r="F125" s="6">
        <v>200</v>
      </c>
      <c r="G125" s="3">
        <v>0</v>
      </c>
      <c r="H125" s="4"/>
      <c r="I125" s="3">
        <f t="shared" si="28"/>
        <v>0</v>
      </c>
      <c r="J125" s="5"/>
      <c r="K125" s="13">
        <f t="shared" si="23"/>
        <v>0</v>
      </c>
      <c r="L125" s="5"/>
      <c r="M125" s="13">
        <f t="shared" si="24"/>
        <v>0</v>
      </c>
      <c r="N125" s="5"/>
      <c r="O125" s="13">
        <f t="shared" si="25"/>
        <v>0</v>
      </c>
      <c r="P125" s="5"/>
      <c r="Q125" s="13">
        <f t="shared" si="26"/>
        <v>0</v>
      </c>
      <c r="R125" s="5"/>
      <c r="S125" s="13">
        <f t="shared" si="22"/>
        <v>0</v>
      </c>
      <c r="T125" s="5"/>
      <c r="U125" s="13">
        <f t="shared" si="15"/>
        <v>0</v>
      </c>
      <c r="V125" s="5"/>
      <c r="W125" s="13">
        <f t="shared" si="16"/>
        <v>0</v>
      </c>
      <c r="X125" s="5"/>
      <c r="Y125" s="13">
        <f t="shared" si="17"/>
        <v>0</v>
      </c>
      <c r="Z125" s="5"/>
      <c r="AA125" s="13">
        <f t="shared" si="18"/>
        <v>0</v>
      </c>
      <c r="AB125" s="5"/>
      <c r="AC125" s="13">
        <f t="shared" si="19"/>
        <v>0</v>
      </c>
      <c r="AD125" s="5"/>
      <c r="AE125" s="13">
        <f t="shared" si="20"/>
        <v>0</v>
      </c>
      <c r="AF125" s="5"/>
      <c r="AG125" s="13">
        <f t="shared" si="21"/>
        <v>0</v>
      </c>
      <c r="AH125" s="13">
        <v>0</v>
      </c>
      <c r="AI125" s="23">
        <v>0</v>
      </c>
    </row>
    <row r="126" spans="1:35" ht="23.25" hidden="1" customHeight="1">
      <c r="A126" s="9" t="s">
        <v>232</v>
      </c>
      <c r="B126" s="6" t="s">
        <v>5</v>
      </c>
      <c r="C126" s="6" t="s">
        <v>23</v>
      </c>
      <c r="D126" s="6" t="s">
        <v>21</v>
      </c>
      <c r="E126" s="2" t="s">
        <v>233</v>
      </c>
      <c r="F126" s="6"/>
      <c r="G126" s="3">
        <v>0</v>
      </c>
      <c r="H126" s="4">
        <f>H127</f>
        <v>0</v>
      </c>
      <c r="I126" s="3">
        <f t="shared" si="28"/>
        <v>0</v>
      </c>
      <c r="J126" s="5">
        <f>J127</f>
        <v>0</v>
      </c>
      <c r="K126" s="13">
        <f t="shared" si="23"/>
        <v>0</v>
      </c>
      <c r="L126" s="5">
        <f>L127</f>
        <v>0</v>
      </c>
      <c r="M126" s="13">
        <f t="shared" si="24"/>
        <v>0</v>
      </c>
      <c r="N126" s="5">
        <f>N127</f>
        <v>0</v>
      </c>
      <c r="O126" s="13">
        <f t="shared" si="25"/>
        <v>0</v>
      </c>
      <c r="P126" s="5">
        <f>P127</f>
        <v>0</v>
      </c>
      <c r="Q126" s="13">
        <f t="shared" si="26"/>
        <v>0</v>
      </c>
      <c r="R126" s="5">
        <f>R127</f>
        <v>0</v>
      </c>
      <c r="S126" s="13">
        <f t="shared" si="22"/>
        <v>0</v>
      </c>
      <c r="T126" s="5">
        <f>T127</f>
        <v>0</v>
      </c>
      <c r="U126" s="13">
        <f t="shared" si="15"/>
        <v>0</v>
      </c>
      <c r="V126" s="5">
        <f>V127</f>
        <v>0</v>
      </c>
      <c r="W126" s="13">
        <f t="shared" si="16"/>
        <v>0</v>
      </c>
      <c r="X126" s="5">
        <f>X127</f>
        <v>0</v>
      </c>
      <c r="Y126" s="13">
        <f t="shared" si="17"/>
        <v>0</v>
      </c>
      <c r="Z126" s="5">
        <f>Z127</f>
        <v>0</v>
      </c>
      <c r="AA126" s="13">
        <f t="shared" si="18"/>
        <v>0</v>
      </c>
      <c r="AB126" s="5">
        <f>AB127</f>
        <v>0</v>
      </c>
      <c r="AC126" s="13">
        <f t="shared" si="19"/>
        <v>0</v>
      </c>
      <c r="AD126" s="5">
        <f>AD127</f>
        <v>0</v>
      </c>
      <c r="AE126" s="13">
        <f t="shared" si="20"/>
        <v>0</v>
      </c>
      <c r="AF126" s="5">
        <f>AF127</f>
        <v>0</v>
      </c>
      <c r="AG126" s="13">
        <f t="shared" si="21"/>
        <v>0</v>
      </c>
      <c r="AH126" s="13">
        <f>AH127</f>
        <v>0</v>
      </c>
      <c r="AI126" s="23">
        <v>0</v>
      </c>
    </row>
    <row r="127" spans="1:35" ht="50.25" hidden="1" customHeight="1">
      <c r="A127" s="9" t="s">
        <v>33</v>
      </c>
      <c r="B127" s="6" t="s">
        <v>5</v>
      </c>
      <c r="C127" s="6" t="s">
        <v>23</v>
      </c>
      <c r="D127" s="6" t="s">
        <v>21</v>
      </c>
      <c r="E127" s="2" t="s">
        <v>233</v>
      </c>
      <c r="F127" s="6">
        <v>200</v>
      </c>
      <c r="G127" s="3">
        <v>0</v>
      </c>
      <c r="H127" s="4"/>
      <c r="I127" s="3">
        <f t="shared" si="28"/>
        <v>0</v>
      </c>
      <c r="J127" s="5"/>
      <c r="K127" s="13">
        <f t="shared" si="23"/>
        <v>0</v>
      </c>
      <c r="L127" s="5"/>
      <c r="M127" s="13">
        <f t="shared" si="24"/>
        <v>0</v>
      </c>
      <c r="N127" s="5"/>
      <c r="O127" s="13">
        <f t="shared" si="25"/>
        <v>0</v>
      </c>
      <c r="P127" s="5"/>
      <c r="Q127" s="13">
        <f t="shared" si="26"/>
        <v>0</v>
      </c>
      <c r="R127" s="5"/>
      <c r="S127" s="13">
        <f t="shared" si="22"/>
        <v>0</v>
      </c>
      <c r="T127" s="5"/>
      <c r="U127" s="13">
        <f t="shared" si="15"/>
        <v>0</v>
      </c>
      <c r="V127" s="5"/>
      <c r="W127" s="13">
        <f t="shared" si="16"/>
        <v>0</v>
      </c>
      <c r="X127" s="5"/>
      <c r="Y127" s="13">
        <f t="shared" si="17"/>
        <v>0</v>
      </c>
      <c r="Z127" s="5"/>
      <c r="AA127" s="13">
        <f t="shared" si="18"/>
        <v>0</v>
      </c>
      <c r="AB127" s="5"/>
      <c r="AC127" s="13">
        <f t="shared" si="19"/>
        <v>0</v>
      </c>
      <c r="AD127" s="5"/>
      <c r="AE127" s="13">
        <f t="shared" si="20"/>
        <v>0</v>
      </c>
      <c r="AF127" s="5"/>
      <c r="AG127" s="13">
        <f t="shared" si="21"/>
        <v>0</v>
      </c>
      <c r="AH127" s="13">
        <v>0</v>
      </c>
      <c r="AI127" s="23">
        <v>0</v>
      </c>
    </row>
    <row r="128" spans="1:35" ht="60.75" customHeight="1">
      <c r="A128" s="9" t="s">
        <v>234</v>
      </c>
      <c r="B128" s="6" t="s">
        <v>5</v>
      </c>
      <c r="C128" s="6" t="s">
        <v>23</v>
      </c>
      <c r="D128" s="6" t="s">
        <v>21</v>
      </c>
      <c r="E128" s="7" t="s">
        <v>236</v>
      </c>
      <c r="F128" s="6"/>
      <c r="G128" s="3">
        <v>27605.95</v>
      </c>
      <c r="H128" s="4">
        <f>H129</f>
        <v>0</v>
      </c>
      <c r="I128" s="3">
        <f t="shared" si="28"/>
        <v>27605.95</v>
      </c>
      <c r="J128" s="5">
        <f>J129</f>
        <v>0</v>
      </c>
      <c r="K128" s="13">
        <f t="shared" si="23"/>
        <v>27605.95</v>
      </c>
      <c r="L128" s="5">
        <f>L129</f>
        <v>250</v>
      </c>
      <c r="M128" s="13">
        <f t="shared" si="24"/>
        <v>27855.95</v>
      </c>
      <c r="N128" s="5">
        <f>N129</f>
        <v>0</v>
      </c>
      <c r="O128" s="13">
        <f t="shared" si="25"/>
        <v>27855.95</v>
      </c>
      <c r="P128" s="5">
        <f>P129</f>
        <v>0</v>
      </c>
      <c r="Q128" s="13">
        <f t="shared" si="26"/>
        <v>27855.95</v>
      </c>
      <c r="R128" s="5">
        <f>R129</f>
        <v>0</v>
      </c>
      <c r="S128" s="13">
        <f t="shared" si="22"/>
        <v>27855.95</v>
      </c>
      <c r="T128" s="5">
        <f>T129</f>
        <v>0</v>
      </c>
      <c r="U128" s="13">
        <f t="shared" si="15"/>
        <v>27855.95</v>
      </c>
      <c r="V128" s="5">
        <f>V129</f>
        <v>0</v>
      </c>
      <c r="W128" s="13">
        <f t="shared" si="16"/>
        <v>27855.95</v>
      </c>
      <c r="X128" s="5">
        <f>X129</f>
        <v>0</v>
      </c>
      <c r="Y128" s="13">
        <f t="shared" si="17"/>
        <v>27855.95</v>
      </c>
      <c r="Z128" s="5">
        <f>Z129</f>
        <v>63.591999999999999</v>
      </c>
      <c r="AA128" s="13">
        <f t="shared" si="18"/>
        <v>27919.542000000001</v>
      </c>
      <c r="AB128" s="5">
        <f>AB129</f>
        <v>-2598.7002199999997</v>
      </c>
      <c r="AC128" s="13">
        <f t="shared" si="19"/>
        <v>25320.841780000002</v>
      </c>
      <c r="AD128" s="5">
        <f>AD129</f>
        <v>0</v>
      </c>
      <c r="AE128" s="13">
        <f t="shared" si="20"/>
        <v>25320.841780000002</v>
      </c>
      <c r="AF128" s="5">
        <f>AF129</f>
        <v>0</v>
      </c>
      <c r="AG128" s="13">
        <f t="shared" si="21"/>
        <v>25320.841780000002</v>
      </c>
      <c r="AH128" s="13">
        <f>AH129</f>
        <v>25320.841779999999</v>
      </c>
      <c r="AI128" s="23">
        <f t="shared" si="14"/>
        <v>99.999999999999986</v>
      </c>
    </row>
    <row r="129" spans="1:35" ht="45" customHeight="1">
      <c r="A129" s="17" t="s">
        <v>65</v>
      </c>
      <c r="B129" s="6" t="s">
        <v>5</v>
      </c>
      <c r="C129" s="6" t="s">
        <v>23</v>
      </c>
      <c r="D129" s="6" t="s">
        <v>21</v>
      </c>
      <c r="E129" s="7" t="s">
        <v>236</v>
      </c>
      <c r="F129" s="6">
        <v>800</v>
      </c>
      <c r="G129" s="3">
        <v>27605.95</v>
      </c>
      <c r="H129" s="5"/>
      <c r="I129" s="3">
        <f t="shared" si="28"/>
        <v>27605.95</v>
      </c>
      <c r="J129" s="5"/>
      <c r="K129" s="13">
        <f t="shared" si="23"/>
        <v>27605.95</v>
      </c>
      <c r="L129" s="5">
        <v>250</v>
      </c>
      <c r="M129" s="13">
        <f t="shared" si="24"/>
        <v>27855.95</v>
      </c>
      <c r="N129" s="5"/>
      <c r="O129" s="13">
        <f t="shared" si="25"/>
        <v>27855.95</v>
      </c>
      <c r="P129" s="5"/>
      <c r="Q129" s="13">
        <f t="shared" si="26"/>
        <v>27855.95</v>
      </c>
      <c r="R129" s="5"/>
      <c r="S129" s="13">
        <f t="shared" si="22"/>
        <v>27855.95</v>
      </c>
      <c r="T129" s="5"/>
      <c r="U129" s="13">
        <f t="shared" si="15"/>
        <v>27855.95</v>
      </c>
      <c r="V129" s="5"/>
      <c r="W129" s="13">
        <f t="shared" si="16"/>
        <v>27855.95</v>
      </c>
      <c r="X129" s="5"/>
      <c r="Y129" s="13">
        <f t="shared" si="17"/>
        <v>27855.95</v>
      </c>
      <c r="Z129" s="5">
        <v>63.591999999999999</v>
      </c>
      <c r="AA129" s="13">
        <f t="shared" si="18"/>
        <v>27919.542000000001</v>
      </c>
      <c r="AB129" s="5">
        <f>-1000-1598.70022</f>
        <v>-2598.7002199999997</v>
      </c>
      <c r="AC129" s="13">
        <f t="shared" si="19"/>
        <v>25320.841780000002</v>
      </c>
      <c r="AD129" s="5"/>
      <c r="AE129" s="13">
        <f t="shared" si="20"/>
        <v>25320.841780000002</v>
      </c>
      <c r="AF129" s="5"/>
      <c r="AG129" s="13">
        <f t="shared" si="21"/>
        <v>25320.841780000002</v>
      </c>
      <c r="AH129" s="13">
        <v>25320.841779999999</v>
      </c>
      <c r="AI129" s="23">
        <f t="shared" si="14"/>
        <v>99.999999999999986</v>
      </c>
    </row>
    <row r="130" spans="1:35" ht="46.5" hidden="1" customHeight="1">
      <c r="A130" s="9" t="s">
        <v>235</v>
      </c>
      <c r="B130" s="6" t="s">
        <v>5</v>
      </c>
      <c r="C130" s="6" t="s">
        <v>23</v>
      </c>
      <c r="D130" s="6" t="s">
        <v>21</v>
      </c>
      <c r="E130" s="7" t="s">
        <v>258</v>
      </c>
      <c r="F130" s="6"/>
      <c r="G130" s="3">
        <v>0</v>
      </c>
      <c r="H130" s="4">
        <f>H131+H132</f>
        <v>0</v>
      </c>
      <c r="I130" s="3">
        <f t="shared" si="28"/>
        <v>0</v>
      </c>
      <c r="J130" s="5">
        <f>J131+J132</f>
        <v>0</v>
      </c>
      <c r="K130" s="13">
        <f t="shared" si="23"/>
        <v>0</v>
      </c>
      <c r="L130" s="5">
        <f>L131+L132</f>
        <v>0</v>
      </c>
      <c r="M130" s="13">
        <f t="shared" si="24"/>
        <v>0</v>
      </c>
      <c r="N130" s="5">
        <f>N131+N132</f>
        <v>0</v>
      </c>
      <c r="O130" s="13">
        <f t="shared" si="25"/>
        <v>0</v>
      </c>
      <c r="P130" s="5">
        <f>P131+P132</f>
        <v>0</v>
      </c>
      <c r="Q130" s="13">
        <f t="shared" si="26"/>
        <v>0</v>
      </c>
      <c r="R130" s="5">
        <f>R131+R132</f>
        <v>0</v>
      </c>
      <c r="S130" s="13">
        <f t="shared" si="22"/>
        <v>0</v>
      </c>
      <c r="T130" s="5">
        <f>T131+T132</f>
        <v>0</v>
      </c>
      <c r="U130" s="13">
        <f t="shared" si="15"/>
        <v>0</v>
      </c>
      <c r="V130" s="5">
        <f>V131+V132</f>
        <v>0</v>
      </c>
      <c r="W130" s="13">
        <f t="shared" si="16"/>
        <v>0</v>
      </c>
      <c r="X130" s="5">
        <f>X131+X132</f>
        <v>0</v>
      </c>
      <c r="Y130" s="13">
        <f t="shared" si="17"/>
        <v>0</v>
      </c>
      <c r="Z130" s="5">
        <f>Z131+Z132</f>
        <v>0</v>
      </c>
      <c r="AA130" s="13">
        <f t="shared" si="18"/>
        <v>0</v>
      </c>
      <c r="AB130" s="5">
        <f>AB131+AB132</f>
        <v>0</v>
      </c>
      <c r="AC130" s="13">
        <f t="shared" si="19"/>
        <v>0</v>
      </c>
      <c r="AD130" s="5">
        <f>AD131+AD132</f>
        <v>0</v>
      </c>
      <c r="AE130" s="13">
        <f t="shared" si="20"/>
        <v>0</v>
      </c>
      <c r="AF130" s="5">
        <f>AF131+AF132</f>
        <v>0</v>
      </c>
      <c r="AG130" s="13">
        <f t="shared" si="21"/>
        <v>0</v>
      </c>
      <c r="AH130" s="13">
        <f>AH131+AH132</f>
        <v>0</v>
      </c>
      <c r="AI130" s="23">
        <v>0</v>
      </c>
    </row>
    <row r="131" spans="1:35" ht="54.75" hidden="1" customHeight="1">
      <c r="A131" s="9" t="s">
        <v>33</v>
      </c>
      <c r="B131" s="6" t="s">
        <v>5</v>
      </c>
      <c r="C131" s="6" t="s">
        <v>23</v>
      </c>
      <c r="D131" s="6" t="s">
        <v>21</v>
      </c>
      <c r="E131" s="7" t="s">
        <v>258</v>
      </c>
      <c r="F131" s="6">
        <v>200</v>
      </c>
      <c r="G131" s="3">
        <v>0</v>
      </c>
      <c r="H131" s="4"/>
      <c r="I131" s="3">
        <f t="shared" si="28"/>
        <v>0</v>
      </c>
      <c r="J131" s="5"/>
      <c r="K131" s="13">
        <f t="shared" si="23"/>
        <v>0</v>
      </c>
      <c r="L131" s="5"/>
      <c r="M131" s="13">
        <f t="shared" si="24"/>
        <v>0</v>
      </c>
      <c r="N131" s="5"/>
      <c r="O131" s="13">
        <f t="shared" si="25"/>
        <v>0</v>
      </c>
      <c r="P131" s="5"/>
      <c r="Q131" s="13">
        <f t="shared" si="26"/>
        <v>0</v>
      </c>
      <c r="R131" s="5"/>
      <c r="S131" s="13">
        <f t="shared" si="22"/>
        <v>0</v>
      </c>
      <c r="T131" s="5"/>
      <c r="U131" s="13">
        <f t="shared" si="15"/>
        <v>0</v>
      </c>
      <c r="V131" s="5"/>
      <c r="W131" s="13">
        <f t="shared" si="16"/>
        <v>0</v>
      </c>
      <c r="X131" s="5"/>
      <c r="Y131" s="13">
        <f t="shared" si="17"/>
        <v>0</v>
      </c>
      <c r="Z131" s="5"/>
      <c r="AA131" s="13">
        <f t="shared" si="18"/>
        <v>0</v>
      </c>
      <c r="AB131" s="5"/>
      <c r="AC131" s="13">
        <f t="shared" si="19"/>
        <v>0</v>
      </c>
      <c r="AD131" s="5"/>
      <c r="AE131" s="13">
        <f t="shared" si="20"/>
        <v>0</v>
      </c>
      <c r="AF131" s="5"/>
      <c r="AG131" s="13">
        <f t="shared" si="21"/>
        <v>0</v>
      </c>
      <c r="AH131" s="13">
        <v>0</v>
      </c>
      <c r="AI131" s="23">
        <v>0</v>
      </c>
    </row>
    <row r="132" spans="1:35" ht="46.5" hidden="1" customHeight="1">
      <c r="A132" s="9" t="s">
        <v>237</v>
      </c>
      <c r="B132" s="6" t="s">
        <v>5</v>
      </c>
      <c r="C132" s="6" t="s">
        <v>23</v>
      </c>
      <c r="D132" s="6" t="s">
        <v>21</v>
      </c>
      <c r="E132" s="7" t="s">
        <v>258</v>
      </c>
      <c r="F132" s="6">
        <v>400</v>
      </c>
      <c r="G132" s="3">
        <v>0</v>
      </c>
      <c r="H132" s="4"/>
      <c r="I132" s="3">
        <f t="shared" si="28"/>
        <v>0</v>
      </c>
      <c r="J132" s="5"/>
      <c r="K132" s="13">
        <f t="shared" si="23"/>
        <v>0</v>
      </c>
      <c r="L132" s="5"/>
      <c r="M132" s="13">
        <f t="shared" si="24"/>
        <v>0</v>
      </c>
      <c r="N132" s="5"/>
      <c r="O132" s="13">
        <f t="shared" si="25"/>
        <v>0</v>
      </c>
      <c r="P132" s="5"/>
      <c r="Q132" s="13">
        <f t="shared" si="26"/>
        <v>0</v>
      </c>
      <c r="R132" s="5"/>
      <c r="S132" s="13">
        <f t="shared" si="22"/>
        <v>0</v>
      </c>
      <c r="T132" s="5"/>
      <c r="U132" s="13">
        <f t="shared" si="15"/>
        <v>0</v>
      </c>
      <c r="V132" s="5"/>
      <c r="W132" s="13">
        <f t="shared" si="16"/>
        <v>0</v>
      </c>
      <c r="X132" s="5"/>
      <c r="Y132" s="13">
        <f t="shared" si="17"/>
        <v>0</v>
      </c>
      <c r="Z132" s="5"/>
      <c r="AA132" s="13">
        <f t="shared" si="18"/>
        <v>0</v>
      </c>
      <c r="AB132" s="5"/>
      <c r="AC132" s="13">
        <f t="shared" si="19"/>
        <v>0</v>
      </c>
      <c r="AD132" s="5"/>
      <c r="AE132" s="13">
        <f t="shared" si="20"/>
        <v>0</v>
      </c>
      <c r="AF132" s="5"/>
      <c r="AG132" s="13">
        <f t="shared" si="21"/>
        <v>0</v>
      </c>
      <c r="AH132" s="13">
        <v>0</v>
      </c>
      <c r="AI132" s="23">
        <v>0</v>
      </c>
    </row>
    <row r="133" spans="1:35" ht="45" hidden="1" customHeight="1">
      <c r="A133" s="9" t="s">
        <v>238</v>
      </c>
      <c r="B133" s="6" t="s">
        <v>5</v>
      </c>
      <c r="C133" s="6" t="s">
        <v>23</v>
      </c>
      <c r="D133" s="6" t="s">
        <v>21</v>
      </c>
      <c r="E133" s="7" t="s">
        <v>261</v>
      </c>
      <c r="F133" s="6"/>
      <c r="G133" s="3">
        <v>0</v>
      </c>
      <c r="H133" s="4">
        <f>H134+H135</f>
        <v>0</v>
      </c>
      <c r="I133" s="3">
        <f t="shared" si="28"/>
        <v>0</v>
      </c>
      <c r="J133" s="5">
        <f>J134+J135</f>
        <v>0</v>
      </c>
      <c r="K133" s="13">
        <f t="shared" si="23"/>
        <v>0</v>
      </c>
      <c r="L133" s="5">
        <f>L134+L135</f>
        <v>0</v>
      </c>
      <c r="M133" s="13">
        <f t="shared" si="24"/>
        <v>0</v>
      </c>
      <c r="N133" s="5">
        <f>N134+N135</f>
        <v>0</v>
      </c>
      <c r="O133" s="13">
        <f t="shared" si="25"/>
        <v>0</v>
      </c>
      <c r="P133" s="5">
        <f>P134+P135</f>
        <v>0</v>
      </c>
      <c r="Q133" s="13">
        <f t="shared" si="26"/>
        <v>0</v>
      </c>
      <c r="R133" s="5">
        <f>R134+R135</f>
        <v>0</v>
      </c>
      <c r="S133" s="13">
        <f t="shared" si="22"/>
        <v>0</v>
      </c>
      <c r="T133" s="5">
        <f>T134+T135</f>
        <v>0</v>
      </c>
      <c r="U133" s="13">
        <f t="shared" si="15"/>
        <v>0</v>
      </c>
      <c r="V133" s="5">
        <f>V134+V135</f>
        <v>0</v>
      </c>
      <c r="W133" s="13">
        <f t="shared" si="16"/>
        <v>0</v>
      </c>
      <c r="X133" s="5">
        <f>X134+X135</f>
        <v>0</v>
      </c>
      <c r="Y133" s="13">
        <f t="shared" si="17"/>
        <v>0</v>
      </c>
      <c r="Z133" s="5">
        <f>Z134+Z135</f>
        <v>0</v>
      </c>
      <c r="AA133" s="13">
        <f t="shared" si="18"/>
        <v>0</v>
      </c>
      <c r="AB133" s="5">
        <f>AB134+AB135</f>
        <v>0</v>
      </c>
      <c r="AC133" s="13">
        <f t="shared" si="19"/>
        <v>0</v>
      </c>
      <c r="AD133" s="5">
        <f>AD134+AD135</f>
        <v>0</v>
      </c>
      <c r="AE133" s="13">
        <f t="shared" si="20"/>
        <v>0</v>
      </c>
      <c r="AF133" s="5">
        <f>AF134+AF135</f>
        <v>0</v>
      </c>
      <c r="AG133" s="13">
        <f t="shared" si="21"/>
        <v>0</v>
      </c>
      <c r="AH133" s="13">
        <v>0</v>
      </c>
      <c r="AI133" s="23">
        <v>0</v>
      </c>
    </row>
    <row r="134" spans="1:35" ht="51.75" hidden="1" customHeight="1">
      <c r="A134" s="9" t="s">
        <v>33</v>
      </c>
      <c r="B134" s="6" t="s">
        <v>5</v>
      </c>
      <c r="C134" s="6" t="s">
        <v>23</v>
      </c>
      <c r="D134" s="6" t="s">
        <v>21</v>
      </c>
      <c r="E134" s="7" t="s">
        <v>261</v>
      </c>
      <c r="F134" s="6">
        <v>200</v>
      </c>
      <c r="G134" s="3">
        <v>0</v>
      </c>
      <c r="H134" s="4"/>
      <c r="I134" s="3">
        <f t="shared" si="28"/>
        <v>0</v>
      </c>
      <c r="J134" s="5"/>
      <c r="K134" s="13">
        <f t="shared" si="23"/>
        <v>0</v>
      </c>
      <c r="L134" s="5"/>
      <c r="M134" s="13">
        <f t="shared" si="24"/>
        <v>0</v>
      </c>
      <c r="N134" s="5"/>
      <c r="O134" s="13">
        <f t="shared" si="25"/>
        <v>0</v>
      </c>
      <c r="P134" s="5"/>
      <c r="Q134" s="13">
        <f t="shared" si="26"/>
        <v>0</v>
      </c>
      <c r="R134" s="5"/>
      <c r="S134" s="13">
        <f t="shared" si="22"/>
        <v>0</v>
      </c>
      <c r="T134" s="5"/>
      <c r="U134" s="13">
        <f t="shared" si="15"/>
        <v>0</v>
      </c>
      <c r="V134" s="5"/>
      <c r="W134" s="13">
        <f t="shared" si="16"/>
        <v>0</v>
      </c>
      <c r="X134" s="5"/>
      <c r="Y134" s="13">
        <f t="shared" si="17"/>
        <v>0</v>
      </c>
      <c r="Z134" s="5"/>
      <c r="AA134" s="13">
        <f t="shared" si="18"/>
        <v>0</v>
      </c>
      <c r="AB134" s="5"/>
      <c r="AC134" s="13">
        <f t="shared" si="19"/>
        <v>0</v>
      </c>
      <c r="AD134" s="5"/>
      <c r="AE134" s="13">
        <f t="shared" si="20"/>
        <v>0</v>
      </c>
      <c r="AF134" s="5"/>
      <c r="AG134" s="13">
        <f t="shared" si="21"/>
        <v>0</v>
      </c>
      <c r="AH134" s="13">
        <v>0</v>
      </c>
      <c r="AI134" s="23">
        <v>0</v>
      </c>
    </row>
    <row r="135" spans="1:35" ht="45" hidden="1" customHeight="1">
      <c r="A135" s="9" t="s">
        <v>237</v>
      </c>
      <c r="B135" s="6" t="s">
        <v>5</v>
      </c>
      <c r="C135" s="6" t="s">
        <v>23</v>
      </c>
      <c r="D135" s="6" t="s">
        <v>21</v>
      </c>
      <c r="E135" s="7" t="s">
        <v>261</v>
      </c>
      <c r="F135" s="6">
        <v>400</v>
      </c>
      <c r="G135" s="3">
        <v>0</v>
      </c>
      <c r="H135" s="4"/>
      <c r="I135" s="3">
        <f t="shared" si="28"/>
        <v>0</v>
      </c>
      <c r="J135" s="5"/>
      <c r="K135" s="13">
        <f t="shared" si="23"/>
        <v>0</v>
      </c>
      <c r="L135" s="5"/>
      <c r="M135" s="13">
        <f t="shared" si="24"/>
        <v>0</v>
      </c>
      <c r="N135" s="5"/>
      <c r="O135" s="13">
        <f t="shared" si="25"/>
        <v>0</v>
      </c>
      <c r="P135" s="5"/>
      <c r="Q135" s="13">
        <f t="shared" si="26"/>
        <v>0</v>
      </c>
      <c r="R135" s="5"/>
      <c r="S135" s="13">
        <f t="shared" si="22"/>
        <v>0</v>
      </c>
      <c r="T135" s="5"/>
      <c r="U135" s="13">
        <f t="shared" si="15"/>
        <v>0</v>
      </c>
      <c r="V135" s="5"/>
      <c r="W135" s="13">
        <f t="shared" si="16"/>
        <v>0</v>
      </c>
      <c r="X135" s="5"/>
      <c r="Y135" s="13">
        <f t="shared" si="17"/>
        <v>0</v>
      </c>
      <c r="Z135" s="5"/>
      <c r="AA135" s="13">
        <f t="shared" si="18"/>
        <v>0</v>
      </c>
      <c r="AB135" s="5"/>
      <c r="AC135" s="13">
        <f t="shared" si="19"/>
        <v>0</v>
      </c>
      <c r="AD135" s="5"/>
      <c r="AE135" s="13">
        <f t="shared" si="20"/>
        <v>0</v>
      </c>
      <c r="AF135" s="5"/>
      <c r="AG135" s="13">
        <f t="shared" si="21"/>
        <v>0</v>
      </c>
      <c r="AH135" s="13">
        <v>0</v>
      </c>
      <c r="AI135" s="23">
        <v>0</v>
      </c>
    </row>
    <row r="136" spans="1:35" ht="42" hidden="1" customHeight="1">
      <c r="A136" s="9" t="s">
        <v>239</v>
      </c>
      <c r="B136" s="6" t="s">
        <v>5</v>
      </c>
      <c r="C136" s="6" t="s">
        <v>23</v>
      </c>
      <c r="D136" s="6" t="s">
        <v>21</v>
      </c>
      <c r="E136" s="7" t="s">
        <v>240</v>
      </c>
      <c r="F136" s="6"/>
      <c r="G136" s="3">
        <v>0</v>
      </c>
      <c r="H136" s="4">
        <f>H137</f>
        <v>0</v>
      </c>
      <c r="I136" s="3">
        <f t="shared" si="28"/>
        <v>0</v>
      </c>
      <c r="J136" s="5">
        <f>J137</f>
        <v>0</v>
      </c>
      <c r="K136" s="13">
        <f t="shared" si="23"/>
        <v>0</v>
      </c>
      <c r="L136" s="5">
        <f>L137</f>
        <v>0</v>
      </c>
      <c r="M136" s="13">
        <f t="shared" si="24"/>
        <v>0</v>
      </c>
      <c r="N136" s="5">
        <f>N137</f>
        <v>0</v>
      </c>
      <c r="O136" s="13">
        <f t="shared" si="25"/>
        <v>0</v>
      </c>
      <c r="P136" s="5">
        <f>P137</f>
        <v>0</v>
      </c>
      <c r="Q136" s="13">
        <f t="shared" si="26"/>
        <v>0</v>
      </c>
      <c r="R136" s="5">
        <f>R137</f>
        <v>0</v>
      </c>
      <c r="S136" s="13">
        <f t="shared" si="22"/>
        <v>0</v>
      </c>
      <c r="T136" s="5">
        <f>T137</f>
        <v>0</v>
      </c>
      <c r="U136" s="13">
        <f t="shared" si="15"/>
        <v>0</v>
      </c>
      <c r="V136" s="5">
        <f>V137</f>
        <v>0</v>
      </c>
      <c r="W136" s="13">
        <f t="shared" si="16"/>
        <v>0</v>
      </c>
      <c r="X136" s="5">
        <f>X137</f>
        <v>0</v>
      </c>
      <c r="Y136" s="13">
        <f t="shared" si="17"/>
        <v>0</v>
      </c>
      <c r="Z136" s="5">
        <f>Z137</f>
        <v>0</v>
      </c>
      <c r="AA136" s="13">
        <f t="shared" si="18"/>
        <v>0</v>
      </c>
      <c r="AB136" s="5">
        <f>AB137</f>
        <v>0</v>
      </c>
      <c r="AC136" s="13">
        <f t="shared" si="19"/>
        <v>0</v>
      </c>
      <c r="AD136" s="5">
        <f>AD137</f>
        <v>0</v>
      </c>
      <c r="AE136" s="13">
        <f t="shared" si="20"/>
        <v>0</v>
      </c>
      <c r="AF136" s="5">
        <f>AF137</f>
        <v>0</v>
      </c>
      <c r="AG136" s="13">
        <f t="shared" si="21"/>
        <v>0</v>
      </c>
      <c r="AH136" s="13">
        <f>AH137</f>
        <v>0</v>
      </c>
      <c r="AI136" s="23">
        <v>0</v>
      </c>
    </row>
    <row r="137" spans="1:35" ht="50.25" hidden="1" customHeight="1">
      <c r="A137" s="9" t="s">
        <v>237</v>
      </c>
      <c r="B137" s="6" t="s">
        <v>5</v>
      </c>
      <c r="C137" s="6" t="s">
        <v>23</v>
      </c>
      <c r="D137" s="6" t="s">
        <v>21</v>
      </c>
      <c r="E137" s="7" t="s">
        <v>240</v>
      </c>
      <c r="F137" s="6">
        <v>400</v>
      </c>
      <c r="G137" s="3">
        <v>0</v>
      </c>
      <c r="H137" s="4"/>
      <c r="I137" s="3">
        <f t="shared" si="28"/>
        <v>0</v>
      </c>
      <c r="J137" s="5"/>
      <c r="K137" s="13">
        <f t="shared" si="23"/>
        <v>0</v>
      </c>
      <c r="L137" s="5"/>
      <c r="M137" s="13">
        <f t="shared" si="24"/>
        <v>0</v>
      </c>
      <c r="N137" s="5"/>
      <c r="O137" s="13">
        <f t="shared" si="25"/>
        <v>0</v>
      </c>
      <c r="P137" s="5"/>
      <c r="Q137" s="13">
        <f t="shared" si="26"/>
        <v>0</v>
      </c>
      <c r="R137" s="5"/>
      <c r="S137" s="13">
        <f t="shared" si="22"/>
        <v>0</v>
      </c>
      <c r="T137" s="5"/>
      <c r="U137" s="13">
        <f t="shared" si="15"/>
        <v>0</v>
      </c>
      <c r="V137" s="5"/>
      <c r="W137" s="13">
        <f t="shared" si="16"/>
        <v>0</v>
      </c>
      <c r="X137" s="5"/>
      <c r="Y137" s="13">
        <f t="shared" si="17"/>
        <v>0</v>
      </c>
      <c r="Z137" s="5"/>
      <c r="AA137" s="13">
        <f t="shared" si="18"/>
        <v>0</v>
      </c>
      <c r="AB137" s="5"/>
      <c r="AC137" s="13">
        <f t="shared" si="19"/>
        <v>0</v>
      </c>
      <c r="AD137" s="5"/>
      <c r="AE137" s="13">
        <f t="shared" si="20"/>
        <v>0</v>
      </c>
      <c r="AF137" s="5"/>
      <c r="AG137" s="13">
        <f t="shared" si="21"/>
        <v>0</v>
      </c>
      <c r="AH137" s="13">
        <v>0</v>
      </c>
      <c r="AI137" s="23">
        <v>0</v>
      </c>
    </row>
    <row r="138" spans="1:35" ht="50.25" customHeight="1">
      <c r="A138" s="9" t="s">
        <v>317</v>
      </c>
      <c r="B138" s="6" t="s">
        <v>5</v>
      </c>
      <c r="C138" s="6" t="s">
        <v>23</v>
      </c>
      <c r="D138" s="6" t="s">
        <v>21</v>
      </c>
      <c r="E138" s="7" t="s">
        <v>318</v>
      </c>
      <c r="F138" s="6"/>
      <c r="G138" s="3">
        <f>G139</f>
        <v>0</v>
      </c>
      <c r="H138" s="4">
        <f>H139</f>
        <v>39.5</v>
      </c>
      <c r="I138" s="3">
        <f t="shared" si="28"/>
        <v>39.5</v>
      </c>
      <c r="J138" s="5">
        <f>J139</f>
        <v>0</v>
      </c>
      <c r="K138" s="13">
        <f t="shared" si="23"/>
        <v>39.5</v>
      </c>
      <c r="L138" s="5">
        <f>L139</f>
        <v>0</v>
      </c>
      <c r="M138" s="13">
        <f t="shared" si="24"/>
        <v>39.5</v>
      </c>
      <c r="N138" s="5">
        <f>N139</f>
        <v>0</v>
      </c>
      <c r="O138" s="13">
        <f t="shared" si="25"/>
        <v>39.5</v>
      </c>
      <c r="P138" s="5">
        <f>P139</f>
        <v>0</v>
      </c>
      <c r="Q138" s="13">
        <f t="shared" si="26"/>
        <v>39.5</v>
      </c>
      <c r="R138" s="5">
        <f>R139</f>
        <v>0</v>
      </c>
      <c r="S138" s="13">
        <f t="shared" si="22"/>
        <v>39.5</v>
      </c>
      <c r="T138" s="5">
        <f>T139</f>
        <v>0</v>
      </c>
      <c r="U138" s="13">
        <f t="shared" si="15"/>
        <v>39.5</v>
      </c>
      <c r="V138" s="5">
        <f>V139</f>
        <v>0</v>
      </c>
      <c r="W138" s="13">
        <f t="shared" si="16"/>
        <v>39.5</v>
      </c>
      <c r="X138" s="5">
        <f>X139</f>
        <v>0</v>
      </c>
      <c r="Y138" s="13">
        <f t="shared" si="17"/>
        <v>39.5</v>
      </c>
      <c r="Z138" s="5">
        <f>Z139</f>
        <v>0</v>
      </c>
      <c r="AA138" s="13">
        <f t="shared" si="18"/>
        <v>39.5</v>
      </c>
      <c r="AB138" s="5">
        <f>AB139</f>
        <v>0</v>
      </c>
      <c r="AC138" s="13">
        <f t="shared" si="19"/>
        <v>39.5</v>
      </c>
      <c r="AD138" s="5">
        <f>AD139</f>
        <v>0</v>
      </c>
      <c r="AE138" s="13">
        <f t="shared" si="20"/>
        <v>39.5</v>
      </c>
      <c r="AF138" s="5">
        <f>AF139</f>
        <v>0</v>
      </c>
      <c r="AG138" s="13">
        <f t="shared" si="21"/>
        <v>39.5</v>
      </c>
      <c r="AH138" s="13">
        <f>AH139</f>
        <v>39.5</v>
      </c>
      <c r="AI138" s="23">
        <f t="shared" si="14"/>
        <v>100</v>
      </c>
    </row>
    <row r="139" spans="1:35" ht="50.25" customHeight="1">
      <c r="A139" s="9" t="s">
        <v>33</v>
      </c>
      <c r="B139" s="6" t="s">
        <v>5</v>
      </c>
      <c r="C139" s="6" t="s">
        <v>23</v>
      </c>
      <c r="D139" s="6" t="s">
        <v>21</v>
      </c>
      <c r="E139" s="7" t="s">
        <v>318</v>
      </c>
      <c r="F139" s="6">
        <v>200</v>
      </c>
      <c r="G139" s="3"/>
      <c r="H139" s="4">
        <v>39.5</v>
      </c>
      <c r="I139" s="3">
        <f t="shared" si="28"/>
        <v>39.5</v>
      </c>
      <c r="J139" s="5"/>
      <c r="K139" s="13">
        <f t="shared" si="23"/>
        <v>39.5</v>
      </c>
      <c r="L139" s="5"/>
      <c r="M139" s="13">
        <f t="shared" si="24"/>
        <v>39.5</v>
      </c>
      <c r="N139" s="5"/>
      <c r="O139" s="13">
        <f t="shared" si="25"/>
        <v>39.5</v>
      </c>
      <c r="P139" s="5"/>
      <c r="Q139" s="13">
        <f t="shared" si="26"/>
        <v>39.5</v>
      </c>
      <c r="R139" s="5"/>
      <c r="S139" s="13">
        <f t="shared" si="22"/>
        <v>39.5</v>
      </c>
      <c r="T139" s="5"/>
      <c r="U139" s="13">
        <f t="shared" si="15"/>
        <v>39.5</v>
      </c>
      <c r="V139" s="5"/>
      <c r="W139" s="13">
        <f t="shared" si="16"/>
        <v>39.5</v>
      </c>
      <c r="X139" s="5"/>
      <c r="Y139" s="13">
        <f t="shared" si="17"/>
        <v>39.5</v>
      </c>
      <c r="Z139" s="5"/>
      <c r="AA139" s="13">
        <f t="shared" si="18"/>
        <v>39.5</v>
      </c>
      <c r="AB139" s="5"/>
      <c r="AC139" s="13">
        <f t="shared" si="19"/>
        <v>39.5</v>
      </c>
      <c r="AD139" s="5"/>
      <c r="AE139" s="13">
        <f t="shared" si="20"/>
        <v>39.5</v>
      </c>
      <c r="AF139" s="5"/>
      <c r="AG139" s="13">
        <f t="shared" si="21"/>
        <v>39.5</v>
      </c>
      <c r="AH139" s="13">
        <v>39.5</v>
      </c>
      <c r="AI139" s="23">
        <f t="shared" si="14"/>
        <v>100</v>
      </c>
    </row>
    <row r="140" spans="1:35" ht="39.75" customHeight="1">
      <c r="A140" s="9" t="s">
        <v>228</v>
      </c>
      <c r="B140" s="6" t="s">
        <v>5</v>
      </c>
      <c r="C140" s="6" t="s">
        <v>23</v>
      </c>
      <c r="D140" s="6" t="s">
        <v>21</v>
      </c>
      <c r="E140" s="2" t="s">
        <v>229</v>
      </c>
      <c r="F140" s="6"/>
      <c r="G140" s="3">
        <v>0</v>
      </c>
      <c r="H140" s="4">
        <f>H142</f>
        <v>0</v>
      </c>
      <c r="I140" s="3">
        <f t="shared" si="28"/>
        <v>0</v>
      </c>
      <c r="J140" s="5">
        <f>J142</f>
        <v>40</v>
      </c>
      <c r="K140" s="13">
        <f t="shared" si="23"/>
        <v>40</v>
      </c>
      <c r="L140" s="5">
        <f>L142</f>
        <v>0</v>
      </c>
      <c r="M140" s="13">
        <f t="shared" si="24"/>
        <v>40</v>
      </c>
      <c r="N140" s="5">
        <f>N141+N142</f>
        <v>0</v>
      </c>
      <c r="O140" s="13">
        <f t="shared" si="25"/>
        <v>40</v>
      </c>
      <c r="P140" s="5">
        <f>P141+P142</f>
        <v>0</v>
      </c>
      <c r="Q140" s="13">
        <f t="shared" si="26"/>
        <v>40</v>
      </c>
      <c r="R140" s="5">
        <f>R141+R142</f>
        <v>0</v>
      </c>
      <c r="S140" s="13">
        <f t="shared" si="22"/>
        <v>40</v>
      </c>
      <c r="T140" s="5">
        <f>T141+T142</f>
        <v>-3.7</v>
      </c>
      <c r="U140" s="13">
        <f t="shared" si="15"/>
        <v>36.299999999999997</v>
      </c>
      <c r="V140" s="5">
        <f>V141+V142</f>
        <v>0</v>
      </c>
      <c r="W140" s="13">
        <f t="shared" si="16"/>
        <v>36.299999999999997</v>
      </c>
      <c r="X140" s="5">
        <f>X141+X142</f>
        <v>0</v>
      </c>
      <c r="Y140" s="13">
        <f t="shared" si="17"/>
        <v>36.299999999999997</v>
      </c>
      <c r="Z140" s="5">
        <f>Z141+Z142</f>
        <v>0</v>
      </c>
      <c r="AA140" s="13">
        <f t="shared" si="18"/>
        <v>36.299999999999997</v>
      </c>
      <c r="AB140" s="5">
        <f>AB141+AB142</f>
        <v>0</v>
      </c>
      <c r="AC140" s="13">
        <f t="shared" si="19"/>
        <v>36.299999999999997</v>
      </c>
      <c r="AD140" s="5">
        <f>AD141+AD142</f>
        <v>0</v>
      </c>
      <c r="AE140" s="13">
        <f t="shared" si="20"/>
        <v>36.299999999999997</v>
      </c>
      <c r="AF140" s="5">
        <f>AF141+AF142</f>
        <v>0</v>
      </c>
      <c r="AG140" s="13">
        <f t="shared" si="21"/>
        <v>36.299999999999997</v>
      </c>
      <c r="AH140" s="13">
        <f>AH141+AH142</f>
        <v>36.299999999999997</v>
      </c>
      <c r="AI140" s="23">
        <f t="shared" ref="AI140:AI197" si="29">AH140/AG140*100</f>
        <v>100</v>
      </c>
    </row>
    <row r="141" spans="1:35" ht="45" customHeight="1">
      <c r="A141" s="9" t="s">
        <v>33</v>
      </c>
      <c r="B141" s="6" t="s">
        <v>5</v>
      </c>
      <c r="C141" s="6" t="s">
        <v>23</v>
      </c>
      <c r="D141" s="6" t="s">
        <v>21</v>
      </c>
      <c r="E141" s="2" t="s">
        <v>229</v>
      </c>
      <c r="F141" s="6">
        <v>200</v>
      </c>
      <c r="G141" s="3"/>
      <c r="H141" s="4"/>
      <c r="I141" s="3">
        <f t="shared" si="28"/>
        <v>0</v>
      </c>
      <c r="J141" s="5"/>
      <c r="K141" s="13">
        <f t="shared" si="23"/>
        <v>0</v>
      </c>
      <c r="L141" s="5"/>
      <c r="M141" s="13">
        <f t="shared" si="24"/>
        <v>0</v>
      </c>
      <c r="N141" s="5">
        <v>40</v>
      </c>
      <c r="O141" s="13">
        <f t="shared" si="25"/>
        <v>40</v>
      </c>
      <c r="P141" s="5"/>
      <c r="Q141" s="13">
        <f t="shared" si="26"/>
        <v>40</v>
      </c>
      <c r="R141" s="5"/>
      <c r="S141" s="13">
        <f t="shared" si="22"/>
        <v>40</v>
      </c>
      <c r="T141" s="5">
        <v>-3.7</v>
      </c>
      <c r="U141" s="13">
        <f t="shared" si="15"/>
        <v>36.299999999999997</v>
      </c>
      <c r="V141" s="5"/>
      <c r="W141" s="13">
        <f t="shared" si="16"/>
        <v>36.299999999999997</v>
      </c>
      <c r="X141" s="5"/>
      <c r="Y141" s="13">
        <f t="shared" si="17"/>
        <v>36.299999999999997</v>
      </c>
      <c r="Z141" s="5"/>
      <c r="AA141" s="13">
        <f t="shared" si="18"/>
        <v>36.299999999999997</v>
      </c>
      <c r="AB141" s="5"/>
      <c r="AC141" s="13">
        <f t="shared" si="19"/>
        <v>36.299999999999997</v>
      </c>
      <c r="AD141" s="5"/>
      <c r="AE141" s="13">
        <f t="shared" si="20"/>
        <v>36.299999999999997</v>
      </c>
      <c r="AF141" s="5"/>
      <c r="AG141" s="13">
        <f t="shared" si="21"/>
        <v>36.299999999999997</v>
      </c>
      <c r="AH141" s="13">
        <v>36.299999999999997</v>
      </c>
      <c r="AI141" s="23">
        <f t="shared" si="29"/>
        <v>100</v>
      </c>
    </row>
    <row r="142" spans="1:35" ht="54" hidden="1" customHeight="1">
      <c r="A142" s="9" t="s">
        <v>237</v>
      </c>
      <c r="B142" s="6" t="s">
        <v>5</v>
      </c>
      <c r="C142" s="6" t="s">
        <v>23</v>
      </c>
      <c r="D142" s="6" t="s">
        <v>21</v>
      </c>
      <c r="E142" s="2" t="s">
        <v>229</v>
      </c>
      <c r="F142" s="6">
        <v>400</v>
      </c>
      <c r="G142" s="3">
        <v>0</v>
      </c>
      <c r="H142" s="4"/>
      <c r="I142" s="3">
        <f t="shared" si="28"/>
        <v>0</v>
      </c>
      <c r="J142" s="5">
        <v>40</v>
      </c>
      <c r="K142" s="13">
        <f t="shared" si="23"/>
        <v>40</v>
      </c>
      <c r="L142" s="5"/>
      <c r="M142" s="13">
        <f t="shared" si="24"/>
        <v>40</v>
      </c>
      <c r="N142" s="5">
        <v>-40</v>
      </c>
      <c r="O142" s="13">
        <f t="shared" si="25"/>
        <v>0</v>
      </c>
      <c r="P142" s="5"/>
      <c r="Q142" s="13">
        <f t="shared" si="26"/>
        <v>0</v>
      </c>
      <c r="R142" s="5"/>
      <c r="S142" s="13">
        <f t="shared" si="22"/>
        <v>0</v>
      </c>
      <c r="T142" s="5"/>
      <c r="U142" s="13">
        <f t="shared" si="15"/>
        <v>0</v>
      </c>
      <c r="V142" s="5"/>
      <c r="W142" s="13">
        <f t="shared" si="16"/>
        <v>0</v>
      </c>
      <c r="X142" s="5"/>
      <c r="Y142" s="13">
        <f t="shared" si="17"/>
        <v>0</v>
      </c>
      <c r="Z142" s="5"/>
      <c r="AA142" s="13">
        <f t="shared" si="18"/>
        <v>0</v>
      </c>
      <c r="AB142" s="5"/>
      <c r="AC142" s="13">
        <f t="shared" si="19"/>
        <v>0</v>
      </c>
      <c r="AD142" s="5"/>
      <c r="AE142" s="13">
        <f t="shared" si="20"/>
        <v>0</v>
      </c>
      <c r="AF142" s="5"/>
      <c r="AG142" s="13">
        <f t="shared" si="21"/>
        <v>0</v>
      </c>
      <c r="AH142" s="13">
        <v>0</v>
      </c>
      <c r="AI142" s="23">
        <v>0</v>
      </c>
    </row>
    <row r="143" spans="1:35" ht="52.5" hidden="1" customHeight="1">
      <c r="A143" s="9" t="s">
        <v>281</v>
      </c>
      <c r="B143" s="6" t="s">
        <v>5</v>
      </c>
      <c r="C143" s="6" t="s">
        <v>23</v>
      </c>
      <c r="D143" s="6" t="s">
        <v>21</v>
      </c>
      <c r="E143" s="2" t="s">
        <v>282</v>
      </c>
      <c r="F143" s="6"/>
      <c r="G143" s="3">
        <v>933.30099999999993</v>
      </c>
      <c r="H143" s="4">
        <f>H144</f>
        <v>0</v>
      </c>
      <c r="I143" s="3">
        <f t="shared" si="28"/>
        <v>933.30099999999993</v>
      </c>
      <c r="J143" s="5">
        <f>J144</f>
        <v>-906.98500000000001</v>
      </c>
      <c r="K143" s="13">
        <f t="shared" si="23"/>
        <v>26.315999999999917</v>
      </c>
      <c r="L143" s="5">
        <f>L144</f>
        <v>0</v>
      </c>
      <c r="M143" s="13">
        <f t="shared" si="24"/>
        <v>26.315999999999917</v>
      </c>
      <c r="N143" s="5">
        <f>N144</f>
        <v>-26.316000000000003</v>
      </c>
      <c r="O143" s="13">
        <f t="shared" si="25"/>
        <v>-8.5265128291212022E-14</v>
      </c>
      <c r="P143" s="5">
        <f>P144</f>
        <v>0</v>
      </c>
      <c r="Q143" s="13">
        <f t="shared" si="26"/>
        <v>-8.5265128291212022E-14</v>
      </c>
      <c r="R143" s="5">
        <f>R144</f>
        <v>0</v>
      </c>
      <c r="S143" s="13">
        <f t="shared" si="22"/>
        <v>-8.5265128291212022E-14</v>
      </c>
      <c r="T143" s="5">
        <f>T144</f>
        <v>0</v>
      </c>
      <c r="U143" s="13">
        <f t="shared" si="15"/>
        <v>-8.5265128291212022E-14</v>
      </c>
      <c r="V143" s="5">
        <f>V144</f>
        <v>0</v>
      </c>
      <c r="W143" s="13">
        <f t="shared" si="16"/>
        <v>-8.5265128291212022E-14</v>
      </c>
      <c r="X143" s="5">
        <f>X144</f>
        <v>0</v>
      </c>
      <c r="Y143" s="13">
        <f t="shared" si="17"/>
        <v>-8.5265128291212022E-14</v>
      </c>
      <c r="Z143" s="5">
        <f>Z144</f>
        <v>0</v>
      </c>
      <c r="AA143" s="13">
        <f t="shared" si="18"/>
        <v>-8.5265128291212022E-14</v>
      </c>
      <c r="AB143" s="5">
        <f>AB144</f>
        <v>0</v>
      </c>
      <c r="AC143" s="13">
        <f t="shared" si="19"/>
        <v>-8.5265128291212022E-14</v>
      </c>
      <c r="AD143" s="5">
        <f>AD144</f>
        <v>0</v>
      </c>
      <c r="AE143" s="13">
        <f t="shared" si="20"/>
        <v>-8.5265128291212022E-14</v>
      </c>
      <c r="AF143" s="5">
        <f>AF144</f>
        <v>0</v>
      </c>
      <c r="AG143" s="13">
        <f t="shared" si="21"/>
        <v>-8.5265128291212022E-14</v>
      </c>
      <c r="AH143" s="13">
        <f>AH144</f>
        <v>0</v>
      </c>
      <c r="AI143" s="23">
        <f t="shared" si="29"/>
        <v>0</v>
      </c>
    </row>
    <row r="144" spans="1:35" ht="52.5" hidden="1" customHeight="1">
      <c r="A144" s="9" t="s">
        <v>33</v>
      </c>
      <c r="B144" s="6" t="s">
        <v>5</v>
      </c>
      <c r="C144" s="6" t="s">
        <v>23</v>
      </c>
      <c r="D144" s="6" t="s">
        <v>21</v>
      </c>
      <c r="E144" s="2" t="s">
        <v>282</v>
      </c>
      <c r="F144" s="6">
        <v>200</v>
      </c>
      <c r="G144" s="3">
        <v>933.30099999999993</v>
      </c>
      <c r="H144" s="5"/>
      <c r="I144" s="3">
        <f t="shared" si="28"/>
        <v>933.30099999999993</v>
      </c>
      <c r="J144" s="5">
        <v>-906.98500000000001</v>
      </c>
      <c r="K144" s="13">
        <f t="shared" si="23"/>
        <v>26.315999999999917</v>
      </c>
      <c r="L144" s="5"/>
      <c r="M144" s="13">
        <f t="shared" si="24"/>
        <v>26.315999999999917</v>
      </c>
      <c r="N144" s="5">
        <f>-25.52653-0.78947</f>
        <v>-26.316000000000003</v>
      </c>
      <c r="O144" s="13">
        <f t="shared" si="25"/>
        <v>-8.5265128291212022E-14</v>
      </c>
      <c r="P144" s="5"/>
      <c r="Q144" s="13">
        <f t="shared" si="26"/>
        <v>-8.5265128291212022E-14</v>
      </c>
      <c r="R144" s="5"/>
      <c r="S144" s="13">
        <f t="shared" si="22"/>
        <v>-8.5265128291212022E-14</v>
      </c>
      <c r="T144" s="5"/>
      <c r="U144" s="13">
        <f t="shared" si="15"/>
        <v>-8.5265128291212022E-14</v>
      </c>
      <c r="V144" s="5"/>
      <c r="W144" s="13">
        <f t="shared" si="16"/>
        <v>-8.5265128291212022E-14</v>
      </c>
      <c r="X144" s="5"/>
      <c r="Y144" s="13">
        <f t="shared" si="17"/>
        <v>-8.5265128291212022E-14</v>
      </c>
      <c r="Z144" s="5"/>
      <c r="AA144" s="13">
        <f t="shared" si="18"/>
        <v>-8.5265128291212022E-14</v>
      </c>
      <c r="AB144" s="5"/>
      <c r="AC144" s="13">
        <f t="shared" si="19"/>
        <v>-8.5265128291212022E-14</v>
      </c>
      <c r="AD144" s="5"/>
      <c r="AE144" s="13">
        <f t="shared" si="20"/>
        <v>-8.5265128291212022E-14</v>
      </c>
      <c r="AF144" s="5"/>
      <c r="AG144" s="13">
        <f t="shared" ref="AG144:AG207" si="30">AE144+AF144</f>
        <v>-8.5265128291212022E-14</v>
      </c>
      <c r="AH144" s="13">
        <v>0</v>
      </c>
      <c r="AI144" s="23">
        <f t="shared" si="29"/>
        <v>0</v>
      </c>
    </row>
    <row r="145" spans="1:35" ht="52.5" hidden="1" customHeight="1">
      <c r="A145" s="9" t="s">
        <v>281</v>
      </c>
      <c r="B145" s="6" t="s">
        <v>5</v>
      </c>
      <c r="C145" s="6" t="s">
        <v>23</v>
      </c>
      <c r="D145" s="6" t="s">
        <v>21</v>
      </c>
      <c r="E145" s="2" t="s">
        <v>342</v>
      </c>
      <c r="F145" s="6"/>
      <c r="G145" s="3"/>
      <c r="H145" s="5"/>
      <c r="I145" s="3">
        <f t="shared" si="28"/>
        <v>0</v>
      </c>
      <c r="J145" s="5"/>
      <c r="K145" s="13">
        <f t="shared" si="23"/>
        <v>0</v>
      </c>
      <c r="L145" s="5"/>
      <c r="M145" s="13">
        <f t="shared" si="24"/>
        <v>0</v>
      </c>
      <c r="N145" s="5">
        <f>N146</f>
        <v>1500.7894699999999</v>
      </c>
      <c r="O145" s="13">
        <f t="shared" si="25"/>
        <v>1500.7894699999999</v>
      </c>
      <c r="P145" s="5">
        <f>P146</f>
        <v>-1500.7894699999999</v>
      </c>
      <c r="Q145" s="13">
        <f t="shared" si="26"/>
        <v>0</v>
      </c>
      <c r="R145" s="5">
        <f>R146</f>
        <v>0</v>
      </c>
      <c r="S145" s="13">
        <f t="shared" si="22"/>
        <v>0</v>
      </c>
      <c r="T145" s="5">
        <f>T146</f>
        <v>0</v>
      </c>
      <c r="U145" s="13">
        <f t="shared" si="15"/>
        <v>0</v>
      </c>
      <c r="V145" s="5">
        <f>V146</f>
        <v>0</v>
      </c>
      <c r="W145" s="13">
        <f t="shared" si="16"/>
        <v>0</v>
      </c>
      <c r="X145" s="5">
        <f>X146</f>
        <v>0</v>
      </c>
      <c r="Y145" s="13">
        <f t="shared" si="17"/>
        <v>0</v>
      </c>
      <c r="Z145" s="5">
        <f>Z146</f>
        <v>0</v>
      </c>
      <c r="AA145" s="13">
        <f t="shared" si="18"/>
        <v>0</v>
      </c>
      <c r="AB145" s="5">
        <f>AB146</f>
        <v>0</v>
      </c>
      <c r="AC145" s="13">
        <f t="shared" si="19"/>
        <v>0</v>
      </c>
      <c r="AD145" s="5">
        <f>AD146</f>
        <v>0</v>
      </c>
      <c r="AE145" s="13">
        <f t="shared" si="20"/>
        <v>0</v>
      </c>
      <c r="AF145" s="5">
        <f>AF146</f>
        <v>0</v>
      </c>
      <c r="AG145" s="13">
        <f t="shared" si="30"/>
        <v>0</v>
      </c>
      <c r="AH145" s="13">
        <f>AH146</f>
        <v>0</v>
      </c>
      <c r="AI145" s="23">
        <v>0</v>
      </c>
    </row>
    <row r="146" spans="1:35" ht="52.5" hidden="1" customHeight="1">
      <c r="A146" s="9" t="s">
        <v>33</v>
      </c>
      <c r="B146" s="6" t="s">
        <v>5</v>
      </c>
      <c r="C146" s="6" t="s">
        <v>23</v>
      </c>
      <c r="D146" s="6" t="s">
        <v>21</v>
      </c>
      <c r="E146" s="2" t="s">
        <v>342</v>
      </c>
      <c r="F146" s="6">
        <v>200</v>
      </c>
      <c r="G146" s="3"/>
      <c r="H146" s="5"/>
      <c r="I146" s="3">
        <f t="shared" si="28"/>
        <v>0</v>
      </c>
      <c r="J146" s="5"/>
      <c r="K146" s="13">
        <f t="shared" si="23"/>
        <v>0</v>
      </c>
      <c r="L146" s="5"/>
      <c r="M146" s="13">
        <f t="shared" si="24"/>
        <v>0</v>
      </c>
      <c r="N146" s="5">
        <v>1500.7894699999999</v>
      </c>
      <c r="O146" s="13">
        <f t="shared" si="25"/>
        <v>1500.7894699999999</v>
      </c>
      <c r="P146" s="5">
        <v>-1500.7894699999999</v>
      </c>
      <c r="Q146" s="13">
        <f t="shared" si="26"/>
        <v>0</v>
      </c>
      <c r="R146" s="5"/>
      <c r="S146" s="13">
        <f t="shared" si="22"/>
        <v>0</v>
      </c>
      <c r="T146" s="5"/>
      <c r="U146" s="13">
        <f t="shared" si="15"/>
        <v>0</v>
      </c>
      <c r="V146" s="5"/>
      <c r="W146" s="13">
        <f t="shared" si="16"/>
        <v>0</v>
      </c>
      <c r="X146" s="5"/>
      <c r="Y146" s="13">
        <f t="shared" si="17"/>
        <v>0</v>
      </c>
      <c r="Z146" s="5"/>
      <c r="AA146" s="13">
        <f t="shared" si="18"/>
        <v>0</v>
      </c>
      <c r="AB146" s="5"/>
      <c r="AC146" s="13">
        <f t="shared" si="19"/>
        <v>0</v>
      </c>
      <c r="AD146" s="5"/>
      <c r="AE146" s="13">
        <f t="shared" ref="AE146:AE209" si="31">AC146+AD146</f>
        <v>0</v>
      </c>
      <c r="AF146" s="5"/>
      <c r="AG146" s="13">
        <f t="shared" si="30"/>
        <v>0</v>
      </c>
      <c r="AH146" s="13">
        <v>0</v>
      </c>
      <c r="AI146" s="23">
        <v>0</v>
      </c>
    </row>
    <row r="147" spans="1:35" ht="59.25" customHeight="1">
      <c r="A147" s="9" t="s">
        <v>289</v>
      </c>
      <c r="B147" s="6" t="s">
        <v>5</v>
      </c>
      <c r="C147" s="6" t="s">
        <v>23</v>
      </c>
      <c r="D147" s="6" t="s">
        <v>21</v>
      </c>
      <c r="E147" s="2" t="s">
        <v>290</v>
      </c>
      <c r="F147" s="6"/>
      <c r="G147" s="3">
        <v>283</v>
      </c>
      <c r="H147" s="4">
        <f>H148</f>
        <v>0</v>
      </c>
      <c r="I147" s="3">
        <f t="shared" si="28"/>
        <v>283</v>
      </c>
      <c r="J147" s="5">
        <f>J148</f>
        <v>-283</v>
      </c>
      <c r="K147" s="13">
        <f t="shared" si="23"/>
        <v>0</v>
      </c>
      <c r="L147" s="5">
        <f>L148</f>
        <v>0</v>
      </c>
      <c r="M147" s="13">
        <f t="shared" si="24"/>
        <v>0</v>
      </c>
      <c r="N147" s="5">
        <f>N148</f>
        <v>25</v>
      </c>
      <c r="O147" s="13">
        <f t="shared" si="25"/>
        <v>25</v>
      </c>
      <c r="P147" s="5">
        <f>P148</f>
        <v>0</v>
      </c>
      <c r="Q147" s="13">
        <f t="shared" si="26"/>
        <v>25</v>
      </c>
      <c r="R147" s="5">
        <f>R148</f>
        <v>0</v>
      </c>
      <c r="S147" s="13">
        <f t="shared" si="22"/>
        <v>25</v>
      </c>
      <c r="T147" s="5">
        <f>T148</f>
        <v>0</v>
      </c>
      <c r="U147" s="13">
        <f t="shared" si="15"/>
        <v>25</v>
      </c>
      <c r="V147" s="5">
        <f>V148</f>
        <v>0</v>
      </c>
      <c r="W147" s="13">
        <f t="shared" si="16"/>
        <v>25</v>
      </c>
      <c r="X147" s="5">
        <f>X148</f>
        <v>-13</v>
      </c>
      <c r="Y147" s="13">
        <f t="shared" si="17"/>
        <v>12</v>
      </c>
      <c r="Z147" s="5">
        <f>Z148</f>
        <v>0</v>
      </c>
      <c r="AA147" s="13">
        <f t="shared" si="18"/>
        <v>12</v>
      </c>
      <c r="AB147" s="5">
        <f>AB148</f>
        <v>0</v>
      </c>
      <c r="AC147" s="13">
        <f t="shared" si="19"/>
        <v>12</v>
      </c>
      <c r="AD147" s="5">
        <f>AD148</f>
        <v>0</v>
      </c>
      <c r="AE147" s="13">
        <f t="shared" si="31"/>
        <v>12</v>
      </c>
      <c r="AF147" s="5">
        <f>AF148</f>
        <v>0</v>
      </c>
      <c r="AG147" s="13">
        <f t="shared" si="30"/>
        <v>12</v>
      </c>
      <c r="AH147" s="13">
        <f>AH148</f>
        <v>12</v>
      </c>
      <c r="AI147" s="23">
        <f t="shared" si="29"/>
        <v>100</v>
      </c>
    </row>
    <row r="148" spans="1:35" ht="52.5" customHeight="1">
      <c r="A148" s="9" t="s">
        <v>33</v>
      </c>
      <c r="B148" s="6" t="s">
        <v>5</v>
      </c>
      <c r="C148" s="6" t="s">
        <v>23</v>
      </c>
      <c r="D148" s="6" t="s">
        <v>21</v>
      </c>
      <c r="E148" s="2" t="s">
        <v>290</v>
      </c>
      <c r="F148" s="6">
        <v>200</v>
      </c>
      <c r="G148" s="3">
        <v>283</v>
      </c>
      <c r="H148" s="4"/>
      <c r="I148" s="3">
        <f t="shared" si="28"/>
        <v>283</v>
      </c>
      <c r="J148" s="5">
        <v>-283</v>
      </c>
      <c r="K148" s="13">
        <f t="shared" si="23"/>
        <v>0</v>
      </c>
      <c r="L148" s="5"/>
      <c r="M148" s="13">
        <f t="shared" si="24"/>
        <v>0</v>
      </c>
      <c r="N148" s="5">
        <v>25</v>
      </c>
      <c r="O148" s="13">
        <f t="shared" si="25"/>
        <v>25</v>
      </c>
      <c r="P148" s="5"/>
      <c r="Q148" s="13">
        <f t="shared" si="26"/>
        <v>25</v>
      </c>
      <c r="R148" s="5"/>
      <c r="S148" s="13">
        <f t="shared" si="22"/>
        <v>25</v>
      </c>
      <c r="T148" s="5">
        <v>0</v>
      </c>
      <c r="U148" s="13">
        <f t="shared" si="15"/>
        <v>25</v>
      </c>
      <c r="V148" s="5">
        <v>0</v>
      </c>
      <c r="W148" s="13">
        <f t="shared" si="16"/>
        <v>25</v>
      </c>
      <c r="X148" s="5">
        <v>-13</v>
      </c>
      <c r="Y148" s="13">
        <f t="shared" ref="Y148:Y214" si="32">W148+X148</f>
        <v>12</v>
      </c>
      <c r="Z148" s="5"/>
      <c r="AA148" s="13">
        <f t="shared" ref="AA148:AA211" si="33">Y148+Z148</f>
        <v>12</v>
      </c>
      <c r="AB148" s="5"/>
      <c r="AC148" s="13">
        <f t="shared" ref="AC148:AC211" si="34">AA148+AB148</f>
        <v>12</v>
      </c>
      <c r="AD148" s="5"/>
      <c r="AE148" s="13">
        <f t="shared" si="31"/>
        <v>12</v>
      </c>
      <c r="AF148" s="5"/>
      <c r="AG148" s="13">
        <f t="shared" si="30"/>
        <v>12</v>
      </c>
      <c r="AH148" s="13">
        <v>12</v>
      </c>
      <c r="AI148" s="23">
        <f t="shared" si="29"/>
        <v>100</v>
      </c>
    </row>
    <row r="149" spans="1:35" ht="39.75" customHeight="1">
      <c r="A149" s="9" t="s">
        <v>326</v>
      </c>
      <c r="B149" s="6" t="s">
        <v>5</v>
      </c>
      <c r="C149" s="6" t="s">
        <v>23</v>
      </c>
      <c r="D149" s="6" t="s">
        <v>21</v>
      </c>
      <c r="E149" s="2" t="s">
        <v>327</v>
      </c>
      <c r="F149" s="6"/>
      <c r="G149" s="3">
        <f>G150</f>
        <v>0</v>
      </c>
      <c r="H149" s="4">
        <f>H150</f>
        <v>410</v>
      </c>
      <c r="I149" s="3">
        <f t="shared" si="28"/>
        <v>410</v>
      </c>
      <c r="J149" s="5">
        <f>J150</f>
        <v>0</v>
      </c>
      <c r="K149" s="13">
        <f t="shared" si="23"/>
        <v>410</v>
      </c>
      <c r="L149" s="5">
        <f>L150</f>
        <v>0</v>
      </c>
      <c r="M149" s="13">
        <f t="shared" si="24"/>
        <v>410</v>
      </c>
      <c r="N149" s="5">
        <f>N150</f>
        <v>-25</v>
      </c>
      <c r="O149" s="13">
        <f t="shared" si="25"/>
        <v>385</v>
      </c>
      <c r="P149" s="5">
        <f>P150</f>
        <v>0</v>
      </c>
      <c r="Q149" s="13">
        <f t="shared" si="26"/>
        <v>385</v>
      </c>
      <c r="R149" s="5">
        <f>R150</f>
        <v>0</v>
      </c>
      <c r="S149" s="13">
        <f t="shared" si="22"/>
        <v>385</v>
      </c>
      <c r="T149" s="5">
        <f>T150</f>
        <v>0</v>
      </c>
      <c r="U149" s="13">
        <f t="shared" si="15"/>
        <v>385</v>
      </c>
      <c r="V149" s="5">
        <f>V150</f>
        <v>0</v>
      </c>
      <c r="W149" s="13">
        <f t="shared" si="16"/>
        <v>385</v>
      </c>
      <c r="X149" s="5">
        <f>X150</f>
        <v>0</v>
      </c>
      <c r="Y149" s="13">
        <f t="shared" si="32"/>
        <v>385</v>
      </c>
      <c r="Z149" s="5">
        <f>Z150</f>
        <v>0</v>
      </c>
      <c r="AA149" s="13">
        <f t="shared" si="33"/>
        <v>385</v>
      </c>
      <c r="AB149" s="5">
        <f>AB150</f>
        <v>0</v>
      </c>
      <c r="AC149" s="13">
        <f t="shared" si="34"/>
        <v>385</v>
      </c>
      <c r="AD149" s="5">
        <f>AD150</f>
        <v>0</v>
      </c>
      <c r="AE149" s="13">
        <f t="shared" si="31"/>
        <v>385</v>
      </c>
      <c r="AF149" s="5">
        <f>AF150</f>
        <v>-2.7193999999999998</v>
      </c>
      <c r="AG149" s="13">
        <f t="shared" si="30"/>
        <v>382.28059999999999</v>
      </c>
      <c r="AH149" s="13">
        <f>AH150</f>
        <v>382.28059999999999</v>
      </c>
      <c r="AI149" s="23">
        <f t="shared" si="29"/>
        <v>100</v>
      </c>
    </row>
    <row r="150" spans="1:35" ht="52.5" customHeight="1">
      <c r="A150" s="9" t="s">
        <v>33</v>
      </c>
      <c r="B150" s="6" t="s">
        <v>5</v>
      </c>
      <c r="C150" s="6" t="s">
        <v>23</v>
      </c>
      <c r="D150" s="6" t="s">
        <v>21</v>
      </c>
      <c r="E150" s="2" t="s">
        <v>327</v>
      </c>
      <c r="F150" s="6">
        <v>200</v>
      </c>
      <c r="G150" s="3"/>
      <c r="H150" s="4">
        <v>410</v>
      </c>
      <c r="I150" s="3">
        <f t="shared" si="28"/>
        <v>410</v>
      </c>
      <c r="J150" s="5"/>
      <c r="K150" s="13">
        <f t="shared" si="23"/>
        <v>410</v>
      </c>
      <c r="L150" s="5"/>
      <c r="M150" s="13">
        <f t="shared" si="24"/>
        <v>410</v>
      </c>
      <c r="N150" s="5">
        <v>-25</v>
      </c>
      <c r="O150" s="13">
        <f t="shared" si="25"/>
        <v>385</v>
      </c>
      <c r="P150" s="5"/>
      <c r="Q150" s="13">
        <f t="shared" si="26"/>
        <v>385</v>
      </c>
      <c r="R150" s="5"/>
      <c r="S150" s="13">
        <f t="shared" si="22"/>
        <v>385</v>
      </c>
      <c r="T150" s="5"/>
      <c r="U150" s="13">
        <f t="shared" si="15"/>
        <v>385</v>
      </c>
      <c r="V150" s="5"/>
      <c r="W150" s="13">
        <f t="shared" si="16"/>
        <v>385</v>
      </c>
      <c r="X150" s="5"/>
      <c r="Y150" s="13">
        <f t="shared" si="32"/>
        <v>385</v>
      </c>
      <c r="Z150" s="5"/>
      <c r="AA150" s="13">
        <f t="shared" si="33"/>
        <v>385</v>
      </c>
      <c r="AB150" s="5"/>
      <c r="AC150" s="13">
        <f t="shared" si="34"/>
        <v>385</v>
      </c>
      <c r="AD150" s="5"/>
      <c r="AE150" s="13">
        <f t="shared" si="31"/>
        <v>385</v>
      </c>
      <c r="AF150" s="5">
        <v>-2.7193999999999998</v>
      </c>
      <c r="AG150" s="13">
        <f t="shared" si="30"/>
        <v>382.28059999999999</v>
      </c>
      <c r="AH150" s="13">
        <v>382.28059999999999</v>
      </c>
      <c r="AI150" s="23">
        <f t="shared" si="29"/>
        <v>100</v>
      </c>
    </row>
    <row r="151" spans="1:35" ht="35.25" hidden="1" customHeight="1">
      <c r="A151" s="9" t="s">
        <v>368</v>
      </c>
      <c r="B151" s="6" t="s">
        <v>5</v>
      </c>
      <c r="C151" s="6" t="s">
        <v>23</v>
      </c>
      <c r="D151" s="6" t="s">
        <v>21</v>
      </c>
      <c r="E151" s="2" t="s">
        <v>369</v>
      </c>
      <c r="F151" s="6"/>
      <c r="G151" s="3"/>
      <c r="H151" s="4"/>
      <c r="I151" s="3">
        <f t="shared" si="28"/>
        <v>0</v>
      </c>
      <c r="J151" s="5"/>
      <c r="K151" s="13">
        <f t="shared" si="23"/>
        <v>0</v>
      </c>
      <c r="L151" s="5"/>
      <c r="M151" s="13">
        <f t="shared" si="24"/>
        <v>0</v>
      </c>
      <c r="N151" s="5"/>
      <c r="O151" s="13">
        <f t="shared" si="25"/>
        <v>0</v>
      </c>
      <c r="P151" s="5"/>
      <c r="Q151" s="13">
        <f t="shared" si="26"/>
        <v>0</v>
      </c>
      <c r="R151" s="5">
        <f>R152</f>
        <v>3148</v>
      </c>
      <c r="S151" s="13">
        <f t="shared" si="22"/>
        <v>3148</v>
      </c>
      <c r="T151" s="5">
        <f>T152</f>
        <v>0</v>
      </c>
      <c r="U151" s="13">
        <f t="shared" si="15"/>
        <v>3148</v>
      </c>
      <c r="V151" s="5">
        <f>V152</f>
        <v>0</v>
      </c>
      <c r="W151" s="13">
        <f t="shared" si="16"/>
        <v>3148</v>
      </c>
      <c r="X151" s="5">
        <f>X152</f>
        <v>-3148</v>
      </c>
      <c r="Y151" s="13">
        <f t="shared" si="32"/>
        <v>0</v>
      </c>
      <c r="Z151" s="5">
        <f>Z152</f>
        <v>0</v>
      </c>
      <c r="AA151" s="13">
        <f t="shared" si="33"/>
        <v>0</v>
      </c>
      <c r="AB151" s="5">
        <f>AB152</f>
        <v>0</v>
      </c>
      <c r="AC151" s="13">
        <f t="shared" si="34"/>
        <v>0</v>
      </c>
      <c r="AD151" s="5">
        <f>AD152</f>
        <v>0</v>
      </c>
      <c r="AE151" s="13">
        <f t="shared" si="31"/>
        <v>0</v>
      </c>
      <c r="AF151" s="5">
        <f>AF152</f>
        <v>0</v>
      </c>
      <c r="AG151" s="13">
        <f t="shared" si="30"/>
        <v>0</v>
      </c>
      <c r="AH151" s="13">
        <f>AH152</f>
        <v>0</v>
      </c>
      <c r="AI151" s="23">
        <v>0</v>
      </c>
    </row>
    <row r="152" spans="1:35" ht="47.25" hidden="1" customHeight="1">
      <c r="A152" s="9" t="s">
        <v>33</v>
      </c>
      <c r="B152" s="6" t="s">
        <v>5</v>
      </c>
      <c r="C152" s="6" t="s">
        <v>23</v>
      </c>
      <c r="D152" s="6" t="s">
        <v>21</v>
      </c>
      <c r="E152" s="2" t="s">
        <v>369</v>
      </c>
      <c r="F152" s="6">
        <v>200</v>
      </c>
      <c r="G152" s="3"/>
      <c r="H152" s="4"/>
      <c r="I152" s="3">
        <f t="shared" si="28"/>
        <v>0</v>
      </c>
      <c r="J152" s="5"/>
      <c r="K152" s="13">
        <f t="shared" si="23"/>
        <v>0</v>
      </c>
      <c r="L152" s="5"/>
      <c r="M152" s="13">
        <f t="shared" si="24"/>
        <v>0</v>
      </c>
      <c r="N152" s="5"/>
      <c r="O152" s="13">
        <f t="shared" si="25"/>
        <v>0</v>
      </c>
      <c r="P152" s="5"/>
      <c r="Q152" s="13">
        <f t="shared" si="26"/>
        <v>0</v>
      </c>
      <c r="R152" s="5">
        <v>3148</v>
      </c>
      <c r="S152" s="13">
        <f t="shared" si="22"/>
        <v>3148</v>
      </c>
      <c r="T152" s="5"/>
      <c r="U152" s="13">
        <f t="shared" si="15"/>
        <v>3148</v>
      </c>
      <c r="V152" s="5"/>
      <c r="W152" s="13">
        <f t="shared" ref="W152:W218" si="35">U152+V152</f>
        <v>3148</v>
      </c>
      <c r="X152" s="5">
        <v>-3148</v>
      </c>
      <c r="Y152" s="13">
        <f t="shared" si="32"/>
        <v>0</v>
      </c>
      <c r="Z152" s="5"/>
      <c r="AA152" s="13">
        <f t="shared" si="33"/>
        <v>0</v>
      </c>
      <c r="AB152" s="5"/>
      <c r="AC152" s="13">
        <f t="shared" si="34"/>
        <v>0</v>
      </c>
      <c r="AD152" s="5"/>
      <c r="AE152" s="13">
        <f t="shared" si="31"/>
        <v>0</v>
      </c>
      <c r="AF152" s="5"/>
      <c r="AG152" s="13">
        <f t="shared" si="30"/>
        <v>0</v>
      </c>
      <c r="AH152" s="13">
        <v>0</v>
      </c>
      <c r="AI152" s="23">
        <v>0</v>
      </c>
    </row>
    <row r="153" spans="1:35" ht="52.5" customHeight="1">
      <c r="A153" s="9" t="s">
        <v>346</v>
      </c>
      <c r="B153" s="6" t="s">
        <v>5</v>
      </c>
      <c r="C153" s="6" t="s">
        <v>23</v>
      </c>
      <c r="D153" s="6" t="s">
        <v>21</v>
      </c>
      <c r="E153" s="2" t="s">
        <v>347</v>
      </c>
      <c r="F153" s="6"/>
      <c r="G153" s="3"/>
      <c r="H153" s="4"/>
      <c r="I153" s="3">
        <f t="shared" si="28"/>
        <v>0</v>
      </c>
      <c r="J153" s="5"/>
      <c r="K153" s="13">
        <f t="shared" si="23"/>
        <v>0</v>
      </c>
      <c r="L153" s="5"/>
      <c r="M153" s="13">
        <f t="shared" si="24"/>
        <v>0</v>
      </c>
      <c r="N153" s="5"/>
      <c r="O153" s="13">
        <f t="shared" si="25"/>
        <v>0</v>
      </c>
      <c r="P153" s="5">
        <f>P154</f>
        <v>1500.7894699999999</v>
      </c>
      <c r="Q153" s="13">
        <f t="shared" si="26"/>
        <v>1500.7894699999999</v>
      </c>
      <c r="R153" s="5">
        <f>R154</f>
        <v>0</v>
      </c>
      <c r="S153" s="13">
        <f t="shared" si="22"/>
        <v>1500.7894699999999</v>
      </c>
      <c r="T153" s="5">
        <f>T154</f>
        <v>0</v>
      </c>
      <c r="U153" s="13">
        <f t="shared" si="15"/>
        <v>1500.7894699999999</v>
      </c>
      <c r="V153" s="5">
        <f>V154</f>
        <v>0</v>
      </c>
      <c r="W153" s="13">
        <f t="shared" si="35"/>
        <v>1500.7894699999999</v>
      </c>
      <c r="X153" s="5">
        <f>X154</f>
        <v>0</v>
      </c>
      <c r="Y153" s="13">
        <f t="shared" si="32"/>
        <v>1500.7894699999999</v>
      </c>
      <c r="Z153" s="5">
        <f>Z154</f>
        <v>0</v>
      </c>
      <c r="AA153" s="13">
        <f t="shared" si="33"/>
        <v>1500.7894699999999</v>
      </c>
      <c r="AB153" s="5">
        <f>AB154</f>
        <v>0</v>
      </c>
      <c r="AC153" s="13">
        <f t="shared" si="34"/>
        <v>1500.7894699999999</v>
      </c>
      <c r="AD153" s="5">
        <f>AD154</f>
        <v>0</v>
      </c>
      <c r="AE153" s="13">
        <f t="shared" si="31"/>
        <v>1500.7894699999999</v>
      </c>
      <c r="AF153" s="5">
        <f>AF154</f>
        <v>0</v>
      </c>
      <c r="AG153" s="13">
        <f t="shared" si="30"/>
        <v>1500.7894699999999</v>
      </c>
      <c r="AH153" s="13">
        <f>AH154</f>
        <v>1500.7894699999999</v>
      </c>
      <c r="AI153" s="23">
        <f t="shared" si="29"/>
        <v>100</v>
      </c>
    </row>
    <row r="154" spans="1:35" ht="52.5" customHeight="1">
      <c r="A154" s="9" t="s">
        <v>33</v>
      </c>
      <c r="B154" s="6" t="s">
        <v>5</v>
      </c>
      <c r="C154" s="6" t="s">
        <v>23</v>
      </c>
      <c r="D154" s="6" t="s">
        <v>21</v>
      </c>
      <c r="E154" s="2" t="s">
        <v>347</v>
      </c>
      <c r="F154" s="6">
        <v>200</v>
      </c>
      <c r="G154" s="3"/>
      <c r="H154" s="4"/>
      <c r="I154" s="3">
        <f t="shared" si="28"/>
        <v>0</v>
      </c>
      <c r="J154" s="5"/>
      <c r="K154" s="13">
        <f t="shared" si="23"/>
        <v>0</v>
      </c>
      <c r="L154" s="5"/>
      <c r="M154" s="13">
        <f t="shared" si="24"/>
        <v>0</v>
      </c>
      <c r="N154" s="5"/>
      <c r="O154" s="13">
        <f t="shared" si="25"/>
        <v>0</v>
      </c>
      <c r="P154" s="5">
        <v>1500.7894699999999</v>
      </c>
      <c r="Q154" s="13">
        <f t="shared" si="26"/>
        <v>1500.7894699999999</v>
      </c>
      <c r="R154" s="5"/>
      <c r="S154" s="13">
        <f t="shared" si="22"/>
        <v>1500.7894699999999</v>
      </c>
      <c r="T154" s="5"/>
      <c r="U154" s="13">
        <f t="shared" ref="U154:U221" si="36">S154+T154</f>
        <v>1500.7894699999999</v>
      </c>
      <c r="V154" s="5"/>
      <c r="W154" s="13">
        <f t="shared" si="35"/>
        <v>1500.7894699999999</v>
      </c>
      <c r="X154" s="5"/>
      <c r="Y154" s="13">
        <f>W154+X154</f>
        <v>1500.7894699999999</v>
      </c>
      <c r="Z154" s="5"/>
      <c r="AA154" s="13">
        <f t="shared" si="33"/>
        <v>1500.7894699999999</v>
      </c>
      <c r="AB154" s="5"/>
      <c r="AC154" s="13">
        <f t="shared" si="34"/>
        <v>1500.7894699999999</v>
      </c>
      <c r="AD154" s="5"/>
      <c r="AE154" s="13">
        <f t="shared" si="31"/>
        <v>1500.7894699999999</v>
      </c>
      <c r="AF154" s="5"/>
      <c r="AG154" s="13">
        <f t="shared" si="30"/>
        <v>1500.7894699999999</v>
      </c>
      <c r="AH154" s="13">
        <v>1500.7894699999999</v>
      </c>
      <c r="AI154" s="23">
        <f t="shared" si="29"/>
        <v>100</v>
      </c>
    </row>
    <row r="155" spans="1:35" ht="74.25" customHeight="1">
      <c r="A155" s="9" t="s">
        <v>386</v>
      </c>
      <c r="B155" s="6" t="s">
        <v>5</v>
      </c>
      <c r="C155" s="6" t="s">
        <v>23</v>
      </c>
      <c r="D155" s="6" t="s">
        <v>21</v>
      </c>
      <c r="E155" s="2" t="s">
        <v>387</v>
      </c>
      <c r="F155" s="6"/>
      <c r="G155" s="3"/>
      <c r="H155" s="4"/>
      <c r="I155" s="3">
        <f t="shared" si="28"/>
        <v>0</v>
      </c>
      <c r="J155" s="5"/>
      <c r="K155" s="13">
        <f t="shared" si="23"/>
        <v>0</v>
      </c>
      <c r="L155" s="5"/>
      <c r="M155" s="13">
        <f t="shared" si="24"/>
        <v>0</v>
      </c>
      <c r="N155" s="5"/>
      <c r="O155" s="13">
        <f t="shared" si="25"/>
        <v>0</v>
      </c>
      <c r="P155" s="5"/>
      <c r="Q155" s="13">
        <f t="shared" si="26"/>
        <v>0</v>
      </c>
      <c r="R155" s="5"/>
      <c r="S155" s="13">
        <f t="shared" si="22"/>
        <v>0</v>
      </c>
      <c r="T155" s="5"/>
      <c r="U155" s="13">
        <f t="shared" si="36"/>
        <v>0</v>
      </c>
      <c r="V155" s="5"/>
      <c r="W155" s="13">
        <f t="shared" si="35"/>
        <v>0</v>
      </c>
      <c r="X155" s="5">
        <f>X156</f>
        <v>75000</v>
      </c>
      <c r="Y155" s="13">
        <f t="shared" ref="Y155:Y156" si="37">W155+X155</f>
        <v>75000</v>
      </c>
      <c r="Z155" s="5">
        <f>Z156</f>
        <v>0</v>
      </c>
      <c r="AA155" s="13">
        <f t="shared" si="33"/>
        <v>75000</v>
      </c>
      <c r="AB155" s="5">
        <f>AB156</f>
        <v>0</v>
      </c>
      <c r="AC155" s="13">
        <f t="shared" si="34"/>
        <v>75000</v>
      </c>
      <c r="AD155" s="5">
        <f>AD156</f>
        <v>0</v>
      </c>
      <c r="AE155" s="13">
        <f t="shared" si="31"/>
        <v>75000</v>
      </c>
      <c r="AF155" s="5">
        <f>AF156</f>
        <v>0</v>
      </c>
      <c r="AG155" s="13">
        <f t="shared" si="30"/>
        <v>75000</v>
      </c>
      <c r="AH155" s="13">
        <f>AH156</f>
        <v>3462.8</v>
      </c>
      <c r="AI155" s="23">
        <f t="shared" si="29"/>
        <v>4.6170666666666671</v>
      </c>
    </row>
    <row r="156" spans="1:35" ht="52.5" customHeight="1">
      <c r="A156" s="10" t="s">
        <v>237</v>
      </c>
      <c r="B156" s="6" t="s">
        <v>5</v>
      </c>
      <c r="C156" s="6" t="s">
        <v>23</v>
      </c>
      <c r="D156" s="6" t="s">
        <v>21</v>
      </c>
      <c r="E156" s="2" t="s">
        <v>387</v>
      </c>
      <c r="F156" s="6">
        <v>400</v>
      </c>
      <c r="G156" s="3"/>
      <c r="H156" s="4"/>
      <c r="I156" s="3">
        <f t="shared" si="28"/>
        <v>0</v>
      </c>
      <c r="J156" s="5"/>
      <c r="K156" s="13">
        <f t="shared" si="23"/>
        <v>0</v>
      </c>
      <c r="L156" s="5"/>
      <c r="M156" s="13">
        <f t="shared" si="24"/>
        <v>0</v>
      </c>
      <c r="N156" s="5"/>
      <c r="O156" s="13">
        <f t="shared" si="25"/>
        <v>0</v>
      </c>
      <c r="P156" s="5"/>
      <c r="Q156" s="13">
        <f t="shared" si="26"/>
        <v>0</v>
      </c>
      <c r="R156" s="5"/>
      <c r="S156" s="13">
        <f t="shared" si="22"/>
        <v>0</v>
      </c>
      <c r="T156" s="5"/>
      <c r="U156" s="13">
        <f t="shared" si="36"/>
        <v>0</v>
      </c>
      <c r="V156" s="5"/>
      <c r="W156" s="13">
        <f t="shared" si="35"/>
        <v>0</v>
      </c>
      <c r="X156" s="5">
        <v>75000</v>
      </c>
      <c r="Y156" s="13">
        <f t="shared" si="37"/>
        <v>75000</v>
      </c>
      <c r="Z156" s="5"/>
      <c r="AA156" s="13">
        <f t="shared" si="33"/>
        <v>75000</v>
      </c>
      <c r="AB156" s="5"/>
      <c r="AC156" s="13">
        <f t="shared" si="34"/>
        <v>75000</v>
      </c>
      <c r="AD156" s="5"/>
      <c r="AE156" s="13">
        <f t="shared" si="31"/>
        <v>75000</v>
      </c>
      <c r="AF156" s="5"/>
      <c r="AG156" s="13">
        <f t="shared" si="30"/>
        <v>75000</v>
      </c>
      <c r="AH156" s="13">
        <v>3462.8</v>
      </c>
      <c r="AI156" s="23">
        <f t="shared" si="29"/>
        <v>4.6170666666666671</v>
      </c>
    </row>
    <row r="157" spans="1:35" ht="62.25" customHeight="1">
      <c r="A157" s="9" t="s">
        <v>253</v>
      </c>
      <c r="B157" s="6" t="s">
        <v>5</v>
      </c>
      <c r="C157" s="6" t="s">
        <v>23</v>
      </c>
      <c r="D157" s="6" t="s">
        <v>23</v>
      </c>
      <c r="E157" s="2" t="s">
        <v>227</v>
      </c>
      <c r="F157" s="6"/>
      <c r="G157" s="3">
        <v>1335.8909199999998</v>
      </c>
      <c r="H157" s="4">
        <f>H158+H159+H160+H161</f>
        <v>0</v>
      </c>
      <c r="I157" s="3">
        <f t="shared" si="28"/>
        <v>1335.8909199999998</v>
      </c>
      <c r="J157" s="5">
        <f>J158+J159+J160+J161</f>
        <v>0</v>
      </c>
      <c r="K157" s="13">
        <f t="shared" si="23"/>
        <v>1335.8909199999998</v>
      </c>
      <c r="L157" s="5">
        <f>L158+L159+L160+L161</f>
        <v>368.505</v>
      </c>
      <c r="M157" s="13">
        <f t="shared" si="24"/>
        <v>1704.3959199999999</v>
      </c>
      <c r="N157" s="5">
        <f>N158+N159+N160+N161</f>
        <v>0</v>
      </c>
      <c r="O157" s="13">
        <f t="shared" si="25"/>
        <v>1704.3959199999999</v>
      </c>
      <c r="P157" s="5">
        <f>P158+P159+P160+P161</f>
        <v>0</v>
      </c>
      <c r="Q157" s="13">
        <f t="shared" si="26"/>
        <v>1704.3959199999999</v>
      </c>
      <c r="R157" s="5">
        <f>R158+R159+R160+R161</f>
        <v>0</v>
      </c>
      <c r="S157" s="13">
        <f t="shared" si="22"/>
        <v>1704.3959199999999</v>
      </c>
      <c r="T157" s="5">
        <f>T158+T159+T160+T161</f>
        <v>-1</v>
      </c>
      <c r="U157" s="13">
        <f t="shared" si="36"/>
        <v>1703.3959199999999</v>
      </c>
      <c r="V157" s="5">
        <f>V158+V159+V160+V161</f>
        <v>0</v>
      </c>
      <c r="W157" s="13">
        <f t="shared" si="35"/>
        <v>1703.3959199999999</v>
      </c>
      <c r="X157" s="5">
        <f>X158+X159+X160+X161</f>
        <v>0</v>
      </c>
      <c r="Y157" s="13">
        <f t="shared" si="32"/>
        <v>1703.3959199999999</v>
      </c>
      <c r="Z157" s="5">
        <f>Z158+Z159+Z160+Z161</f>
        <v>48.966999999999999</v>
      </c>
      <c r="AA157" s="13">
        <f t="shared" si="33"/>
        <v>1752.36292</v>
      </c>
      <c r="AB157" s="5">
        <f>AB158+AB159+AB160+AB161</f>
        <v>0.4</v>
      </c>
      <c r="AC157" s="13">
        <f t="shared" si="34"/>
        <v>1752.7629200000001</v>
      </c>
      <c r="AD157" s="5">
        <f>AD158+AD159+AD160+AD161</f>
        <v>0</v>
      </c>
      <c r="AE157" s="13">
        <f t="shared" si="31"/>
        <v>1752.7629200000001</v>
      </c>
      <c r="AF157" s="5">
        <f>AF158+AF159+AF160+AF161</f>
        <v>0</v>
      </c>
      <c r="AG157" s="13">
        <f t="shared" si="30"/>
        <v>1752.7629200000001</v>
      </c>
      <c r="AH157" s="13">
        <f>AH158+AH159+AH160+AH161</f>
        <v>1747.62076</v>
      </c>
      <c r="AI157" s="23">
        <f t="shared" si="29"/>
        <v>99.70662546877702</v>
      </c>
    </row>
    <row r="158" spans="1:35" ht="91.5" customHeight="1">
      <c r="A158" s="9" t="s">
        <v>121</v>
      </c>
      <c r="B158" s="6" t="s">
        <v>5</v>
      </c>
      <c r="C158" s="6" t="s">
        <v>23</v>
      </c>
      <c r="D158" s="6" t="s">
        <v>23</v>
      </c>
      <c r="E158" s="2" t="s">
        <v>227</v>
      </c>
      <c r="F158" s="6">
        <v>100</v>
      </c>
      <c r="G158" s="3">
        <v>1016.0745000000001</v>
      </c>
      <c r="H158" s="4"/>
      <c r="I158" s="3">
        <f t="shared" si="28"/>
        <v>1016.0745000000001</v>
      </c>
      <c r="J158" s="5"/>
      <c r="K158" s="13">
        <f t="shared" si="23"/>
        <v>1016.0745000000001</v>
      </c>
      <c r="L158" s="5">
        <v>368.505</v>
      </c>
      <c r="M158" s="13">
        <f t="shared" si="24"/>
        <v>1384.5795000000001</v>
      </c>
      <c r="N158" s="5"/>
      <c r="O158" s="13">
        <f t="shared" si="25"/>
        <v>1384.5795000000001</v>
      </c>
      <c r="P158" s="5"/>
      <c r="Q158" s="13">
        <f t="shared" si="26"/>
        <v>1384.5795000000001</v>
      </c>
      <c r="R158" s="5"/>
      <c r="S158" s="13">
        <f t="shared" si="22"/>
        <v>1384.5795000000001</v>
      </c>
      <c r="T158" s="5"/>
      <c r="U158" s="13">
        <f t="shared" si="36"/>
        <v>1384.5795000000001</v>
      </c>
      <c r="V158" s="5"/>
      <c r="W158" s="13">
        <f t="shared" si="35"/>
        <v>1384.5795000000001</v>
      </c>
      <c r="X158" s="5"/>
      <c r="Y158" s="13">
        <f t="shared" si="32"/>
        <v>1384.5795000000001</v>
      </c>
      <c r="Z158" s="5">
        <f>16.66+31.757</f>
        <v>48.417000000000002</v>
      </c>
      <c r="AA158" s="13">
        <f t="shared" si="33"/>
        <v>1432.9965</v>
      </c>
      <c r="AB158" s="5">
        <v>0.4</v>
      </c>
      <c r="AC158" s="13">
        <f t="shared" si="34"/>
        <v>1433.3965000000001</v>
      </c>
      <c r="AD158" s="5"/>
      <c r="AE158" s="13">
        <f t="shared" si="31"/>
        <v>1433.3965000000001</v>
      </c>
      <c r="AF158" s="5"/>
      <c r="AG158" s="13">
        <f t="shared" si="30"/>
        <v>1433.3965000000001</v>
      </c>
      <c r="AH158" s="13">
        <v>1433.3965000000001</v>
      </c>
      <c r="AI158" s="23">
        <f t="shared" si="29"/>
        <v>100</v>
      </c>
    </row>
    <row r="159" spans="1:35" ht="51.75" customHeight="1">
      <c r="A159" s="9" t="s">
        <v>33</v>
      </c>
      <c r="B159" s="6" t="s">
        <v>5</v>
      </c>
      <c r="C159" s="6" t="s">
        <v>23</v>
      </c>
      <c r="D159" s="6" t="s">
        <v>23</v>
      </c>
      <c r="E159" s="2" t="s">
        <v>227</v>
      </c>
      <c r="F159" s="6">
        <v>200</v>
      </c>
      <c r="G159" s="3">
        <v>318.81642000000005</v>
      </c>
      <c r="H159" s="4"/>
      <c r="I159" s="3">
        <f t="shared" si="28"/>
        <v>318.81642000000005</v>
      </c>
      <c r="J159" s="5"/>
      <c r="K159" s="13">
        <f t="shared" si="23"/>
        <v>318.81642000000005</v>
      </c>
      <c r="L159" s="5"/>
      <c r="M159" s="13">
        <f t="shared" si="24"/>
        <v>318.81642000000005</v>
      </c>
      <c r="N159" s="5"/>
      <c r="O159" s="13">
        <f t="shared" si="25"/>
        <v>318.81642000000005</v>
      </c>
      <c r="P159" s="5"/>
      <c r="Q159" s="13">
        <f t="shared" si="26"/>
        <v>318.81642000000005</v>
      </c>
      <c r="R159" s="5"/>
      <c r="S159" s="13">
        <f t="shared" si="22"/>
        <v>318.81642000000005</v>
      </c>
      <c r="T159" s="5"/>
      <c r="U159" s="13">
        <f t="shared" si="36"/>
        <v>318.81642000000005</v>
      </c>
      <c r="V159" s="5"/>
      <c r="W159" s="13">
        <f t="shared" si="35"/>
        <v>318.81642000000005</v>
      </c>
      <c r="X159" s="5"/>
      <c r="Y159" s="13">
        <f t="shared" si="32"/>
        <v>318.81642000000005</v>
      </c>
      <c r="Z159" s="5">
        <v>0.55000000000000004</v>
      </c>
      <c r="AA159" s="13">
        <f t="shared" si="33"/>
        <v>319.36642000000006</v>
      </c>
      <c r="AB159" s="5"/>
      <c r="AC159" s="13">
        <f t="shared" si="34"/>
        <v>319.36642000000006</v>
      </c>
      <c r="AD159" s="5"/>
      <c r="AE159" s="13">
        <f t="shared" si="31"/>
        <v>319.36642000000006</v>
      </c>
      <c r="AF159" s="5"/>
      <c r="AG159" s="13">
        <f t="shared" si="30"/>
        <v>319.36642000000006</v>
      </c>
      <c r="AH159" s="13">
        <v>314.22426000000002</v>
      </c>
      <c r="AI159" s="23">
        <f t="shared" si="29"/>
        <v>98.389887077044591</v>
      </c>
    </row>
    <row r="160" spans="1:35" ht="48.75" hidden="1" customHeight="1">
      <c r="A160" s="9" t="s">
        <v>205</v>
      </c>
      <c r="B160" s="6" t="s">
        <v>5</v>
      </c>
      <c r="C160" s="6" t="s">
        <v>23</v>
      </c>
      <c r="D160" s="6" t="s">
        <v>23</v>
      </c>
      <c r="E160" s="2" t="s">
        <v>227</v>
      </c>
      <c r="F160" s="6">
        <v>300</v>
      </c>
      <c r="G160" s="3">
        <v>0</v>
      </c>
      <c r="H160" s="4"/>
      <c r="I160" s="3">
        <f t="shared" si="28"/>
        <v>0</v>
      </c>
      <c r="J160" s="5"/>
      <c r="K160" s="13">
        <f t="shared" si="23"/>
        <v>0</v>
      </c>
      <c r="L160" s="5"/>
      <c r="M160" s="13">
        <f t="shared" si="24"/>
        <v>0</v>
      </c>
      <c r="N160" s="5"/>
      <c r="O160" s="13">
        <f t="shared" si="25"/>
        <v>0</v>
      </c>
      <c r="P160" s="5"/>
      <c r="Q160" s="13">
        <f t="shared" si="26"/>
        <v>0</v>
      </c>
      <c r="R160" s="5"/>
      <c r="S160" s="13">
        <f t="shared" ref="S160:S225" si="38">Q160+R160</f>
        <v>0</v>
      </c>
      <c r="T160" s="5"/>
      <c r="U160" s="13">
        <f t="shared" si="36"/>
        <v>0</v>
      </c>
      <c r="V160" s="5"/>
      <c r="W160" s="13">
        <f t="shared" si="35"/>
        <v>0</v>
      </c>
      <c r="X160" s="5"/>
      <c r="Y160" s="13">
        <f t="shared" si="32"/>
        <v>0</v>
      </c>
      <c r="Z160" s="5"/>
      <c r="AA160" s="13">
        <f t="shared" si="33"/>
        <v>0</v>
      </c>
      <c r="AB160" s="5"/>
      <c r="AC160" s="13">
        <f t="shared" si="34"/>
        <v>0</v>
      </c>
      <c r="AD160" s="5"/>
      <c r="AE160" s="13">
        <f t="shared" si="31"/>
        <v>0</v>
      </c>
      <c r="AF160" s="5"/>
      <c r="AG160" s="13">
        <f t="shared" si="30"/>
        <v>0</v>
      </c>
      <c r="AH160" s="13">
        <v>0</v>
      </c>
      <c r="AI160" s="23">
        <v>0</v>
      </c>
    </row>
    <row r="161" spans="1:35" ht="48" hidden="1" customHeight="1">
      <c r="A161" s="9" t="s">
        <v>34</v>
      </c>
      <c r="B161" s="6" t="s">
        <v>5</v>
      </c>
      <c r="C161" s="6" t="s">
        <v>23</v>
      </c>
      <c r="D161" s="6" t="s">
        <v>23</v>
      </c>
      <c r="E161" s="2" t="s">
        <v>227</v>
      </c>
      <c r="F161" s="6">
        <v>800</v>
      </c>
      <c r="G161" s="3">
        <v>1</v>
      </c>
      <c r="H161" s="4"/>
      <c r="I161" s="3">
        <f t="shared" si="28"/>
        <v>1</v>
      </c>
      <c r="J161" s="5"/>
      <c r="K161" s="13">
        <f t="shared" si="23"/>
        <v>1</v>
      </c>
      <c r="L161" s="5"/>
      <c r="M161" s="13">
        <f t="shared" si="24"/>
        <v>1</v>
      </c>
      <c r="N161" s="5"/>
      <c r="O161" s="13">
        <f t="shared" si="25"/>
        <v>1</v>
      </c>
      <c r="P161" s="5"/>
      <c r="Q161" s="13">
        <f t="shared" si="26"/>
        <v>1</v>
      </c>
      <c r="R161" s="5"/>
      <c r="S161" s="13">
        <f t="shared" si="38"/>
        <v>1</v>
      </c>
      <c r="T161" s="5">
        <v>-1</v>
      </c>
      <c r="U161" s="13">
        <f t="shared" si="36"/>
        <v>0</v>
      </c>
      <c r="V161" s="5"/>
      <c r="W161" s="13">
        <f t="shared" si="35"/>
        <v>0</v>
      </c>
      <c r="X161" s="5"/>
      <c r="Y161" s="13">
        <f t="shared" si="32"/>
        <v>0</v>
      </c>
      <c r="Z161" s="5"/>
      <c r="AA161" s="13">
        <f t="shared" si="33"/>
        <v>0</v>
      </c>
      <c r="AB161" s="5"/>
      <c r="AC161" s="13">
        <f t="shared" si="34"/>
        <v>0</v>
      </c>
      <c r="AD161" s="5"/>
      <c r="AE161" s="13">
        <f t="shared" si="31"/>
        <v>0</v>
      </c>
      <c r="AF161" s="5"/>
      <c r="AG161" s="13">
        <f t="shared" si="30"/>
        <v>0</v>
      </c>
      <c r="AH161" s="13">
        <v>0</v>
      </c>
      <c r="AI161" s="23">
        <v>0</v>
      </c>
    </row>
    <row r="162" spans="1:35" ht="88.5" customHeight="1">
      <c r="A162" s="9" t="s">
        <v>220</v>
      </c>
      <c r="B162" s="6" t="s">
        <v>5</v>
      </c>
      <c r="C162" s="6" t="s">
        <v>24</v>
      </c>
      <c r="D162" s="6" t="s">
        <v>23</v>
      </c>
      <c r="E162" s="2" t="s">
        <v>222</v>
      </c>
      <c r="F162" s="6"/>
      <c r="G162" s="3">
        <v>170</v>
      </c>
      <c r="H162" s="4">
        <f>H163</f>
        <v>0</v>
      </c>
      <c r="I162" s="3">
        <f t="shared" si="28"/>
        <v>170</v>
      </c>
      <c r="J162" s="5">
        <f>J163</f>
        <v>0</v>
      </c>
      <c r="K162" s="13">
        <f t="shared" si="23"/>
        <v>170</v>
      </c>
      <c r="L162" s="5">
        <f>L163</f>
        <v>0</v>
      </c>
      <c r="M162" s="13">
        <f t="shared" si="24"/>
        <v>170</v>
      </c>
      <c r="N162" s="5">
        <f>N163</f>
        <v>0</v>
      </c>
      <c r="O162" s="13">
        <f t="shared" si="25"/>
        <v>170</v>
      </c>
      <c r="P162" s="5">
        <f>P163</f>
        <v>10.86</v>
      </c>
      <c r="Q162" s="13">
        <f t="shared" si="26"/>
        <v>180.86</v>
      </c>
      <c r="R162" s="5">
        <f>R163</f>
        <v>0</v>
      </c>
      <c r="S162" s="13">
        <f t="shared" si="38"/>
        <v>180.86</v>
      </c>
      <c r="T162" s="5">
        <f>T163</f>
        <v>0</v>
      </c>
      <c r="U162" s="13">
        <f t="shared" si="36"/>
        <v>180.86</v>
      </c>
      <c r="V162" s="5">
        <f>V163</f>
        <v>0</v>
      </c>
      <c r="W162" s="13">
        <f t="shared" si="35"/>
        <v>180.86</v>
      </c>
      <c r="X162" s="5">
        <f>X163</f>
        <v>0</v>
      </c>
      <c r="Y162" s="13">
        <f t="shared" si="32"/>
        <v>180.86</v>
      </c>
      <c r="Z162" s="5">
        <f>Z163</f>
        <v>0</v>
      </c>
      <c r="AA162" s="13">
        <f t="shared" si="33"/>
        <v>180.86</v>
      </c>
      <c r="AB162" s="5">
        <f>AB163</f>
        <v>-82.28</v>
      </c>
      <c r="AC162" s="13">
        <f t="shared" si="34"/>
        <v>98.580000000000013</v>
      </c>
      <c r="AD162" s="5">
        <f>AD163</f>
        <v>0</v>
      </c>
      <c r="AE162" s="13">
        <f t="shared" si="31"/>
        <v>98.580000000000013</v>
      </c>
      <c r="AF162" s="5">
        <f>AF163</f>
        <v>-3.2</v>
      </c>
      <c r="AG162" s="13">
        <f t="shared" si="30"/>
        <v>95.38000000000001</v>
      </c>
      <c r="AH162" s="13">
        <f>AH163</f>
        <v>95.38</v>
      </c>
      <c r="AI162" s="23">
        <f t="shared" si="29"/>
        <v>99.999999999999986</v>
      </c>
    </row>
    <row r="163" spans="1:35" ht="51.75" customHeight="1">
      <c r="A163" s="9" t="s">
        <v>33</v>
      </c>
      <c r="B163" s="6" t="s">
        <v>5</v>
      </c>
      <c r="C163" s="6" t="s">
        <v>24</v>
      </c>
      <c r="D163" s="6" t="s">
        <v>23</v>
      </c>
      <c r="E163" s="2" t="s">
        <v>222</v>
      </c>
      <c r="F163" s="6">
        <v>200</v>
      </c>
      <c r="G163" s="3">
        <v>170</v>
      </c>
      <c r="H163" s="4"/>
      <c r="I163" s="3">
        <f t="shared" si="28"/>
        <v>170</v>
      </c>
      <c r="J163" s="5"/>
      <c r="K163" s="13">
        <f t="shared" ref="K163:K215" si="39">I163+J163</f>
        <v>170</v>
      </c>
      <c r="L163" s="5"/>
      <c r="M163" s="13">
        <f t="shared" si="24"/>
        <v>170</v>
      </c>
      <c r="N163" s="5"/>
      <c r="O163" s="13">
        <f t="shared" si="25"/>
        <v>170</v>
      </c>
      <c r="P163" s="5">
        <v>10.86</v>
      </c>
      <c r="Q163" s="13">
        <f t="shared" si="26"/>
        <v>180.86</v>
      </c>
      <c r="R163" s="5"/>
      <c r="S163" s="13">
        <f t="shared" si="38"/>
        <v>180.86</v>
      </c>
      <c r="T163" s="5"/>
      <c r="U163" s="13">
        <f t="shared" si="36"/>
        <v>180.86</v>
      </c>
      <c r="V163" s="5"/>
      <c r="W163" s="13">
        <f t="shared" si="35"/>
        <v>180.86</v>
      </c>
      <c r="X163" s="5"/>
      <c r="Y163" s="13">
        <f t="shared" si="32"/>
        <v>180.86</v>
      </c>
      <c r="Z163" s="5"/>
      <c r="AA163" s="13">
        <f t="shared" si="33"/>
        <v>180.86</v>
      </c>
      <c r="AB163" s="5">
        <v>-82.28</v>
      </c>
      <c r="AC163" s="13">
        <f t="shared" si="34"/>
        <v>98.580000000000013</v>
      </c>
      <c r="AD163" s="5"/>
      <c r="AE163" s="13">
        <f t="shared" si="31"/>
        <v>98.580000000000013</v>
      </c>
      <c r="AF163" s="5">
        <v>-3.2</v>
      </c>
      <c r="AG163" s="13">
        <f t="shared" si="30"/>
        <v>95.38000000000001</v>
      </c>
      <c r="AH163" s="13">
        <v>95.38</v>
      </c>
      <c r="AI163" s="23">
        <f t="shared" si="29"/>
        <v>99.999999999999986</v>
      </c>
    </row>
    <row r="164" spans="1:35" ht="61.5" hidden="1" customHeight="1">
      <c r="A164" s="9" t="s">
        <v>221</v>
      </c>
      <c r="B164" s="6" t="s">
        <v>5</v>
      </c>
      <c r="C164" s="6" t="s">
        <v>24</v>
      </c>
      <c r="D164" s="6" t="s">
        <v>23</v>
      </c>
      <c r="E164" s="2" t="s">
        <v>223</v>
      </c>
      <c r="F164" s="6"/>
      <c r="G164" s="3">
        <v>0</v>
      </c>
      <c r="H164" s="4">
        <f>H165</f>
        <v>0</v>
      </c>
      <c r="I164" s="3">
        <f t="shared" ref="I164:I216" si="40">G164+H164</f>
        <v>0</v>
      </c>
      <c r="J164" s="5">
        <f>J165</f>
        <v>0</v>
      </c>
      <c r="K164" s="13">
        <f t="shared" si="39"/>
        <v>0</v>
      </c>
      <c r="L164" s="5">
        <f>L165</f>
        <v>0</v>
      </c>
      <c r="M164" s="13">
        <f t="shared" si="24"/>
        <v>0</v>
      </c>
      <c r="N164" s="5">
        <f>N165</f>
        <v>0</v>
      </c>
      <c r="O164" s="13">
        <f t="shared" si="25"/>
        <v>0</v>
      </c>
      <c r="P164" s="5">
        <f>P165</f>
        <v>0</v>
      </c>
      <c r="Q164" s="13">
        <f t="shared" si="26"/>
        <v>0</v>
      </c>
      <c r="R164" s="5">
        <f>R165</f>
        <v>0</v>
      </c>
      <c r="S164" s="13">
        <f t="shared" si="38"/>
        <v>0</v>
      </c>
      <c r="T164" s="5">
        <f>T165</f>
        <v>0</v>
      </c>
      <c r="U164" s="13">
        <f t="shared" si="36"/>
        <v>0</v>
      </c>
      <c r="V164" s="5">
        <f>V165</f>
        <v>0</v>
      </c>
      <c r="W164" s="13">
        <f t="shared" si="35"/>
        <v>0</v>
      </c>
      <c r="X164" s="5">
        <f>X165</f>
        <v>0</v>
      </c>
      <c r="Y164" s="13">
        <f t="shared" si="32"/>
        <v>0</v>
      </c>
      <c r="Z164" s="5">
        <f>Z165</f>
        <v>0</v>
      </c>
      <c r="AA164" s="13">
        <f t="shared" si="33"/>
        <v>0</v>
      </c>
      <c r="AB164" s="5">
        <f>AB165</f>
        <v>0</v>
      </c>
      <c r="AC164" s="13">
        <f t="shared" si="34"/>
        <v>0</v>
      </c>
      <c r="AD164" s="5">
        <f>AD165</f>
        <v>0</v>
      </c>
      <c r="AE164" s="13">
        <f t="shared" si="31"/>
        <v>0</v>
      </c>
      <c r="AF164" s="5">
        <f>AF165</f>
        <v>0</v>
      </c>
      <c r="AG164" s="13">
        <f t="shared" si="30"/>
        <v>0</v>
      </c>
      <c r="AH164" s="13">
        <f>AH165</f>
        <v>0</v>
      </c>
      <c r="AI164" s="23">
        <v>0</v>
      </c>
    </row>
    <row r="165" spans="1:35" ht="51.75" hidden="1" customHeight="1">
      <c r="A165" s="9" t="s">
        <v>33</v>
      </c>
      <c r="B165" s="6" t="s">
        <v>5</v>
      </c>
      <c r="C165" s="6" t="s">
        <v>24</v>
      </c>
      <c r="D165" s="6" t="s">
        <v>23</v>
      </c>
      <c r="E165" s="2" t="s">
        <v>223</v>
      </c>
      <c r="F165" s="6">
        <v>200</v>
      </c>
      <c r="G165" s="3">
        <v>0</v>
      </c>
      <c r="H165" s="4"/>
      <c r="I165" s="3">
        <f t="shared" si="40"/>
        <v>0</v>
      </c>
      <c r="J165" s="5"/>
      <c r="K165" s="13">
        <f t="shared" si="39"/>
        <v>0</v>
      </c>
      <c r="L165" s="5"/>
      <c r="M165" s="13">
        <f t="shared" si="24"/>
        <v>0</v>
      </c>
      <c r="N165" s="5"/>
      <c r="O165" s="13">
        <f t="shared" si="25"/>
        <v>0</v>
      </c>
      <c r="P165" s="5"/>
      <c r="Q165" s="13">
        <f t="shared" si="26"/>
        <v>0</v>
      </c>
      <c r="R165" s="5"/>
      <c r="S165" s="13">
        <f t="shared" si="38"/>
        <v>0</v>
      </c>
      <c r="T165" s="5"/>
      <c r="U165" s="13">
        <f t="shared" si="36"/>
        <v>0</v>
      </c>
      <c r="V165" s="5"/>
      <c r="W165" s="13">
        <f t="shared" si="35"/>
        <v>0</v>
      </c>
      <c r="X165" s="5"/>
      <c r="Y165" s="13">
        <f t="shared" si="32"/>
        <v>0</v>
      </c>
      <c r="Z165" s="5"/>
      <c r="AA165" s="13">
        <f t="shared" si="33"/>
        <v>0</v>
      </c>
      <c r="AB165" s="5"/>
      <c r="AC165" s="13">
        <f t="shared" si="34"/>
        <v>0</v>
      </c>
      <c r="AD165" s="5"/>
      <c r="AE165" s="13">
        <f t="shared" si="31"/>
        <v>0</v>
      </c>
      <c r="AF165" s="5"/>
      <c r="AG165" s="13">
        <f t="shared" si="30"/>
        <v>0</v>
      </c>
      <c r="AH165" s="13">
        <v>0</v>
      </c>
      <c r="AI165" s="23">
        <v>0</v>
      </c>
    </row>
    <row r="166" spans="1:35" ht="51.75" customHeight="1">
      <c r="A166" s="9" t="s">
        <v>114</v>
      </c>
      <c r="B166" s="6" t="s">
        <v>5</v>
      </c>
      <c r="C166" s="6" t="s">
        <v>25</v>
      </c>
      <c r="D166" s="6" t="s">
        <v>20</v>
      </c>
      <c r="E166" s="2" t="s">
        <v>307</v>
      </c>
      <c r="F166" s="6"/>
      <c r="G166" s="3">
        <v>230.81</v>
      </c>
      <c r="H166" s="4">
        <f>H167</f>
        <v>0</v>
      </c>
      <c r="I166" s="3">
        <f t="shared" si="40"/>
        <v>230.81</v>
      </c>
      <c r="J166" s="5">
        <f>J167</f>
        <v>0</v>
      </c>
      <c r="K166" s="13">
        <f t="shared" si="39"/>
        <v>230.81</v>
      </c>
      <c r="L166" s="5">
        <f>L167</f>
        <v>0</v>
      </c>
      <c r="M166" s="13">
        <f t="shared" si="24"/>
        <v>230.81</v>
      </c>
      <c r="N166" s="5">
        <f>N167</f>
        <v>0</v>
      </c>
      <c r="O166" s="13">
        <f t="shared" si="25"/>
        <v>230.81</v>
      </c>
      <c r="P166" s="5">
        <f>P167</f>
        <v>0</v>
      </c>
      <c r="Q166" s="13">
        <f t="shared" si="26"/>
        <v>230.81</v>
      </c>
      <c r="R166" s="5">
        <f>R167</f>
        <v>0</v>
      </c>
      <c r="S166" s="13">
        <f t="shared" si="38"/>
        <v>230.81</v>
      </c>
      <c r="T166" s="5">
        <f>T167</f>
        <v>0</v>
      </c>
      <c r="U166" s="13">
        <f t="shared" si="36"/>
        <v>230.81</v>
      </c>
      <c r="V166" s="5">
        <f>V167</f>
        <v>0</v>
      </c>
      <c r="W166" s="13">
        <f t="shared" si="35"/>
        <v>230.81</v>
      </c>
      <c r="X166" s="5">
        <f>X167</f>
        <v>0</v>
      </c>
      <c r="Y166" s="13">
        <f t="shared" si="32"/>
        <v>230.81</v>
      </c>
      <c r="Z166" s="5">
        <f>Z167</f>
        <v>0</v>
      </c>
      <c r="AA166" s="13">
        <f t="shared" si="33"/>
        <v>230.81</v>
      </c>
      <c r="AB166" s="5">
        <f>AB167</f>
        <v>0</v>
      </c>
      <c r="AC166" s="13">
        <f t="shared" si="34"/>
        <v>230.81</v>
      </c>
      <c r="AD166" s="5">
        <f>AD167</f>
        <v>0</v>
      </c>
      <c r="AE166" s="13">
        <f t="shared" si="31"/>
        <v>230.81</v>
      </c>
      <c r="AF166" s="5">
        <f>AF167</f>
        <v>-26.24</v>
      </c>
      <c r="AG166" s="13">
        <f t="shared" si="30"/>
        <v>204.57</v>
      </c>
      <c r="AH166" s="13">
        <f>AH167</f>
        <v>196.57</v>
      </c>
      <c r="AI166" s="23">
        <f t="shared" si="29"/>
        <v>96.089358165908976</v>
      </c>
    </row>
    <row r="167" spans="1:35" ht="51.75" customHeight="1">
      <c r="A167" s="9" t="s">
        <v>33</v>
      </c>
      <c r="B167" s="6" t="s">
        <v>5</v>
      </c>
      <c r="C167" s="6" t="s">
        <v>25</v>
      </c>
      <c r="D167" s="6" t="s">
        <v>20</v>
      </c>
      <c r="E167" s="2" t="s">
        <v>307</v>
      </c>
      <c r="F167" s="6">
        <v>200</v>
      </c>
      <c r="G167" s="3">
        <v>230.81</v>
      </c>
      <c r="H167" s="4"/>
      <c r="I167" s="3">
        <f t="shared" si="40"/>
        <v>230.81</v>
      </c>
      <c r="J167" s="5"/>
      <c r="K167" s="13">
        <f t="shared" si="39"/>
        <v>230.81</v>
      </c>
      <c r="L167" s="5"/>
      <c r="M167" s="13">
        <f t="shared" si="24"/>
        <v>230.81</v>
      </c>
      <c r="N167" s="5"/>
      <c r="O167" s="13">
        <f t="shared" si="25"/>
        <v>230.81</v>
      </c>
      <c r="P167" s="5"/>
      <c r="Q167" s="13">
        <f t="shared" ref="Q167:Q226" si="41">O167+P167</f>
        <v>230.81</v>
      </c>
      <c r="R167" s="5"/>
      <c r="S167" s="13">
        <f t="shared" si="38"/>
        <v>230.81</v>
      </c>
      <c r="T167" s="5"/>
      <c r="U167" s="13">
        <f t="shared" si="36"/>
        <v>230.81</v>
      </c>
      <c r="V167" s="5"/>
      <c r="W167" s="13">
        <f t="shared" si="35"/>
        <v>230.81</v>
      </c>
      <c r="X167" s="5"/>
      <c r="Y167" s="13">
        <f t="shared" si="32"/>
        <v>230.81</v>
      </c>
      <c r="Z167" s="5"/>
      <c r="AA167" s="13">
        <f t="shared" si="33"/>
        <v>230.81</v>
      </c>
      <c r="AB167" s="5"/>
      <c r="AC167" s="13">
        <f t="shared" si="34"/>
        <v>230.81</v>
      </c>
      <c r="AD167" s="5"/>
      <c r="AE167" s="13">
        <f t="shared" si="31"/>
        <v>230.81</v>
      </c>
      <c r="AF167" s="5">
        <v>-26.24</v>
      </c>
      <c r="AG167" s="13">
        <f t="shared" si="30"/>
        <v>204.57</v>
      </c>
      <c r="AH167" s="13">
        <v>196.57</v>
      </c>
      <c r="AI167" s="23">
        <f t="shared" si="29"/>
        <v>96.089358165908976</v>
      </c>
    </row>
    <row r="168" spans="1:35" ht="69.75" customHeight="1">
      <c r="A168" s="9" t="s">
        <v>219</v>
      </c>
      <c r="B168" s="6" t="s">
        <v>5</v>
      </c>
      <c r="C168" s="6">
        <v>10</v>
      </c>
      <c r="D168" s="6" t="s">
        <v>20</v>
      </c>
      <c r="E168" s="2" t="s">
        <v>257</v>
      </c>
      <c r="F168" s="6"/>
      <c r="G168" s="3">
        <v>820.67700000000002</v>
      </c>
      <c r="H168" s="4">
        <f>H169+H170</f>
        <v>0</v>
      </c>
      <c r="I168" s="3">
        <f t="shared" si="40"/>
        <v>820.67700000000002</v>
      </c>
      <c r="J168" s="5">
        <f>J169+J170</f>
        <v>0</v>
      </c>
      <c r="K168" s="13">
        <f t="shared" si="39"/>
        <v>820.67700000000002</v>
      </c>
      <c r="L168" s="5">
        <f>L169+L170</f>
        <v>0</v>
      </c>
      <c r="M168" s="13">
        <f t="shared" si="24"/>
        <v>820.67700000000002</v>
      </c>
      <c r="N168" s="5">
        <f>N169+N170</f>
        <v>0</v>
      </c>
      <c r="O168" s="13">
        <f t="shared" si="25"/>
        <v>820.67700000000002</v>
      </c>
      <c r="P168" s="5">
        <f>P169+P170</f>
        <v>0</v>
      </c>
      <c r="Q168" s="13">
        <f t="shared" si="41"/>
        <v>820.67700000000002</v>
      </c>
      <c r="R168" s="5">
        <f>R169+R170</f>
        <v>0</v>
      </c>
      <c r="S168" s="13">
        <f t="shared" si="38"/>
        <v>820.67700000000002</v>
      </c>
      <c r="T168" s="5">
        <f>T169+T170</f>
        <v>0</v>
      </c>
      <c r="U168" s="13">
        <f t="shared" si="36"/>
        <v>820.67700000000002</v>
      </c>
      <c r="V168" s="5">
        <f>V169+V170</f>
        <v>0</v>
      </c>
      <c r="W168" s="13">
        <f t="shared" si="35"/>
        <v>820.67700000000002</v>
      </c>
      <c r="X168" s="5">
        <f>X169+X170</f>
        <v>0</v>
      </c>
      <c r="Y168" s="13">
        <f t="shared" si="32"/>
        <v>820.67700000000002</v>
      </c>
      <c r="Z168" s="5">
        <f>Z169+Z170</f>
        <v>0</v>
      </c>
      <c r="AA168" s="13">
        <f t="shared" si="33"/>
        <v>820.67700000000002</v>
      </c>
      <c r="AB168" s="5">
        <f>AB169+AB170</f>
        <v>-2.5584799999999999</v>
      </c>
      <c r="AC168" s="13">
        <f t="shared" si="34"/>
        <v>818.11851999999999</v>
      </c>
      <c r="AD168" s="5">
        <f>AD169+AD170</f>
        <v>0</v>
      </c>
      <c r="AE168" s="13">
        <f t="shared" si="31"/>
        <v>818.11851999999999</v>
      </c>
      <c r="AF168" s="5">
        <f>AF169+AF170</f>
        <v>0</v>
      </c>
      <c r="AG168" s="13">
        <f t="shared" si="30"/>
        <v>818.11851999999999</v>
      </c>
      <c r="AH168" s="13">
        <f>AH169+AH170</f>
        <v>818.11851999999999</v>
      </c>
      <c r="AI168" s="23">
        <f t="shared" si="29"/>
        <v>100</v>
      </c>
    </row>
    <row r="169" spans="1:35" ht="48.75" hidden="1" customHeight="1">
      <c r="A169" s="9" t="s">
        <v>33</v>
      </c>
      <c r="B169" s="6" t="s">
        <v>5</v>
      </c>
      <c r="C169" s="6">
        <v>10</v>
      </c>
      <c r="D169" s="6" t="s">
        <v>20</v>
      </c>
      <c r="E169" s="2" t="s">
        <v>257</v>
      </c>
      <c r="F169" s="6">
        <v>200</v>
      </c>
      <c r="G169" s="3">
        <v>0</v>
      </c>
      <c r="H169" s="4"/>
      <c r="I169" s="3">
        <f t="shared" si="40"/>
        <v>0</v>
      </c>
      <c r="J169" s="5"/>
      <c r="K169" s="13">
        <f t="shared" si="39"/>
        <v>0</v>
      </c>
      <c r="L169" s="5"/>
      <c r="M169" s="13">
        <f t="shared" si="24"/>
        <v>0</v>
      </c>
      <c r="N169" s="5"/>
      <c r="O169" s="13">
        <f t="shared" si="25"/>
        <v>0</v>
      </c>
      <c r="P169" s="5"/>
      <c r="Q169" s="13">
        <f t="shared" si="41"/>
        <v>0</v>
      </c>
      <c r="R169" s="5"/>
      <c r="S169" s="13">
        <f t="shared" si="38"/>
        <v>0</v>
      </c>
      <c r="T169" s="5"/>
      <c r="U169" s="13">
        <f t="shared" si="36"/>
        <v>0</v>
      </c>
      <c r="V169" s="5"/>
      <c r="W169" s="13">
        <f t="shared" si="35"/>
        <v>0</v>
      </c>
      <c r="X169" s="5"/>
      <c r="Y169" s="13">
        <f t="shared" si="32"/>
        <v>0</v>
      </c>
      <c r="Z169" s="5"/>
      <c r="AA169" s="13">
        <f t="shared" si="33"/>
        <v>0</v>
      </c>
      <c r="AB169" s="5"/>
      <c r="AC169" s="13">
        <f t="shared" si="34"/>
        <v>0</v>
      </c>
      <c r="AD169" s="5"/>
      <c r="AE169" s="13">
        <f t="shared" si="31"/>
        <v>0</v>
      </c>
      <c r="AF169" s="5"/>
      <c r="AG169" s="13">
        <f t="shared" si="30"/>
        <v>0</v>
      </c>
      <c r="AH169" s="13">
        <v>0</v>
      </c>
      <c r="AI169" s="23">
        <v>0</v>
      </c>
    </row>
    <row r="170" spans="1:35" ht="37.5" customHeight="1">
      <c r="A170" s="9" t="s">
        <v>205</v>
      </c>
      <c r="B170" s="6" t="s">
        <v>5</v>
      </c>
      <c r="C170" s="6">
        <v>10</v>
      </c>
      <c r="D170" s="6" t="s">
        <v>20</v>
      </c>
      <c r="E170" s="2" t="s">
        <v>257</v>
      </c>
      <c r="F170" s="6">
        <v>300</v>
      </c>
      <c r="G170" s="3">
        <v>820.67700000000002</v>
      </c>
      <c r="H170" s="4"/>
      <c r="I170" s="3">
        <f t="shared" si="40"/>
        <v>820.67700000000002</v>
      </c>
      <c r="J170" s="5"/>
      <c r="K170" s="13">
        <f t="shared" si="39"/>
        <v>820.67700000000002</v>
      </c>
      <c r="L170" s="5"/>
      <c r="M170" s="13">
        <f t="shared" si="24"/>
        <v>820.67700000000002</v>
      </c>
      <c r="N170" s="5"/>
      <c r="O170" s="13">
        <f t="shared" ref="O170:O231" si="42">M170+N170</f>
        <v>820.67700000000002</v>
      </c>
      <c r="P170" s="5"/>
      <c r="Q170" s="13">
        <f t="shared" si="41"/>
        <v>820.67700000000002</v>
      </c>
      <c r="R170" s="5"/>
      <c r="S170" s="13">
        <f t="shared" si="38"/>
        <v>820.67700000000002</v>
      </c>
      <c r="T170" s="5"/>
      <c r="U170" s="13">
        <f t="shared" si="36"/>
        <v>820.67700000000002</v>
      </c>
      <c r="V170" s="5"/>
      <c r="W170" s="13">
        <f t="shared" si="35"/>
        <v>820.67700000000002</v>
      </c>
      <c r="X170" s="5"/>
      <c r="Y170" s="13">
        <f t="shared" si="32"/>
        <v>820.67700000000002</v>
      </c>
      <c r="Z170" s="5"/>
      <c r="AA170" s="13">
        <f t="shared" si="33"/>
        <v>820.67700000000002</v>
      </c>
      <c r="AB170" s="5">
        <v>-2.5584799999999999</v>
      </c>
      <c r="AC170" s="13">
        <f t="shared" si="34"/>
        <v>818.11851999999999</v>
      </c>
      <c r="AD170" s="5"/>
      <c r="AE170" s="13">
        <f t="shared" si="31"/>
        <v>818.11851999999999</v>
      </c>
      <c r="AF170" s="5"/>
      <c r="AG170" s="13">
        <f t="shared" si="30"/>
        <v>818.11851999999999</v>
      </c>
      <c r="AH170" s="13">
        <v>818.11851999999999</v>
      </c>
      <c r="AI170" s="23">
        <f t="shared" si="29"/>
        <v>100</v>
      </c>
    </row>
    <row r="171" spans="1:35" ht="51.75" customHeight="1">
      <c r="A171" s="9" t="s">
        <v>217</v>
      </c>
      <c r="B171" s="6" t="s">
        <v>5</v>
      </c>
      <c r="C171" s="6">
        <v>10</v>
      </c>
      <c r="D171" s="6" t="s">
        <v>21</v>
      </c>
      <c r="E171" s="2" t="s">
        <v>218</v>
      </c>
      <c r="F171" s="6"/>
      <c r="G171" s="3">
        <v>80</v>
      </c>
      <c r="H171" s="4">
        <f>H172</f>
        <v>0</v>
      </c>
      <c r="I171" s="3">
        <f t="shared" si="40"/>
        <v>80</v>
      </c>
      <c r="J171" s="5">
        <f>J172</f>
        <v>7.2999999999999995E-2</v>
      </c>
      <c r="K171" s="13">
        <f t="shared" si="39"/>
        <v>80.072999999999993</v>
      </c>
      <c r="L171" s="5">
        <f>L172</f>
        <v>0</v>
      </c>
      <c r="M171" s="13">
        <f t="shared" si="24"/>
        <v>80.072999999999993</v>
      </c>
      <c r="N171" s="5">
        <f>N172</f>
        <v>0</v>
      </c>
      <c r="O171" s="13">
        <f t="shared" si="42"/>
        <v>80.072999999999993</v>
      </c>
      <c r="P171" s="5">
        <f>P172</f>
        <v>0</v>
      </c>
      <c r="Q171" s="13">
        <f t="shared" si="41"/>
        <v>80.072999999999993</v>
      </c>
      <c r="R171" s="5">
        <f>R172</f>
        <v>0</v>
      </c>
      <c r="S171" s="13">
        <f t="shared" si="38"/>
        <v>80.072999999999993</v>
      </c>
      <c r="T171" s="5">
        <f>T172</f>
        <v>0</v>
      </c>
      <c r="U171" s="13">
        <f t="shared" si="36"/>
        <v>80.072999999999993</v>
      </c>
      <c r="V171" s="5">
        <f>V172</f>
        <v>0</v>
      </c>
      <c r="W171" s="13">
        <f t="shared" si="35"/>
        <v>80.072999999999993</v>
      </c>
      <c r="X171" s="5">
        <f>X172</f>
        <v>0</v>
      </c>
      <c r="Y171" s="13">
        <f t="shared" si="32"/>
        <v>80.072999999999993</v>
      </c>
      <c r="Z171" s="5">
        <f>Z172</f>
        <v>0</v>
      </c>
      <c r="AA171" s="13">
        <f t="shared" si="33"/>
        <v>80.072999999999993</v>
      </c>
      <c r="AB171" s="5">
        <f>AB172</f>
        <v>0</v>
      </c>
      <c r="AC171" s="13">
        <f t="shared" si="34"/>
        <v>80.072999999999993</v>
      </c>
      <c r="AD171" s="5">
        <f>AD172</f>
        <v>0</v>
      </c>
      <c r="AE171" s="13">
        <f t="shared" si="31"/>
        <v>80.072999999999993</v>
      </c>
      <c r="AF171" s="5">
        <f>AF172</f>
        <v>0</v>
      </c>
      <c r="AG171" s="13">
        <f t="shared" si="30"/>
        <v>80.072999999999993</v>
      </c>
      <c r="AH171" s="13">
        <f>AH172</f>
        <v>80.072999999999993</v>
      </c>
      <c r="AI171" s="23">
        <f t="shared" si="29"/>
        <v>100</v>
      </c>
    </row>
    <row r="172" spans="1:35" ht="49.5" customHeight="1">
      <c r="A172" s="9" t="s">
        <v>33</v>
      </c>
      <c r="B172" s="6" t="s">
        <v>5</v>
      </c>
      <c r="C172" s="6">
        <v>10</v>
      </c>
      <c r="D172" s="6" t="s">
        <v>21</v>
      </c>
      <c r="E172" s="2" t="s">
        <v>218</v>
      </c>
      <c r="F172" s="6">
        <v>200</v>
      </c>
      <c r="G172" s="3">
        <v>80</v>
      </c>
      <c r="H172" s="4"/>
      <c r="I172" s="3">
        <f t="shared" si="40"/>
        <v>80</v>
      </c>
      <c r="J172" s="5">
        <v>7.2999999999999995E-2</v>
      </c>
      <c r="K172" s="13">
        <f t="shared" si="39"/>
        <v>80.072999999999993</v>
      </c>
      <c r="L172" s="5"/>
      <c r="M172" s="13">
        <f t="shared" ref="M172:M233" si="43">K172+L172</f>
        <v>80.072999999999993</v>
      </c>
      <c r="N172" s="5"/>
      <c r="O172" s="13">
        <f t="shared" si="42"/>
        <v>80.072999999999993</v>
      </c>
      <c r="P172" s="5"/>
      <c r="Q172" s="13">
        <f t="shared" si="41"/>
        <v>80.072999999999993</v>
      </c>
      <c r="R172" s="5"/>
      <c r="S172" s="13">
        <f t="shared" si="38"/>
        <v>80.072999999999993</v>
      </c>
      <c r="T172" s="5"/>
      <c r="U172" s="13">
        <f t="shared" si="36"/>
        <v>80.072999999999993</v>
      </c>
      <c r="V172" s="5"/>
      <c r="W172" s="13">
        <f t="shared" si="35"/>
        <v>80.072999999999993</v>
      </c>
      <c r="X172" s="5"/>
      <c r="Y172" s="13">
        <f t="shared" si="32"/>
        <v>80.072999999999993</v>
      </c>
      <c r="Z172" s="5"/>
      <c r="AA172" s="13">
        <f t="shared" si="33"/>
        <v>80.072999999999993</v>
      </c>
      <c r="AB172" s="5"/>
      <c r="AC172" s="13">
        <f t="shared" si="34"/>
        <v>80.072999999999993</v>
      </c>
      <c r="AD172" s="5"/>
      <c r="AE172" s="13">
        <f t="shared" si="31"/>
        <v>80.072999999999993</v>
      </c>
      <c r="AF172" s="5"/>
      <c r="AG172" s="13">
        <f t="shared" si="30"/>
        <v>80.072999999999993</v>
      </c>
      <c r="AH172" s="13">
        <v>80.072999999999993</v>
      </c>
      <c r="AI172" s="23">
        <f t="shared" si="29"/>
        <v>100</v>
      </c>
    </row>
    <row r="173" spans="1:35" ht="54.75" customHeight="1">
      <c r="A173" s="9" t="s">
        <v>215</v>
      </c>
      <c r="B173" s="6" t="s">
        <v>5</v>
      </c>
      <c r="C173" s="6">
        <v>10</v>
      </c>
      <c r="D173" s="6" t="s">
        <v>21</v>
      </c>
      <c r="E173" s="2" t="s">
        <v>216</v>
      </c>
      <c r="F173" s="6"/>
      <c r="G173" s="3">
        <v>175.774</v>
      </c>
      <c r="H173" s="4">
        <f>H174</f>
        <v>0</v>
      </c>
      <c r="I173" s="3">
        <f t="shared" si="40"/>
        <v>175.774</v>
      </c>
      <c r="J173" s="5">
        <f>J174</f>
        <v>0</v>
      </c>
      <c r="K173" s="13">
        <f t="shared" si="39"/>
        <v>175.774</v>
      </c>
      <c r="L173" s="5">
        <f>L174</f>
        <v>0</v>
      </c>
      <c r="M173" s="13">
        <f t="shared" si="43"/>
        <v>175.774</v>
      </c>
      <c r="N173" s="5">
        <f>N174</f>
        <v>0</v>
      </c>
      <c r="O173" s="13">
        <f t="shared" si="42"/>
        <v>175.774</v>
      </c>
      <c r="P173" s="5">
        <f>P174</f>
        <v>0</v>
      </c>
      <c r="Q173" s="13">
        <f t="shared" si="41"/>
        <v>175.774</v>
      </c>
      <c r="R173" s="5">
        <f>R174</f>
        <v>0</v>
      </c>
      <c r="S173" s="13">
        <f t="shared" si="38"/>
        <v>175.774</v>
      </c>
      <c r="T173" s="5">
        <f>T174+T175</f>
        <v>0</v>
      </c>
      <c r="U173" s="13">
        <f t="shared" si="36"/>
        <v>175.774</v>
      </c>
      <c r="V173" s="5">
        <f>V174+V175</f>
        <v>0</v>
      </c>
      <c r="W173" s="13">
        <f t="shared" si="35"/>
        <v>175.774</v>
      </c>
      <c r="X173" s="5">
        <f>X174+X175</f>
        <v>0</v>
      </c>
      <c r="Y173" s="13">
        <f t="shared" si="32"/>
        <v>175.774</v>
      </c>
      <c r="Z173" s="5">
        <f>Z174+Z175</f>
        <v>0</v>
      </c>
      <c r="AA173" s="13">
        <f t="shared" si="33"/>
        <v>175.774</v>
      </c>
      <c r="AB173" s="5">
        <f>AB174+AB175</f>
        <v>0</v>
      </c>
      <c r="AC173" s="13">
        <f t="shared" si="34"/>
        <v>175.774</v>
      </c>
      <c r="AD173" s="5">
        <f>AD174+AD175</f>
        <v>0</v>
      </c>
      <c r="AE173" s="13">
        <f t="shared" si="31"/>
        <v>175.774</v>
      </c>
      <c r="AF173" s="5">
        <f>AF174+AF175</f>
        <v>-7.2481499999999999</v>
      </c>
      <c r="AG173" s="13">
        <f t="shared" si="30"/>
        <v>168.52584999999999</v>
      </c>
      <c r="AH173" s="13">
        <f>AH174+AH175</f>
        <v>168.52584999999999</v>
      </c>
      <c r="AI173" s="23">
        <f t="shared" si="29"/>
        <v>100</v>
      </c>
    </row>
    <row r="174" spans="1:35" ht="51.75" customHeight="1">
      <c r="A174" s="9" t="s">
        <v>33</v>
      </c>
      <c r="B174" s="6" t="s">
        <v>5</v>
      </c>
      <c r="C174" s="6">
        <v>10</v>
      </c>
      <c r="D174" s="6" t="s">
        <v>21</v>
      </c>
      <c r="E174" s="2" t="s">
        <v>216</v>
      </c>
      <c r="F174" s="6">
        <v>200</v>
      </c>
      <c r="G174" s="3">
        <v>175.774</v>
      </c>
      <c r="H174" s="4"/>
      <c r="I174" s="3">
        <f t="shared" si="40"/>
        <v>175.774</v>
      </c>
      <c r="J174" s="5"/>
      <c r="K174" s="13">
        <f t="shared" si="39"/>
        <v>175.774</v>
      </c>
      <c r="L174" s="5"/>
      <c r="M174" s="13">
        <f t="shared" si="43"/>
        <v>175.774</v>
      </c>
      <c r="N174" s="5"/>
      <c r="O174" s="13">
        <f t="shared" si="42"/>
        <v>175.774</v>
      </c>
      <c r="P174" s="5"/>
      <c r="Q174" s="13">
        <f t="shared" si="41"/>
        <v>175.774</v>
      </c>
      <c r="R174" s="5"/>
      <c r="S174" s="13">
        <f t="shared" si="38"/>
        <v>175.774</v>
      </c>
      <c r="T174" s="5">
        <v>-24.86</v>
      </c>
      <c r="U174" s="13">
        <f t="shared" si="36"/>
        <v>150.91399999999999</v>
      </c>
      <c r="V174" s="5"/>
      <c r="W174" s="13">
        <f t="shared" si="35"/>
        <v>150.91399999999999</v>
      </c>
      <c r="X174" s="5"/>
      <c r="Y174" s="13">
        <f t="shared" si="32"/>
        <v>150.91399999999999</v>
      </c>
      <c r="Z174" s="5"/>
      <c r="AA174" s="13">
        <f t="shared" si="33"/>
        <v>150.91399999999999</v>
      </c>
      <c r="AB174" s="5"/>
      <c r="AC174" s="13">
        <f t="shared" si="34"/>
        <v>150.91399999999999</v>
      </c>
      <c r="AD174" s="5"/>
      <c r="AE174" s="13">
        <f t="shared" si="31"/>
        <v>150.91399999999999</v>
      </c>
      <c r="AF174" s="5">
        <v>-7.2481499999999999</v>
      </c>
      <c r="AG174" s="13">
        <f t="shared" si="30"/>
        <v>143.66584999999998</v>
      </c>
      <c r="AH174" s="13">
        <v>143.66585000000001</v>
      </c>
      <c r="AI174" s="23">
        <f t="shared" si="29"/>
        <v>100.00000000000003</v>
      </c>
    </row>
    <row r="175" spans="1:35" ht="36.75" customHeight="1">
      <c r="A175" s="9" t="s">
        <v>205</v>
      </c>
      <c r="B175" s="6" t="s">
        <v>5</v>
      </c>
      <c r="C175" s="6">
        <v>10</v>
      </c>
      <c r="D175" s="6" t="s">
        <v>21</v>
      </c>
      <c r="E175" s="2" t="s">
        <v>216</v>
      </c>
      <c r="F175" s="6">
        <v>300</v>
      </c>
      <c r="G175" s="3"/>
      <c r="H175" s="4"/>
      <c r="I175" s="3"/>
      <c r="J175" s="5"/>
      <c r="K175" s="13"/>
      <c r="L175" s="5"/>
      <c r="M175" s="13"/>
      <c r="N175" s="5"/>
      <c r="O175" s="13"/>
      <c r="P175" s="5"/>
      <c r="Q175" s="13"/>
      <c r="R175" s="5"/>
      <c r="S175" s="13"/>
      <c r="T175" s="5">
        <v>24.86</v>
      </c>
      <c r="U175" s="13">
        <f t="shared" si="36"/>
        <v>24.86</v>
      </c>
      <c r="V175" s="5"/>
      <c r="W175" s="13">
        <f t="shared" si="35"/>
        <v>24.86</v>
      </c>
      <c r="X175" s="5"/>
      <c r="Y175" s="13">
        <f t="shared" si="32"/>
        <v>24.86</v>
      </c>
      <c r="Z175" s="5"/>
      <c r="AA175" s="13">
        <f t="shared" si="33"/>
        <v>24.86</v>
      </c>
      <c r="AB175" s="5"/>
      <c r="AC175" s="13">
        <f t="shared" si="34"/>
        <v>24.86</v>
      </c>
      <c r="AD175" s="5"/>
      <c r="AE175" s="13">
        <f t="shared" si="31"/>
        <v>24.86</v>
      </c>
      <c r="AF175" s="5"/>
      <c r="AG175" s="13">
        <f t="shared" si="30"/>
        <v>24.86</v>
      </c>
      <c r="AH175" s="13">
        <v>24.86</v>
      </c>
      <c r="AI175" s="23">
        <f t="shared" si="29"/>
        <v>100</v>
      </c>
    </row>
    <row r="176" spans="1:35" ht="42.75" hidden="1" customHeight="1">
      <c r="A176" s="9" t="s">
        <v>308</v>
      </c>
      <c r="B176" s="6" t="s">
        <v>5</v>
      </c>
      <c r="C176" s="6">
        <v>10</v>
      </c>
      <c r="D176" s="6" t="s">
        <v>21</v>
      </c>
      <c r="E176" s="2" t="s">
        <v>309</v>
      </c>
      <c r="F176" s="6"/>
      <c r="G176" s="3">
        <v>0</v>
      </c>
      <c r="H176" s="4">
        <f>H177</f>
        <v>0</v>
      </c>
      <c r="I176" s="3">
        <f t="shared" si="40"/>
        <v>0</v>
      </c>
      <c r="J176" s="5">
        <f>J177</f>
        <v>0</v>
      </c>
      <c r="K176" s="13">
        <f t="shared" si="39"/>
        <v>0</v>
      </c>
      <c r="L176" s="5">
        <f>L177</f>
        <v>2.5</v>
      </c>
      <c r="M176" s="13">
        <f t="shared" si="43"/>
        <v>2.5</v>
      </c>
      <c r="N176" s="5">
        <f>N177</f>
        <v>0</v>
      </c>
      <c r="O176" s="13">
        <f t="shared" si="42"/>
        <v>2.5</v>
      </c>
      <c r="P176" s="5">
        <f>P177</f>
        <v>0</v>
      </c>
      <c r="Q176" s="13">
        <f t="shared" si="41"/>
        <v>2.5</v>
      </c>
      <c r="R176" s="5">
        <f>R177</f>
        <v>0</v>
      </c>
      <c r="S176" s="13">
        <f t="shared" si="38"/>
        <v>2.5</v>
      </c>
      <c r="T176" s="5">
        <f>T177</f>
        <v>-2.5</v>
      </c>
      <c r="U176" s="13">
        <f t="shared" si="36"/>
        <v>0</v>
      </c>
      <c r="V176" s="5">
        <f>V177</f>
        <v>0</v>
      </c>
      <c r="W176" s="13">
        <f t="shared" si="35"/>
        <v>0</v>
      </c>
      <c r="X176" s="5">
        <f>X177</f>
        <v>0</v>
      </c>
      <c r="Y176" s="13">
        <f t="shared" si="32"/>
        <v>0</v>
      </c>
      <c r="Z176" s="5">
        <f>Z177</f>
        <v>0</v>
      </c>
      <c r="AA176" s="13">
        <f t="shared" si="33"/>
        <v>0</v>
      </c>
      <c r="AB176" s="5">
        <f>AB177</f>
        <v>0</v>
      </c>
      <c r="AC176" s="13">
        <f t="shared" si="34"/>
        <v>0</v>
      </c>
      <c r="AD176" s="5">
        <f>AD177</f>
        <v>0</v>
      </c>
      <c r="AE176" s="13">
        <f t="shared" si="31"/>
        <v>0</v>
      </c>
      <c r="AF176" s="5">
        <f>AF177</f>
        <v>0</v>
      </c>
      <c r="AG176" s="13">
        <f t="shared" si="30"/>
        <v>0</v>
      </c>
      <c r="AH176" s="13">
        <f>AH177</f>
        <v>0</v>
      </c>
      <c r="AI176" s="23">
        <v>0</v>
      </c>
    </row>
    <row r="177" spans="1:35" ht="38.25" hidden="1" customHeight="1">
      <c r="A177" s="9" t="s">
        <v>205</v>
      </c>
      <c r="B177" s="6" t="s">
        <v>5</v>
      </c>
      <c r="C177" s="6">
        <v>10</v>
      </c>
      <c r="D177" s="6" t="s">
        <v>21</v>
      </c>
      <c r="E177" s="2" t="s">
        <v>309</v>
      </c>
      <c r="F177" s="6">
        <v>300</v>
      </c>
      <c r="G177" s="3">
        <v>0</v>
      </c>
      <c r="H177" s="4"/>
      <c r="I177" s="3">
        <f t="shared" si="40"/>
        <v>0</v>
      </c>
      <c r="J177" s="5"/>
      <c r="K177" s="13">
        <f t="shared" si="39"/>
        <v>0</v>
      </c>
      <c r="L177" s="5">
        <v>2.5</v>
      </c>
      <c r="M177" s="13">
        <f t="shared" si="43"/>
        <v>2.5</v>
      </c>
      <c r="N177" s="5"/>
      <c r="O177" s="13">
        <f t="shared" si="42"/>
        <v>2.5</v>
      </c>
      <c r="P177" s="5"/>
      <c r="Q177" s="13">
        <f t="shared" si="41"/>
        <v>2.5</v>
      </c>
      <c r="R177" s="5"/>
      <c r="S177" s="13">
        <f t="shared" si="38"/>
        <v>2.5</v>
      </c>
      <c r="T177" s="5">
        <v>-2.5</v>
      </c>
      <c r="U177" s="13">
        <f t="shared" si="36"/>
        <v>0</v>
      </c>
      <c r="V177" s="5"/>
      <c r="W177" s="13">
        <f t="shared" si="35"/>
        <v>0</v>
      </c>
      <c r="X177" s="5"/>
      <c r="Y177" s="13">
        <f t="shared" si="32"/>
        <v>0</v>
      </c>
      <c r="Z177" s="5"/>
      <c r="AA177" s="13">
        <f t="shared" si="33"/>
        <v>0</v>
      </c>
      <c r="AB177" s="5"/>
      <c r="AC177" s="13">
        <f t="shared" si="34"/>
        <v>0</v>
      </c>
      <c r="AD177" s="5"/>
      <c r="AE177" s="13">
        <f t="shared" si="31"/>
        <v>0</v>
      </c>
      <c r="AF177" s="5"/>
      <c r="AG177" s="13">
        <f t="shared" si="30"/>
        <v>0</v>
      </c>
      <c r="AH177" s="13">
        <v>0</v>
      </c>
      <c r="AI177" s="23">
        <v>0</v>
      </c>
    </row>
    <row r="178" spans="1:35" ht="48" customHeight="1">
      <c r="A178" s="9" t="s">
        <v>214</v>
      </c>
      <c r="B178" s="6" t="s">
        <v>5</v>
      </c>
      <c r="C178" s="6">
        <v>10</v>
      </c>
      <c r="D178" s="6" t="s">
        <v>21</v>
      </c>
      <c r="E178" s="7" t="s">
        <v>255</v>
      </c>
      <c r="F178" s="6"/>
      <c r="G178" s="3">
        <v>329.26300000000003</v>
      </c>
      <c r="H178" s="4">
        <f>H179</f>
        <v>0</v>
      </c>
      <c r="I178" s="3">
        <f t="shared" si="40"/>
        <v>329.26300000000003</v>
      </c>
      <c r="J178" s="5">
        <f>J179</f>
        <v>0</v>
      </c>
      <c r="K178" s="13">
        <f t="shared" si="39"/>
        <v>329.26300000000003</v>
      </c>
      <c r="L178" s="5">
        <f>L179</f>
        <v>-12.526999999999999</v>
      </c>
      <c r="M178" s="13">
        <f t="shared" si="43"/>
        <v>316.73600000000005</v>
      </c>
      <c r="N178" s="5">
        <f>N179</f>
        <v>0</v>
      </c>
      <c r="O178" s="13">
        <f t="shared" si="42"/>
        <v>316.73600000000005</v>
      </c>
      <c r="P178" s="5">
        <f>P179</f>
        <v>0</v>
      </c>
      <c r="Q178" s="13">
        <f t="shared" si="41"/>
        <v>316.73600000000005</v>
      </c>
      <c r="R178" s="5">
        <f>R179</f>
        <v>0</v>
      </c>
      <c r="S178" s="13">
        <f t="shared" si="38"/>
        <v>316.73600000000005</v>
      </c>
      <c r="T178" s="5">
        <f>T179</f>
        <v>-100.89</v>
      </c>
      <c r="U178" s="13">
        <f t="shared" si="36"/>
        <v>215.84600000000006</v>
      </c>
      <c r="V178" s="5">
        <f>V179</f>
        <v>0</v>
      </c>
      <c r="W178" s="13">
        <f t="shared" si="35"/>
        <v>215.84600000000006</v>
      </c>
      <c r="X178" s="5">
        <f>X179</f>
        <v>0</v>
      </c>
      <c r="Y178" s="13">
        <f t="shared" si="32"/>
        <v>215.84600000000006</v>
      </c>
      <c r="Z178" s="5">
        <f>Z179</f>
        <v>0</v>
      </c>
      <c r="AA178" s="13">
        <f t="shared" si="33"/>
        <v>215.84600000000006</v>
      </c>
      <c r="AB178" s="5">
        <f>AB179</f>
        <v>-90.03</v>
      </c>
      <c r="AC178" s="13">
        <f t="shared" si="34"/>
        <v>125.81600000000006</v>
      </c>
      <c r="AD178" s="5">
        <f>AD179</f>
        <v>0</v>
      </c>
      <c r="AE178" s="13">
        <f t="shared" si="31"/>
        <v>125.81600000000006</v>
      </c>
      <c r="AF178" s="5">
        <f>AF179</f>
        <v>-9.31</v>
      </c>
      <c r="AG178" s="13">
        <f t="shared" si="30"/>
        <v>116.50600000000006</v>
      </c>
      <c r="AH178" s="13">
        <f>AH179</f>
        <v>116.506</v>
      </c>
      <c r="AI178" s="23">
        <f t="shared" si="29"/>
        <v>99.999999999999957</v>
      </c>
    </row>
    <row r="179" spans="1:35" ht="39" customHeight="1">
      <c r="A179" s="9" t="s">
        <v>205</v>
      </c>
      <c r="B179" s="6" t="s">
        <v>5</v>
      </c>
      <c r="C179" s="6">
        <v>10</v>
      </c>
      <c r="D179" s="6" t="s">
        <v>21</v>
      </c>
      <c r="E179" s="7" t="s">
        <v>255</v>
      </c>
      <c r="F179" s="6">
        <v>300</v>
      </c>
      <c r="G179" s="3">
        <v>329.26300000000003</v>
      </c>
      <c r="H179" s="4"/>
      <c r="I179" s="3">
        <f t="shared" si="40"/>
        <v>329.26300000000003</v>
      </c>
      <c r="J179" s="5"/>
      <c r="K179" s="13">
        <f t="shared" si="39"/>
        <v>329.26300000000003</v>
      </c>
      <c r="L179" s="5">
        <v>-12.526999999999999</v>
      </c>
      <c r="M179" s="13">
        <f t="shared" si="43"/>
        <v>316.73600000000005</v>
      </c>
      <c r="N179" s="5"/>
      <c r="O179" s="13">
        <f t="shared" si="42"/>
        <v>316.73600000000005</v>
      </c>
      <c r="P179" s="5"/>
      <c r="Q179" s="13">
        <f t="shared" si="41"/>
        <v>316.73600000000005</v>
      </c>
      <c r="R179" s="5"/>
      <c r="S179" s="13">
        <f t="shared" si="38"/>
        <v>316.73600000000005</v>
      </c>
      <c r="T179" s="5">
        <v>-100.89</v>
      </c>
      <c r="U179" s="13">
        <f t="shared" si="36"/>
        <v>215.84600000000006</v>
      </c>
      <c r="V179" s="5"/>
      <c r="W179" s="13">
        <f t="shared" si="35"/>
        <v>215.84600000000006</v>
      </c>
      <c r="X179" s="5"/>
      <c r="Y179" s="13">
        <f t="shared" si="32"/>
        <v>215.84600000000006</v>
      </c>
      <c r="Z179" s="5"/>
      <c r="AA179" s="13">
        <f t="shared" si="33"/>
        <v>215.84600000000006</v>
      </c>
      <c r="AB179" s="5">
        <v>-90.03</v>
      </c>
      <c r="AC179" s="13">
        <f t="shared" si="34"/>
        <v>125.81600000000006</v>
      </c>
      <c r="AD179" s="5"/>
      <c r="AE179" s="13">
        <f t="shared" si="31"/>
        <v>125.81600000000006</v>
      </c>
      <c r="AF179" s="5">
        <v>-9.31</v>
      </c>
      <c r="AG179" s="13">
        <f t="shared" si="30"/>
        <v>116.50600000000006</v>
      </c>
      <c r="AH179" s="13">
        <v>116.506</v>
      </c>
      <c r="AI179" s="23">
        <f t="shared" si="29"/>
        <v>99.999999999999957</v>
      </c>
    </row>
    <row r="180" spans="1:35" ht="49.5" hidden="1" customHeight="1">
      <c r="A180" s="9" t="s">
        <v>312</v>
      </c>
      <c r="B180" s="6" t="s">
        <v>5</v>
      </c>
      <c r="C180" s="6">
        <v>10</v>
      </c>
      <c r="D180" s="6" t="s">
        <v>21</v>
      </c>
      <c r="E180" s="2" t="s">
        <v>262</v>
      </c>
      <c r="F180" s="6"/>
      <c r="G180" s="3">
        <v>184.17060000000001</v>
      </c>
      <c r="H180" s="4">
        <f>H181</f>
        <v>0</v>
      </c>
      <c r="I180" s="3">
        <f t="shared" si="40"/>
        <v>184.17060000000001</v>
      </c>
      <c r="J180" s="5">
        <f>J181</f>
        <v>0</v>
      </c>
      <c r="K180" s="13">
        <f t="shared" si="39"/>
        <v>184.17060000000001</v>
      </c>
      <c r="L180" s="5">
        <f>L181</f>
        <v>0</v>
      </c>
      <c r="M180" s="13">
        <f t="shared" si="43"/>
        <v>184.17060000000001</v>
      </c>
      <c r="N180" s="5">
        <f>N181</f>
        <v>0</v>
      </c>
      <c r="O180" s="13">
        <f t="shared" si="42"/>
        <v>184.17060000000001</v>
      </c>
      <c r="P180" s="5">
        <f>P181</f>
        <v>-184.17060000000001</v>
      </c>
      <c r="Q180" s="13">
        <f t="shared" si="41"/>
        <v>0</v>
      </c>
      <c r="R180" s="5">
        <f>R181</f>
        <v>0</v>
      </c>
      <c r="S180" s="13">
        <f t="shared" si="38"/>
        <v>0</v>
      </c>
      <c r="T180" s="5">
        <f>T181</f>
        <v>0</v>
      </c>
      <c r="U180" s="13">
        <f t="shared" si="36"/>
        <v>0</v>
      </c>
      <c r="V180" s="5">
        <f>V181</f>
        <v>0</v>
      </c>
      <c r="W180" s="13">
        <f t="shared" si="35"/>
        <v>0</v>
      </c>
      <c r="X180" s="5">
        <f>X181</f>
        <v>0</v>
      </c>
      <c r="Y180" s="13">
        <f t="shared" si="32"/>
        <v>0</v>
      </c>
      <c r="Z180" s="5">
        <f>Z181</f>
        <v>0</v>
      </c>
      <c r="AA180" s="13">
        <f t="shared" si="33"/>
        <v>0</v>
      </c>
      <c r="AB180" s="5">
        <f>AB181</f>
        <v>0</v>
      </c>
      <c r="AC180" s="13">
        <f t="shared" si="34"/>
        <v>0</v>
      </c>
      <c r="AD180" s="5">
        <f>AD181</f>
        <v>0</v>
      </c>
      <c r="AE180" s="13">
        <f t="shared" si="31"/>
        <v>0</v>
      </c>
      <c r="AF180" s="5">
        <f>AF181</f>
        <v>0</v>
      </c>
      <c r="AG180" s="13">
        <f t="shared" si="30"/>
        <v>0</v>
      </c>
      <c r="AH180" s="13">
        <f>AH181</f>
        <v>0</v>
      </c>
      <c r="AI180" s="23">
        <v>0</v>
      </c>
    </row>
    <row r="181" spans="1:35" ht="51" hidden="1" customHeight="1">
      <c r="A181" s="9" t="s">
        <v>80</v>
      </c>
      <c r="B181" s="6" t="s">
        <v>5</v>
      </c>
      <c r="C181" s="6">
        <v>10</v>
      </c>
      <c r="D181" s="6" t="s">
        <v>21</v>
      </c>
      <c r="E181" s="2" t="s">
        <v>262</v>
      </c>
      <c r="F181" s="6">
        <v>600</v>
      </c>
      <c r="G181" s="3">
        <v>184.17060000000001</v>
      </c>
      <c r="H181" s="4"/>
      <c r="I181" s="3">
        <f t="shared" si="40"/>
        <v>184.17060000000001</v>
      </c>
      <c r="J181" s="5"/>
      <c r="K181" s="13">
        <f t="shared" si="39"/>
        <v>184.17060000000001</v>
      </c>
      <c r="L181" s="5"/>
      <c r="M181" s="13">
        <f t="shared" si="43"/>
        <v>184.17060000000001</v>
      </c>
      <c r="N181" s="5"/>
      <c r="O181" s="13">
        <f t="shared" si="42"/>
        <v>184.17060000000001</v>
      </c>
      <c r="P181" s="5">
        <v>-184.17060000000001</v>
      </c>
      <c r="Q181" s="13">
        <f t="shared" si="41"/>
        <v>0</v>
      </c>
      <c r="R181" s="5"/>
      <c r="S181" s="13">
        <f t="shared" si="38"/>
        <v>0</v>
      </c>
      <c r="T181" s="5"/>
      <c r="U181" s="13">
        <f t="shared" si="36"/>
        <v>0</v>
      </c>
      <c r="V181" s="5"/>
      <c r="W181" s="13">
        <f t="shared" si="35"/>
        <v>0</v>
      </c>
      <c r="X181" s="5"/>
      <c r="Y181" s="13">
        <f t="shared" si="32"/>
        <v>0</v>
      </c>
      <c r="Z181" s="5"/>
      <c r="AA181" s="13">
        <f t="shared" si="33"/>
        <v>0</v>
      </c>
      <c r="AB181" s="5"/>
      <c r="AC181" s="13">
        <f t="shared" si="34"/>
        <v>0</v>
      </c>
      <c r="AD181" s="5"/>
      <c r="AE181" s="13">
        <f t="shared" si="31"/>
        <v>0</v>
      </c>
      <c r="AF181" s="5"/>
      <c r="AG181" s="13">
        <f t="shared" si="30"/>
        <v>0</v>
      </c>
      <c r="AH181" s="13">
        <v>0</v>
      </c>
      <c r="AI181" s="23">
        <v>0</v>
      </c>
    </row>
    <row r="182" spans="1:35" ht="61.5" customHeight="1">
      <c r="A182" s="9" t="s">
        <v>310</v>
      </c>
      <c r="B182" s="6" t="s">
        <v>5</v>
      </c>
      <c r="C182" s="6">
        <v>10</v>
      </c>
      <c r="D182" s="6" t="s">
        <v>21</v>
      </c>
      <c r="E182" s="2" t="s">
        <v>311</v>
      </c>
      <c r="F182" s="6"/>
      <c r="G182" s="3">
        <v>0</v>
      </c>
      <c r="H182" s="4">
        <f>H183</f>
        <v>0</v>
      </c>
      <c r="I182" s="3">
        <f t="shared" si="40"/>
        <v>0</v>
      </c>
      <c r="J182" s="5">
        <f>J183</f>
        <v>0</v>
      </c>
      <c r="K182" s="13">
        <f t="shared" si="39"/>
        <v>0</v>
      </c>
      <c r="L182" s="5">
        <f>L183</f>
        <v>12.5</v>
      </c>
      <c r="M182" s="13">
        <f t="shared" si="43"/>
        <v>12.5</v>
      </c>
      <c r="N182" s="5">
        <f>N183</f>
        <v>0</v>
      </c>
      <c r="O182" s="13">
        <f t="shared" si="42"/>
        <v>12.5</v>
      </c>
      <c r="P182" s="5">
        <f>P183</f>
        <v>0</v>
      </c>
      <c r="Q182" s="13">
        <f t="shared" si="41"/>
        <v>12.5</v>
      </c>
      <c r="R182" s="5">
        <f>R183</f>
        <v>0</v>
      </c>
      <c r="S182" s="13">
        <f t="shared" si="38"/>
        <v>12.5</v>
      </c>
      <c r="T182" s="5">
        <f>T183</f>
        <v>-8.5</v>
      </c>
      <c r="U182" s="13">
        <f t="shared" si="36"/>
        <v>4</v>
      </c>
      <c r="V182" s="5">
        <f>V183</f>
        <v>0</v>
      </c>
      <c r="W182" s="13">
        <f t="shared" si="35"/>
        <v>4</v>
      </c>
      <c r="X182" s="5">
        <f>X183</f>
        <v>0</v>
      </c>
      <c r="Y182" s="13">
        <f t="shared" si="32"/>
        <v>4</v>
      </c>
      <c r="Z182" s="5">
        <f>Z183</f>
        <v>0</v>
      </c>
      <c r="AA182" s="13">
        <f t="shared" si="33"/>
        <v>4</v>
      </c>
      <c r="AB182" s="5">
        <f>AB183</f>
        <v>0</v>
      </c>
      <c r="AC182" s="13">
        <f t="shared" si="34"/>
        <v>4</v>
      </c>
      <c r="AD182" s="5">
        <f>AD183</f>
        <v>0</v>
      </c>
      <c r="AE182" s="13">
        <f t="shared" si="31"/>
        <v>4</v>
      </c>
      <c r="AF182" s="5">
        <f>AF183</f>
        <v>-2.19</v>
      </c>
      <c r="AG182" s="13">
        <f t="shared" si="30"/>
        <v>1.81</v>
      </c>
      <c r="AH182" s="13">
        <f>AH183</f>
        <v>1.81</v>
      </c>
      <c r="AI182" s="23">
        <f t="shared" si="29"/>
        <v>100</v>
      </c>
    </row>
    <row r="183" spans="1:35" ht="37.5" customHeight="1">
      <c r="A183" s="9" t="s">
        <v>205</v>
      </c>
      <c r="B183" s="6" t="s">
        <v>5</v>
      </c>
      <c r="C183" s="6">
        <v>10</v>
      </c>
      <c r="D183" s="6" t="s">
        <v>21</v>
      </c>
      <c r="E183" s="2" t="s">
        <v>311</v>
      </c>
      <c r="F183" s="6">
        <v>300</v>
      </c>
      <c r="G183" s="3">
        <v>0</v>
      </c>
      <c r="H183" s="4"/>
      <c r="I183" s="3">
        <f t="shared" si="40"/>
        <v>0</v>
      </c>
      <c r="J183" s="5"/>
      <c r="K183" s="13">
        <f t="shared" si="39"/>
        <v>0</v>
      </c>
      <c r="L183" s="5">
        <v>12.5</v>
      </c>
      <c r="M183" s="13">
        <f t="shared" si="43"/>
        <v>12.5</v>
      </c>
      <c r="N183" s="5"/>
      <c r="O183" s="13">
        <f t="shared" si="42"/>
        <v>12.5</v>
      </c>
      <c r="P183" s="5"/>
      <c r="Q183" s="13">
        <f t="shared" si="41"/>
        <v>12.5</v>
      </c>
      <c r="R183" s="5"/>
      <c r="S183" s="13">
        <f t="shared" si="38"/>
        <v>12.5</v>
      </c>
      <c r="T183" s="5">
        <v>-8.5</v>
      </c>
      <c r="U183" s="13">
        <f t="shared" si="36"/>
        <v>4</v>
      </c>
      <c r="V183" s="5"/>
      <c r="W183" s="13">
        <f t="shared" si="35"/>
        <v>4</v>
      </c>
      <c r="X183" s="5"/>
      <c r="Y183" s="13">
        <f t="shared" si="32"/>
        <v>4</v>
      </c>
      <c r="Z183" s="5"/>
      <c r="AA183" s="13">
        <f t="shared" si="33"/>
        <v>4</v>
      </c>
      <c r="AB183" s="5"/>
      <c r="AC183" s="13">
        <f t="shared" si="34"/>
        <v>4</v>
      </c>
      <c r="AD183" s="5"/>
      <c r="AE183" s="13">
        <f t="shared" si="31"/>
        <v>4</v>
      </c>
      <c r="AF183" s="5">
        <v>-2.19</v>
      </c>
      <c r="AG183" s="13">
        <f t="shared" si="30"/>
        <v>1.81</v>
      </c>
      <c r="AH183" s="13">
        <v>1.81</v>
      </c>
      <c r="AI183" s="23">
        <f t="shared" si="29"/>
        <v>100</v>
      </c>
    </row>
    <row r="184" spans="1:35" ht="49.5" customHeight="1">
      <c r="A184" s="9" t="s">
        <v>212</v>
      </c>
      <c r="B184" s="6" t="s">
        <v>5</v>
      </c>
      <c r="C184" s="6">
        <v>10</v>
      </c>
      <c r="D184" s="6" t="s">
        <v>21</v>
      </c>
      <c r="E184" s="2" t="s">
        <v>213</v>
      </c>
      <c r="F184" s="6"/>
      <c r="G184" s="3">
        <v>40.692</v>
      </c>
      <c r="H184" s="4">
        <f>H185</f>
        <v>0</v>
      </c>
      <c r="I184" s="3">
        <f t="shared" si="40"/>
        <v>40.692</v>
      </c>
      <c r="J184" s="5">
        <f>J185</f>
        <v>0</v>
      </c>
      <c r="K184" s="13">
        <f t="shared" si="39"/>
        <v>40.692</v>
      </c>
      <c r="L184" s="5">
        <f>L185</f>
        <v>0</v>
      </c>
      <c r="M184" s="13">
        <f t="shared" si="43"/>
        <v>40.692</v>
      </c>
      <c r="N184" s="5">
        <f>N185</f>
        <v>0</v>
      </c>
      <c r="O184" s="13">
        <f t="shared" si="42"/>
        <v>40.692</v>
      </c>
      <c r="P184" s="5">
        <f>P185</f>
        <v>0</v>
      </c>
      <c r="Q184" s="13">
        <f t="shared" si="41"/>
        <v>40.692</v>
      </c>
      <c r="R184" s="5">
        <f>R185</f>
        <v>0</v>
      </c>
      <c r="S184" s="13">
        <f t="shared" si="38"/>
        <v>40.692</v>
      </c>
      <c r="T184" s="5">
        <f>T185</f>
        <v>-17.042000000000002</v>
      </c>
      <c r="U184" s="13">
        <f t="shared" si="36"/>
        <v>23.65</v>
      </c>
      <c r="V184" s="5">
        <f>V185</f>
        <v>0</v>
      </c>
      <c r="W184" s="13">
        <f t="shared" si="35"/>
        <v>23.65</v>
      </c>
      <c r="X184" s="5">
        <f>X185</f>
        <v>0</v>
      </c>
      <c r="Y184" s="13">
        <f t="shared" si="32"/>
        <v>23.65</v>
      </c>
      <c r="Z184" s="5">
        <f>Z185</f>
        <v>0</v>
      </c>
      <c r="AA184" s="13">
        <f t="shared" si="33"/>
        <v>23.65</v>
      </c>
      <c r="AB184" s="5">
        <f>AB185</f>
        <v>0</v>
      </c>
      <c r="AC184" s="13">
        <f t="shared" si="34"/>
        <v>23.65</v>
      </c>
      <c r="AD184" s="5">
        <f>AD185</f>
        <v>0</v>
      </c>
      <c r="AE184" s="13">
        <f t="shared" si="31"/>
        <v>23.65</v>
      </c>
      <c r="AF184" s="5">
        <f>AF185</f>
        <v>-2.8</v>
      </c>
      <c r="AG184" s="13">
        <f t="shared" si="30"/>
        <v>20.849999999999998</v>
      </c>
      <c r="AH184" s="13">
        <f>AH185</f>
        <v>20.85</v>
      </c>
      <c r="AI184" s="23">
        <f t="shared" si="29"/>
        <v>100.00000000000003</v>
      </c>
    </row>
    <row r="185" spans="1:35" ht="51.75" customHeight="1">
      <c r="A185" s="9" t="s">
        <v>33</v>
      </c>
      <c r="B185" s="6" t="s">
        <v>5</v>
      </c>
      <c r="C185" s="6">
        <v>10</v>
      </c>
      <c r="D185" s="6" t="s">
        <v>21</v>
      </c>
      <c r="E185" s="2" t="s">
        <v>213</v>
      </c>
      <c r="F185" s="6">
        <v>200</v>
      </c>
      <c r="G185" s="3">
        <v>40.692</v>
      </c>
      <c r="H185" s="4"/>
      <c r="I185" s="3">
        <f t="shared" si="40"/>
        <v>40.692</v>
      </c>
      <c r="J185" s="5"/>
      <c r="K185" s="13">
        <f t="shared" si="39"/>
        <v>40.692</v>
      </c>
      <c r="L185" s="5"/>
      <c r="M185" s="13">
        <f t="shared" si="43"/>
        <v>40.692</v>
      </c>
      <c r="N185" s="5"/>
      <c r="O185" s="13">
        <f t="shared" si="42"/>
        <v>40.692</v>
      </c>
      <c r="P185" s="5"/>
      <c r="Q185" s="13">
        <f t="shared" si="41"/>
        <v>40.692</v>
      </c>
      <c r="R185" s="5"/>
      <c r="S185" s="13">
        <f t="shared" si="38"/>
        <v>40.692</v>
      </c>
      <c r="T185" s="5">
        <v>-17.042000000000002</v>
      </c>
      <c r="U185" s="13">
        <f t="shared" si="36"/>
        <v>23.65</v>
      </c>
      <c r="V185" s="5"/>
      <c r="W185" s="13">
        <f t="shared" si="35"/>
        <v>23.65</v>
      </c>
      <c r="X185" s="5"/>
      <c r="Y185" s="13">
        <f t="shared" si="32"/>
        <v>23.65</v>
      </c>
      <c r="Z185" s="5"/>
      <c r="AA185" s="13">
        <f t="shared" si="33"/>
        <v>23.65</v>
      </c>
      <c r="AB185" s="5"/>
      <c r="AC185" s="13">
        <f t="shared" si="34"/>
        <v>23.65</v>
      </c>
      <c r="AD185" s="5"/>
      <c r="AE185" s="13">
        <f t="shared" si="31"/>
        <v>23.65</v>
      </c>
      <c r="AF185" s="5">
        <v>-2.8</v>
      </c>
      <c r="AG185" s="13">
        <f t="shared" si="30"/>
        <v>20.849999999999998</v>
      </c>
      <c r="AH185" s="13">
        <v>20.85</v>
      </c>
      <c r="AI185" s="23">
        <f t="shared" si="29"/>
        <v>100.00000000000003</v>
      </c>
    </row>
    <row r="186" spans="1:35" ht="47.25" hidden="1" customHeight="1">
      <c r="A186" s="9" t="s">
        <v>210</v>
      </c>
      <c r="B186" s="6" t="s">
        <v>5</v>
      </c>
      <c r="C186" s="6">
        <v>10</v>
      </c>
      <c r="D186" s="6" t="s">
        <v>21</v>
      </c>
      <c r="E186" s="2" t="s">
        <v>211</v>
      </c>
      <c r="F186" s="6"/>
      <c r="G186" s="3">
        <v>0</v>
      </c>
      <c r="H186" s="4">
        <f>H187+H188+H189</f>
        <v>0</v>
      </c>
      <c r="I186" s="3">
        <f t="shared" si="40"/>
        <v>0</v>
      </c>
      <c r="J186" s="5">
        <f>J187+J188+J189</f>
        <v>0</v>
      </c>
      <c r="K186" s="13">
        <f t="shared" si="39"/>
        <v>0</v>
      </c>
      <c r="L186" s="5">
        <f>L187+L188+L189</f>
        <v>0</v>
      </c>
      <c r="M186" s="13">
        <f t="shared" si="43"/>
        <v>0</v>
      </c>
      <c r="N186" s="5">
        <f>N187+N188+N189</f>
        <v>0</v>
      </c>
      <c r="O186" s="13">
        <f t="shared" si="42"/>
        <v>0</v>
      </c>
      <c r="P186" s="5">
        <f>P187+P188+P189</f>
        <v>0</v>
      </c>
      <c r="Q186" s="13">
        <f t="shared" si="41"/>
        <v>0</v>
      </c>
      <c r="R186" s="5">
        <f>R187+R188+R189</f>
        <v>0</v>
      </c>
      <c r="S186" s="13">
        <f t="shared" si="38"/>
        <v>0</v>
      </c>
      <c r="T186" s="5">
        <f>T187+T188+T189</f>
        <v>0</v>
      </c>
      <c r="U186" s="13">
        <f t="shared" si="36"/>
        <v>0</v>
      </c>
      <c r="V186" s="5">
        <f>V187+V188+V189</f>
        <v>0</v>
      </c>
      <c r="W186" s="13">
        <f t="shared" si="35"/>
        <v>0</v>
      </c>
      <c r="X186" s="5">
        <f>X187+X188+X189</f>
        <v>0</v>
      </c>
      <c r="Y186" s="13">
        <f t="shared" si="32"/>
        <v>0</v>
      </c>
      <c r="Z186" s="5">
        <f>Z187+Z188+Z189</f>
        <v>0</v>
      </c>
      <c r="AA186" s="13">
        <f t="shared" si="33"/>
        <v>0</v>
      </c>
      <c r="AB186" s="5">
        <f>AB187+AB188+AB189</f>
        <v>0</v>
      </c>
      <c r="AC186" s="13">
        <f t="shared" si="34"/>
        <v>0</v>
      </c>
      <c r="AD186" s="5">
        <f>AD187+AD188+AD189</f>
        <v>0</v>
      </c>
      <c r="AE186" s="13">
        <f t="shared" si="31"/>
        <v>0</v>
      </c>
      <c r="AF186" s="5">
        <f>AF187+AF188+AF189</f>
        <v>0</v>
      </c>
      <c r="AG186" s="13">
        <f t="shared" si="30"/>
        <v>0</v>
      </c>
      <c r="AH186" s="13">
        <f>AH187+AH188+AH189</f>
        <v>0</v>
      </c>
      <c r="AI186" s="23">
        <v>0</v>
      </c>
    </row>
    <row r="187" spans="1:35" ht="57" hidden="1" customHeight="1">
      <c r="A187" s="9" t="s">
        <v>33</v>
      </c>
      <c r="B187" s="6" t="s">
        <v>5</v>
      </c>
      <c r="C187" s="6">
        <v>10</v>
      </c>
      <c r="D187" s="6" t="s">
        <v>21</v>
      </c>
      <c r="E187" s="2" t="s">
        <v>211</v>
      </c>
      <c r="F187" s="6">
        <v>200</v>
      </c>
      <c r="G187" s="3">
        <v>0</v>
      </c>
      <c r="H187" s="4"/>
      <c r="I187" s="3">
        <f t="shared" si="40"/>
        <v>0</v>
      </c>
      <c r="J187" s="5"/>
      <c r="K187" s="13">
        <f t="shared" si="39"/>
        <v>0</v>
      </c>
      <c r="L187" s="5"/>
      <c r="M187" s="13">
        <f t="shared" si="43"/>
        <v>0</v>
      </c>
      <c r="N187" s="5"/>
      <c r="O187" s="13">
        <f t="shared" si="42"/>
        <v>0</v>
      </c>
      <c r="P187" s="5"/>
      <c r="Q187" s="13">
        <f t="shared" si="41"/>
        <v>0</v>
      </c>
      <c r="R187" s="5"/>
      <c r="S187" s="13">
        <f t="shared" si="38"/>
        <v>0</v>
      </c>
      <c r="T187" s="5"/>
      <c r="U187" s="13">
        <f t="shared" si="36"/>
        <v>0</v>
      </c>
      <c r="V187" s="5"/>
      <c r="W187" s="13">
        <f t="shared" si="35"/>
        <v>0</v>
      </c>
      <c r="X187" s="5"/>
      <c r="Y187" s="13">
        <f t="shared" si="32"/>
        <v>0</v>
      </c>
      <c r="Z187" s="5"/>
      <c r="AA187" s="13">
        <f t="shared" si="33"/>
        <v>0</v>
      </c>
      <c r="AB187" s="5"/>
      <c r="AC187" s="13">
        <f t="shared" si="34"/>
        <v>0</v>
      </c>
      <c r="AD187" s="5"/>
      <c r="AE187" s="13">
        <f t="shared" si="31"/>
        <v>0</v>
      </c>
      <c r="AF187" s="5"/>
      <c r="AG187" s="13">
        <f t="shared" si="30"/>
        <v>0</v>
      </c>
      <c r="AH187" s="13">
        <v>0</v>
      </c>
      <c r="AI187" s="23">
        <v>0</v>
      </c>
    </row>
    <row r="188" spans="1:35" ht="44.25" hidden="1" customHeight="1">
      <c r="A188" s="9" t="s">
        <v>205</v>
      </c>
      <c r="B188" s="6" t="s">
        <v>5</v>
      </c>
      <c r="C188" s="6">
        <v>10</v>
      </c>
      <c r="D188" s="6" t="s">
        <v>21</v>
      </c>
      <c r="E188" s="2" t="s">
        <v>211</v>
      </c>
      <c r="F188" s="6">
        <v>300</v>
      </c>
      <c r="G188" s="3">
        <v>0</v>
      </c>
      <c r="H188" s="4"/>
      <c r="I188" s="3">
        <f t="shared" si="40"/>
        <v>0</v>
      </c>
      <c r="J188" s="5"/>
      <c r="K188" s="13">
        <f t="shared" si="39"/>
        <v>0</v>
      </c>
      <c r="L188" s="5"/>
      <c r="M188" s="13">
        <f t="shared" si="43"/>
        <v>0</v>
      </c>
      <c r="N188" s="5"/>
      <c r="O188" s="13">
        <f t="shared" si="42"/>
        <v>0</v>
      </c>
      <c r="P188" s="5"/>
      <c r="Q188" s="13">
        <f t="shared" si="41"/>
        <v>0</v>
      </c>
      <c r="R188" s="5"/>
      <c r="S188" s="13">
        <f t="shared" si="38"/>
        <v>0</v>
      </c>
      <c r="T188" s="5"/>
      <c r="U188" s="13">
        <f t="shared" si="36"/>
        <v>0</v>
      </c>
      <c r="V188" s="5"/>
      <c r="W188" s="13">
        <f t="shared" si="35"/>
        <v>0</v>
      </c>
      <c r="X188" s="5"/>
      <c r="Y188" s="13">
        <f t="shared" si="32"/>
        <v>0</v>
      </c>
      <c r="Z188" s="5"/>
      <c r="AA188" s="13">
        <f t="shared" si="33"/>
        <v>0</v>
      </c>
      <c r="AB188" s="5"/>
      <c r="AC188" s="13">
        <f t="shared" si="34"/>
        <v>0</v>
      </c>
      <c r="AD188" s="5"/>
      <c r="AE188" s="13">
        <f t="shared" si="31"/>
        <v>0</v>
      </c>
      <c r="AF188" s="5"/>
      <c r="AG188" s="13">
        <f t="shared" si="30"/>
        <v>0</v>
      </c>
      <c r="AH188" s="13">
        <v>0</v>
      </c>
      <c r="AI188" s="23">
        <v>0</v>
      </c>
    </row>
    <row r="189" spans="1:35" ht="44.25" hidden="1" customHeight="1">
      <c r="A189" s="9" t="s">
        <v>80</v>
      </c>
      <c r="B189" s="6" t="s">
        <v>5</v>
      </c>
      <c r="C189" s="6">
        <v>10</v>
      </c>
      <c r="D189" s="6" t="s">
        <v>21</v>
      </c>
      <c r="E189" s="2" t="s">
        <v>211</v>
      </c>
      <c r="F189" s="6">
        <v>600</v>
      </c>
      <c r="G189" s="3">
        <v>0</v>
      </c>
      <c r="H189" s="4"/>
      <c r="I189" s="3">
        <f t="shared" si="40"/>
        <v>0</v>
      </c>
      <c r="J189" s="5"/>
      <c r="K189" s="13">
        <f t="shared" si="39"/>
        <v>0</v>
      </c>
      <c r="L189" s="5"/>
      <c r="M189" s="13">
        <f t="shared" si="43"/>
        <v>0</v>
      </c>
      <c r="N189" s="5"/>
      <c r="O189" s="13">
        <f t="shared" si="42"/>
        <v>0</v>
      </c>
      <c r="P189" s="5"/>
      <c r="Q189" s="13">
        <f t="shared" si="41"/>
        <v>0</v>
      </c>
      <c r="R189" s="5"/>
      <c r="S189" s="13">
        <f t="shared" si="38"/>
        <v>0</v>
      </c>
      <c r="T189" s="5"/>
      <c r="U189" s="13">
        <f t="shared" si="36"/>
        <v>0</v>
      </c>
      <c r="V189" s="5"/>
      <c r="W189" s="13">
        <f t="shared" si="35"/>
        <v>0</v>
      </c>
      <c r="X189" s="5"/>
      <c r="Y189" s="13">
        <f t="shared" si="32"/>
        <v>0</v>
      </c>
      <c r="Z189" s="5"/>
      <c r="AA189" s="13">
        <f t="shared" si="33"/>
        <v>0</v>
      </c>
      <c r="AB189" s="5"/>
      <c r="AC189" s="13">
        <f t="shared" si="34"/>
        <v>0</v>
      </c>
      <c r="AD189" s="5"/>
      <c r="AE189" s="13">
        <f t="shared" si="31"/>
        <v>0</v>
      </c>
      <c r="AF189" s="5"/>
      <c r="AG189" s="13">
        <f t="shared" si="30"/>
        <v>0</v>
      </c>
      <c r="AH189" s="13">
        <v>0</v>
      </c>
      <c r="AI189" s="23">
        <v>0</v>
      </c>
    </row>
    <row r="190" spans="1:35" ht="53.25" customHeight="1">
      <c r="A190" s="9" t="s">
        <v>208</v>
      </c>
      <c r="B190" s="6" t="s">
        <v>5</v>
      </c>
      <c r="C190" s="6">
        <v>10</v>
      </c>
      <c r="D190" s="6" t="s">
        <v>21</v>
      </c>
      <c r="E190" s="2" t="s">
        <v>209</v>
      </c>
      <c r="F190" s="6"/>
      <c r="G190" s="3">
        <v>18</v>
      </c>
      <c r="H190" s="4">
        <f>H191</f>
        <v>0</v>
      </c>
      <c r="I190" s="3">
        <f t="shared" si="40"/>
        <v>18</v>
      </c>
      <c r="J190" s="5">
        <f>J191</f>
        <v>0</v>
      </c>
      <c r="K190" s="13">
        <f t="shared" si="39"/>
        <v>18</v>
      </c>
      <c r="L190" s="5">
        <f>L191</f>
        <v>0</v>
      </c>
      <c r="M190" s="13">
        <f t="shared" si="43"/>
        <v>18</v>
      </c>
      <c r="N190" s="5">
        <f>N191</f>
        <v>0</v>
      </c>
      <c r="O190" s="13">
        <f t="shared" si="42"/>
        <v>18</v>
      </c>
      <c r="P190" s="5">
        <f>P191</f>
        <v>0</v>
      </c>
      <c r="Q190" s="13">
        <f t="shared" si="41"/>
        <v>18</v>
      </c>
      <c r="R190" s="5">
        <f>R191</f>
        <v>0</v>
      </c>
      <c r="S190" s="13">
        <f t="shared" si="38"/>
        <v>18</v>
      </c>
      <c r="T190" s="5">
        <f>T191</f>
        <v>-18</v>
      </c>
      <c r="U190" s="13">
        <f t="shared" si="36"/>
        <v>0</v>
      </c>
      <c r="V190" s="5">
        <f>V191</f>
        <v>0</v>
      </c>
      <c r="W190" s="13">
        <f t="shared" si="35"/>
        <v>0</v>
      </c>
      <c r="X190" s="5">
        <f>X191</f>
        <v>0</v>
      </c>
      <c r="Y190" s="13">
        <f t="shared" si="32"/>
        <v>0</v>
      </c>
      <c r="Z190" s="5">
        <f>Z191</f>
        <v>0</v>
      </c>
      <c r="AA190" s="13">
        <f t="shared" si="33"/>
        <v>0</v>
      </c>
      <c r="AB190" s="5">
        <f>AB191</f>
        <v>0</v>
      </c>
      <c r="AC190" s="13">
        <f t="shared" si="34"/>
        <v>0</v>
      </c>
      <c r="AD190" s="5">
        <f>AD191</f>
        <v>0</v>
      </c>
      <c r="AE190" s="13">
        <f t="shared" si="31"/>
        <v>0</v>
      </c>
      <c r="AF190" s="5">
        <f>AF191</f>
        <v>0</v>
      </c>
      <c r="AG190" s="13">
        <f t="shared" si="30"/>
        <v>0</v>
      </c>
      <c r="AH190" s="13">
        <f>AH191</f>
        <v>0</v>
      </c>
      <c r="AI190" s="23">
        <v>0</v>
      </c>
    </row>
    <row r="191" spans="1:35" ht="54.75" customHeight="1">
      <c r="A191" s="9" t="s">
        <v>33</v>
      </c>
      <c r="B191" s="6" t="s">
        <v>5</v>
      </c>
      <c r="C191" s="6">
        <v>10</v>
      </c>
      <c r="D191" s="6" t="s">
        <v>21</v>
      </c>
      <c r="E191" s="2" t="s">
        <v>209</v>
      </c>
      <c r="F191" s="6">
        <v>200</v>
      </c>
      <c r="G191" s="3">
        <v>18</v>
      </c>
      <c r="H191" s="4"/>
      <c r="I191" s="3">
        <f t="shared" si="40"/>
        <v>18</v>
      </c>
      <c r="J191" s="5"/>
      <c r="K191" s="13">
        <f t="shared" si="39"/>
        <v>18</v>
      </c>
      <c r="L191" s="5"/>
      <c r="M191" s="13">
        <f t="shared" si="43"/>
        <v>18</v>
      </c>
      <c r="N191" s="5"/>
      <c r="O191" s="13">
        <f t="shared" si="42"/>
        <v>18</v>
      </c>
      <c r="P191" s="5"/>
      <c r="Q191" s="13">
        <f t="shared" si="41"/>
        <v>18</v>
      </c>
      <c r="R191" s="5"/>
      <c r="S191" s="13">
        <f t="shared" si="38"/>
        <v>18</v>
      </c>
      <c r="T191" s="5">
        <v>-18</v>
      </c>
      <c r="U191" s="13">
        <f t="shared" si="36"/>
        <v>0</v>
      </c>
      <c r="V191" s="5"/>
      <c r="W191" s="13">
        <f t="shared" si="35"/>
        <v>0</v>
      </c>
      <c r="X191" s="5"/>
      <c r="Y191" s="13">
        <f t="shared" si="32"/>
        <v>0</v>
      </c>
      <c r="Z191" s="5"/>
      <c r="AA191" s="13">
        <f t="shared" si="33"/>
        <v>0</v>
      </c>
      <c r="AB191" s="5"/>
      <c r="AC191" s="13">
        <f t="shared" si="34"/>
        <v>0</v>
      </c>
      <c r="AD191" s="5"/>
      <c r="AE191" s="13">
        <f t="shared" si="31"/>
        <v>0</v>
      </c>
      <c r="AF191" s="5"/>
      <c r="AG191" s="13">
        <f t="shared" si="30"/>
        <v>0</v>
      </c>
      <c r="AH191" s="13">
        <v>0</v>
      </c>
      <c r="AI191" s="23">
        <v>0</v>
      </c>
    </row>
    <row r="192" spans="1:35" ht="47.25" hidden="1" customHeight="1">
      <c r="A192" s="9" t="s">
        <v>206</v>
      </c>
      <c r="B192" s="6" t="s">
        <v>5</v>
      </c>
      <c r="C192" s="6">
        <v>10</v>
      </c>
      <c r="D192" s="6" t="s">
        <v>21</v>
      </c>
      <c r="E192" s="2" t="s">
        <v>357</v>
      </c>
      <c r="F192" s="6"/>
      <c r="G192" s="3">
        <v>597.23241000000007</v>
      </c>
      <c r="H192" s="4">
        <f>H193</f>
        <v>0</v>
      </c>
      <c r="I192" s="3">
        <f t="shared" si="40"/>
        <v>597.23241000000007</v>
      </c>
      <c r="J192" s="5">
        <f>J193</f>
        <v>0</v>
      </c>
      <c r="K192" s="13">
        <f t="shared" si="39"/>
        <v>597.23241000000007</v>
      </c>
      <c r="L192" s="5">
        <f>L193</f>
        <v>0</v>
      </c>
      <c r="M192" s="13">
        <f t="shared" si="43"/>
        <v>597.23241000000007</v>
      </c>
      <c r="N192" s="5">
        <f>N193</f>
        <v>-141.04847000000001</v>
      </c>
      <c r="O192" s="13">
        <f t="shared" si="42"/>
        <v>456.18394000000006</v>
      </c>
      <c r="P192" s="5">
        <f>P193</f>
        <v>-456.18394000000001</v>
      </c>
      <c r="Q192" s="13">
        <f t="shared" si="41"/>
        <v>0</v>
      </c>
      <c r="R192" s="5">
        <f>R193</f>
        <v>0</v>
      </c>
      <c r="S192" s="13">
        <f t="shared" si="38"/>
        <v>0</v>
      </c>
      <c r="T192" s="5">
        <f>T193</f>
        <v>0</v>
      </c>
      <c r="U192" s="13">
        <f t="shared" si="36"/>
        <v>0</v>
      </c>
      <c r="V192" s="5">
        <f>V193</f>
        <v>0</v>
      </c>
      <c r="W192" s="13">
        <f t="shared" si="35"/>
        <v>0</v>
      </c>
      <c r="X192" s="5">
        <f>X193</f>
        <v>0</v>
      </c>
      <c r="Y192" s="13">
        <f t="shared" si="32"/>
        <v>0</v>
      </c>
      <c r="Z192" s="5">
        <f>Z193</f>
        <v>0</v>
      </c>
      <c r="AA192" s="13">
        <f t="shared" si="33"/>
        <v>0</v>
      </c>
      <c r="AB192" s="5">
        <f>AB193</f>
        <v>0</v>
      </c>
      <c r="AC192" s="13">
        <f t="shared" si="34"/>
        <v>0</v>
      </c>
      <c r="AD192" s="5">
        <f>AD193</f>
        <v>0</v>
      </c>
      <c r="AE192" s="13">
        <f t="shared" si="31"/>
        <v>0</v>
      </c>
      <c r="AF192" s="5">
        <f>AF193</f>
        <v>0</v>
      </c>
      <c r="AG192" s="13">
        <f t="shared" si="30"/>
        <v>0</v>
      </c>
      <c r="AH192" s="13">
        <f>AH193</f>
        <v>0</v>
      </c>
      <c r="AI192" s="23">
        <v>0</v>
      </c>
    </row>
    <row r="193" spans="1:35" ht="35.25" hidden="1" customHeight="1">
      <c r="A193" s="9" t="s">
        <v>205</v>
      </c>
      <c r="B193" s="6" t="s">
        <v>5</v>
      </c>
      <c r="C193" s="6">
        <v>10</v>
      </c>
      <c r="D193" s="6" t="s">
        <v>21</v>
      </c>
      <c r="E193" s="2" t="s">
        <v>357</v>
      </c>
      <c r="F193" s="6">
        <v>300</v>
      </c>
      <c r="G193" s="3">
        <v>597.23241000000007</v>
      </c>
      <c r="H193" s="4"/>
      <c r="I193" s="3">
        <f t="shared" si="40"/>
        <v>597.23241000000007</v>
      </c>
      <c r="J193" s="5"/>
      <c r="K193" s="13">
        <f t="shared" si="39"/>
        <v>597.23241000000007</v>
      </c>
      <c r="L193" s="5"/>
      <c r="M193" s="13">
        <f t="shared" si="43"/>
        <v>597.23241000000007</v>
      </c>
      <c r="N193" s="5">
        <f>-41.04847-100</f>
        <v>-141.04847000000001</v>
      </c>
      <c r="O193" s="13">
        <f t="shared" si="42"/>
        <v>456.18394000000006</v>
      </c>
      <c r="P193" s="5">
        <v>-456.18394000000001</v>
      </c>
      <c r="Q193" s="13">
        <f t="shared" si="41"/>
        <v>0</v>
      </c>
      <c r="R193" s="5"/>
      <c r="S193" s="13">
        <f t="shared" si="38"/>
        <v>0</v>
      </c>
      <c r="T193" s="5"/>
      <c r="U193" s="13">
        <f t="shared" si="36"/>
        <v>0</v>
      </c>
      <c r="V193" s="5"/>
      <c r="W193" s="13">
        <f t="shared" si="35"/>
        <v>0</v>
      </c>
      <c r="X193" s="5"/>
      <c r="Y193" s="13">
        <f t="shared" si="32"/>
        <v>0</v>
      </c>
      <c r="Z193" s="5"/>
      <c r="AA193" s="13">
        <f t="shared" si="33"/>
        <v>0</v>
      </c>
      <c r="AB193" s="5"/>
      <c r="AC193" s="13">
        <f t="shared" si="34"/>
        <v>0</v>
      </c>
      <c r="AD193" s="5"/>
      <c r="AE193" s="13">
        <f t="shared" si="31"/>
        <v>0</v>
      </c>
      <c r="AF193" s="5"/>
      <c r="AG193" s="13">
        <f t="shared" si="30"/>
        <v>0</v>
      </c>
      <c r="AH193" s="13">
        <v>0</v>
      </c>
      <c r="AI193" s="23">
        <v>0</v>
      </c>
    </row>
    <row r="194" spans="1:35" ht="48" customHeight="1">
      <c r="A194" s="9" t="s">
        <v>206</v>
      </c>
      <c r="B194" s="6" t="s">
        <v>5</v>
      </c>
      <c r="C194" s="6">
        <v>10</v>
      </c>
      <c r="D194" s="6" t="s">
        <v>21</v>
      </c>
      <c r="E194" s="2" t="s">
        <v>354</v>
      </c>
      <c r="F194" s="6"/>
      <c r="G194" s="3"/>
      <c r="H194" s="4"/>
      <c r="I194" s="3">
        <f t="shared" si="40"/>
        <v>0</v>
      </c>
      <c r="J194" s="5"/>
      <c r="K194" s="13">
        <f t="shared" si="39"/>
        <v>0</v>
      </c>
      <c r="L194" s="5"/>
      <c r="M194" s="13">
        <f t="shared" si="43"/>
        <v>0</v>
      </c>
      <c r="N194" s="5"/>
      <c r="O194" s="13">
        <f t="shared" si="42"/>
        <v>0</v>
      </c>
      <c r="P194" s="5">
        <f>P195</f>
        <v>1171.0439999999999</v>
      </c>
      <c r="Q194" s="13">
        <f t="shared" si="41"/>
        <v>1171.0439999999999</v>
      </c>
      <c r="R194" s="5">
        <f>R195</f>
        <v>0</v>
      </c>
      <c r="S194" s="13">
        <f t="shared" si="38"/>
        <v>1171.0439999999999</v>
      </c>
      <c r="T194" s="5">
        <f>T195</f>
        <v>0</v>
      </c>
      <c r="U194" s="13">
        <f t="shared" si="36"/>
        <v>1171.0439999999999</v>
      </c>
      <c r="V194" s="5">
        <f>V195</f>
        <v>0</v>
      </c>
      <c r="W194" s="13">
        <f t="shared" si="35"/>
        <v>1171.0439999999999</v>
      </c>
      <c r="X194" s="5">
        <f>X195</f>
        <v>0</v>
      </c>
      <c r="Y194" s="13">
        <f t="shared" si="32"/>
        <v>1171.0439999999999</v>
      </c>
      <c r="Z194" s="5">
        <f>Z195</f>
        <v>-146</v>
      </c>
      <c r="AA194" s="13">
        <f t="shared" si="33"/>
        <v>1025.0439999999999</v>
      </c>
      <c r="AB194" s="5">
        <f>AB195</f>
        <v>0</v>
      </c>
      <c r="AC194" s="13">
        <f t="shared" si="34"/>
        <v>1025.0439999999999</v>
      </c>
      <c r="AD194" s="5">
        <f>AD195</f>
        <v>0</v>
      </c>
      <c r="AE194" s="13">
        <f t="shared" si="31"/>
        <v>1025.0439999999999</v>
      </c>
      <c r="AF194" s="5">
        <f>AF195</f>
        <v>-0.18056</v>
      </c>
      <c r="AG194" s="13">
        <f t="shared" si="30"/>
        <v>1024.8634399999999</v>
      </c>
      <c r="AH194" s="13">
        <f>AH195</f>
        <v>1024.6635000000001</v>
      </c>
      <c r="AI194" s="23">
        <f t="shared" si="29"/>
        <v>99.980491059374714</v>
      </c>
    </row>
    <row r="195" spans="1:35" ht="35.25" customHeight="1">
      <c r="A195" s="9" t="s">
        <v>205</v>
      </c>
      <c r="B195" s="6" t="s">
        <v>5</v>
      </c>
      <c r="C195" s="6">
        <v>10</v>
      </c>
      <c r="D195" s="6" t="s">
        <v>21</v>
      </c>
      <c r="E195" s="2" t="s">
        <v>354</v>
      </c>
      <c r="F195" s="6">
        <v>300</v>
      </c>
      <c r="G195" s="3"/>
      <c r="H195" s="4"/>
      <c r="I195" s="3">
        <f t="shared" si="40"/>
        <v>0</v>
      </c>
      <c r="J195" s="5"/>
      <c r="K195" s="13">
        <f t="shared" si="39"/>
        <v>0</v>
      </c>
      <c r="L195" s="5"/>
      <c r="M195" s="13">
        <f t="shared" si="43"/>
        <v>0</v>
      </c>
      <c r="N195" s="5"/>
      <c r="O195" s="13">
        <f t="shared" si="42"/>
        <v>0</v>
      </c>
      <c r="P195" s="5">
        <f>456.18394-306.13514+1020.9952</f>
        <v>1171.0439999999999</v>
      </c>
      <c r="Q195" s="13">
        <f t="shared" si="41"/>
        <v>1171.0439999999999</v>
      </c>
      <c r="R195" s="5"/>
      <c r="S195" s="13">
        <f t="shared" si="38"/>
        <v>1171.0439999999999</v>
      </c>
      <c r="T195" s="5"/>
      <c r="U195" s="13">
        <f t="shared" si="36"/>
        <v>1171.0439999999999</v>
      </c>
      <c r="V195" s="5"/>
      <c r="W195" s="13">
        <f t="shared" si="35"/>
        <v>1171.0439999999999</v>
      </c>
      <c r="X195" s="5"/>
      <c r="Y195" s="13">
        <f t="shared" si="32"/>
        <v>1171.0439999999999</v>
      </c>
      <c r="Z195" s="5">
        <v>-146</v>
      </c>
      <c r="AA195" s="13">
        <f t="shared" si="33"/>
        <v>1025.0439999999999</v>
      </c>
      <c r="AB195" s="5"/>
      <c r="AC195" s="13">
        <f t="shared" si="34"/>
        <v>1025.0439999999999</v>
      </c>
      <c r="AD195" s="5"/>
      <c r="AE195" s="13">
        <f t="shared" si="31"/>
        <v>1025.0439999999999</v>
      </c>
      <c r="AF195" s="5">
        <v>-0.18056</v>
      </c>
      <c r="AG195" s="13">
        <f t="shared" si="30"/>
        <v>1024.8634399999999</v>
      </c>
      <c r="AH195" s="13">
        <v>1024.6635000000001</v>
      </c>
      <c r="AI195" s="23">
        <f t="shared" si="29"/>
        <v>99.980491059374714</v>
      </c>
    </row>
    <row r="196" spans="1:35" ht="60.75" customHeight="1">
      <c r="A196" s="9" t="s">
        <v>204</v>
      </c>
      <c r="B196" s="6" t="s">
        <v>5</v>
      </c>
      <c r="C196" s="6">
        <v>10</v>
      </c>
      <c r="D196" s="6" t="s">
        <v>21</v>
      </c>
      <c r="E196" s="2" t="s">
        <v>256</v>
      </c>
      <c r="F196" s="6"/>
      <c r="G196" s="3">
        <v>168.45840000000001</v>
      </c>
      <c r="H196" s="4">
        <f>H197</f>
        <v>0</v>
      </c>
      <c r="I196" s="3">
        <f t="shared" si="40"/>
        <v>168.45840000000001</v>
      </c>
      <c r="J196" s="5">
        <f>J197</f>
        <v>0</v>
      </c>
      <c r="K196" s="13">
        <f t="shared" si="39"/>
        <v>168.45840000000001</v>
      </c>
      <c r="L196" s="5">
        <f>L197</f>
        <v>0</v>
      </c>
      <c r="M196" s="13">
        <f t="shared" si="43"/>
        <v>168.45840000000001</v>
      </c>
      <c r="N196" s="5">
        <f>N197</f>
        <v>0</v>
      </c>
      <c r="O196" s="13">
        <f t="shared" si="42"/>
        <v>168.45840000000001</v>
      </c>
      <c r="P196" s="5">
        <f>P197</f>
        <v>0</v>
      </c>
      <c r="Q196" s="13">
        <f t="shared" si="41"/>
        <v>168.45840000000001</v>
      </c>
      <c r="R196" s="5">
        <f>R197</f>
        <v>0</v>
      </c>
      <c r="S196" s="13">
        <f t="shared" si="38"/>
        <v>168.45840000000001</v>
      </c>
      <c r="T196" s="5">
        <f>T197</f>
        <v>0</v>
      </c>
      <c r="U196" s="13">
        <f t="shared" si="36"/>
        <v>168.45840000000001</v>
      </c>
      <c r="V196" s="5">
        <f>V197</f>
        <v>0</v>
      </c>
      <c r="W196" s="13">
        <f t="shared" si="35"/>
        <v>168.45840000000001</v>
      </c>
      <c r="X196" s="5">
        <f>X197</f>
        <v>0</v>
      </c>
      <c r="Y196" s="13">
        <f t="shared" si="32"/>
        <v>168.45840000000001</v>
      </c>
      <c r="Z196" s="5">
        <f>Z197</f>
        <v>0</v>
      </c>
      <c r="AA196" s="13">
        <f t="shared" si="33"/>
        <v>168.45840000000001</v>
      </c>
      <c r="AB196" s="5">
        <f>AB197</f>
        <v>-2.0548199999999999</v>
      </c>
      <c r="AC196" s="13">
        <f t="shared" si="34"/>
        <v>166.40358000000001</v>
      </c>
      <c r="AD196" s="5">
        <f>AD197</f>
        <v>0</v>
      </c>
      <c r="AE196" s="13">
        <f t="shared" si="31"/>
        <v>166.40358000000001</v>
      </c>
      <c r="AF196" s="5">
        <f>AF197</f>
        <v>0</v>
      </c>
      <c r="AG196" s="13">
        <f t="shared" si="30"/>
        <v>166.40358000000001</v>
      </c>
      <c r="AH196" s="13">
        <f>AH197</f>
        <v>166.40358000000001</v>
      </c>
      <c r="AI196" s="23">
        <f t="shared" si="29"/>
        <v>100</v>
      </c>
    </row>
    <row r="197" spans="1:35" ht="38.25" customHeight="1">
      <c r="A197" s="9" t="s">
        <v>205</v>
      </c>
      <c r="B197" s="6" t="s">
        <v>5</v>
      </c>
      <c r="C197" s="6">
        <v>10</v>
      </c>
      <c r="D197" s="6" t="s">
        <v>21</v>
      </c>
      <c r="E197" s="2" t="s">
        <v>256</v>
      </c>
      <c r="F197" s="6">
        <v>300</v>
      </c>
      <c r="G197" s="3">
        <v>168.45840000000001</v>
      </c>
      <c r="H197" s="4"/>
      <c r="I197" s="3">
        <f t="shared" si="40"/>
        <v>168.45840000000001</v>
      </c>
      <c r="J197" s="5"/>
      <c r="K197" s="13">
        <f t="shared" si="39"/>
        <v>168.45840000000001</v>
      </c>
      <c r="L197" s="5"/>
      <c r="M197" s="13">
        <f t="shared" si="43"/>
        <v>168.45840000000001</v>
      </c>
      <c r="N197" s="5"/>
      <c r="O197" s="13">
        <f t="shared" si="42"/>
        <v>168.45840000000001</v>
      </c>
      <c r="P197" s="5"/>
      <c r="Q197" s="13">
        <f t="shared" si="41"/>
        <v>168.45840000000001</v>
      </c>
      <c r="R197" s="5"/>
      <c r="S197" s="13">
        <f t="shared" si="38"/>
        <v>168.45840000000001</v>
      </c>
      <c r="T197" s="5"/>
      <c r="U197" s="13">
        <f t="shared" si="36"/>
        <v>168.45840000000001</v>
      </c>
      <c r="V197" s="5"/>
      <c r="W197" s="13">
        <f t="shared" si="35"/>
        <v>168.45840000000001</v>
      </c>
      <c r="X197" s="5"/>
      <c r="Y197" s="13">
        <f t="shared" si="32"/>
        <v>168.45840000000001</v>
      </c>
      <c r="Z197" s="5"/>
      <c r="AA197" s="13">
        <f t="shared" si="33"/>
        <v>168.45840000000001</v>
      </c>
      <c r="AB197" s="5">
        <v>-2.0548199999999999</v>
      </c>
      <c r="AC197" s="13">
        <f t="shared" si="34"/>
        <v>166.40358000000001</v>
      </c>
      <c r="AD197" s="5"/>
      <c r="AE197" s="13">
        <f t="shared" si="31"/>
        <v>166.40358000000001</v>
      </c>
      <c r="AF197" s="5"/>
      <c r="AG197" s="13">
        <f t="shared" si="30"/>
        <v>166.40358000000001</v>
      </c>
      <c r="AH197" s="13">
        <v>166.40358000000001</v>
      </c>
      <c r="AI197" s="23">
        <f t="shared" si="29"/>
        <v>100</v>
      </c>
    </row>
    <row r="198" spans="1:35" ht="71.25" hidden="1" customHeight="1">
      <c r="A198" s="9" t="s">
        <v>201</v>
      </c>
      <c r="B198" s="6" t="s">
        <v>5</v>
      </c>
      <c r="C198" s="6">
        <v>10</v>
      </c>
      <c r="D198" s="6" t="s">
        <v>22</v>
      </c>
      <c r="E198" s="2" t="s">
        <v>202</v>
      </c>
      <c r="F198" s="6"/>
      <c r="G198" s="3">
        <v>0</v>
      </c>
      <c r="H198" s="4">
        <f>H199</f>
        <v>0</v>
      </c>
      <c r="I198" s="3">
        <f t="shared" si="40"/>
        <v>0</v>
      </c>
      <c r="J198" s="5">
        <f>J199</f>
        <v>0</v>
      </c>
      <c r="K198" s="13">
        <f t="shared" si="39"/>
        <v>0</v>
      </c>
      <c r="L198" s="5">
        <f>L199</f>
        <v>0</v>
      </c>
      <c r="M198" s="13">
        <f t="shared" si="43"/>
        <v>0</v>
      </c>
      <c r="N198" s="5">
        <f>N199</f>
        <v>0</v>
      </c>
      <c r="O198" s="13">
        <f t="shared" si="42"/>
        <v>0</v>
      </c>
      <c r="P198" s="5">
        <f>P199</f>
        <v>0</v>
      </c>
      <c r="Q198" s="13">
        <f t="shared" si="41"/>
        <v>0</v>
      </c>
      <c r="R198" s="5">
        <f>R199</f>
        <v>0</v>
      </c>
      <c r="S198" s="13">
        <f t="shared" si="38"/>
        <v>0</v>
      </c>
      <c r="T198" s="5">
        <f>T199</f>
        <v>0</v>
      </c>
      <c r="U198" s="13">
        <f t="shared" si="36"/>
        <v>0</v>
      </c>
      <c r="V198" s="5">
        <f>V199</f>
        <v>0</v>
      </c>
      <c r="W198" s="13">
        <f t="shared" si="35"/>
        <v>0</v>
      </c>
      <c r="X198" s="5">
        <f>X199</f>
        <v>0</v>
      </c>
      <c r="Y198" s="13">
        <f t="shared" si="32"/>
        <v>0</v>
      </c>
      <c r="Z198" s="5">
        <f>Z199</f>
        <v>0</v>
      </c>
      <c r="AA198" s="13">
        <f t="shared" si="33"/>
        <v>0</v>
      </c>
      <c r="AB198" s="5">
        <f>AB199</f>
        <v>0</v>
      </c>
      <c r="AC198" s="13">
        <f t="shared" si="34"/>
        <v>0</v>
      </c>
      <c r="AD198" s="5">
        <f>AD199</f>
        <v>0</v>
      </c>
      <c r="AE198" s="13">
        <f t="shared" si="31"/>
        <v>0</v>
      </c>
      <c r="AF198" s="5">
        <f>AF199</f>
        <v>0</v>
      </c>
      <c r="AG198" s="13">
        <f t="shared" si="30"/>
        <v>0</v>
      </c>
      <c r="AH198" s="13">
        <f>AH199</f>
        <v>0</v>
      </c>
      <c r="AI198" s="23">
        <v>0</v>
      </c>
    </row>
    <row r="199" spans="1:35" ht="52.5" hidden="1" customHeight="1">
      <c r="A199" s="9" t="s">
        <v>237</v>
      </c>
      <c r="B199" s="6" t="s">
        <v>5</v>
      </c>
      <c r="C199" s="6">
        <v>10</v>
      </c>
      <c r="D199" s="6" t="s">
        <v>22</v>
      </c>
      <c r="E199" s="2" t="s">
        <v>202</v>
      </c>
      <c r="F199" s="6">
        <v>400</v>
      </c>
      <c r="G199" s="3">
        <v>0</v>
      </c>
      <c r="H199" s="4"/>
      <c r="I199" s="3">
        <f t="shared" si="40"/>
        <v>0</v>
      </c>
      <c r="J199" s="5"/>
      <c r="K199" s="13">
        <f t="shared" si="39"/>
        <v>0</v>
      </c>
      <c r="L199" s="5"/>
      <c r="M199" s="13">
        <f t="shared" si="43"/>
        <v>0</v>
      </c>
      <c r="N199" s="5"/>
      <c r="O199" s="13">
        <f t="shared" si="42"/>
        <v>0</v>
      </c>
      <c r="P199" s="5"/>
      <c r="Q199" s="13">
        <f t="shared" si="41"/>
        <v>0</v>
      </c>
      <c r="R199" s="5"/>
      <c r="S199" s="13">
        <f t="shared" si="38"/>
        <v>0</v>
      </c>
      <c r="T199" s="5"/>
      <c r="U199" s="13">
        <f t="shared" si="36"/>
        <v>0</v>
      </c>
      <c r="V199" s="5"/>
      <c r="W199" s="13">
        <f t="shared" si="35"/>
        <v>0</v>
      </c>
      <c r="X199" s="5"/>
      <c r="Y199" s="13">
        <f t="shared" si="32"/>
        <v>0</v>
      </c>
      <c r="Z199" s="5"/>
      <c r="AA199" s="13">
        <f t="shared" si="33"/>
        <v>0</v>
      </c>
      <c r="AB199" s="5"/>
      <c r="AC199" s="13">
        <f t="shared" si="34"/>
        <v>0</v>
      </c>
      <c r="AD199" s="5"/>
      <c r="AE199" s="13">
        <f t="shared" si="31"/>
        <v>0</v>
      </c>
      <c r="AF199" s="5"/>
      <c r="AG199" s="13">
        <f t="shared" si="30"/>
        <v>0</v>
      </c>
      <c r="AH199" s="13">
        <v>0</v>
      </c>
      <c r="AI199" s="23">
        <v>0</v>
      </c>
    </row>
    <row r="200" spans="1:35" ht="71.25" customHeight="1">
      <c r="A200" s="9" t="s">
        <v>201</v>
      </c>
      <c r="B200" s="6" t="s">
        <v>5</v>
      </c>
      <c r="C200" s="6">
        <v>10</v>
      </c>
      <c r="D200" s="6" t="s">
        <v>22</v>
      </c>
      <c r="E200" s="7" t="s">
        <v>203</v>
      </c>
      <c r="F200" s="6"/>
      <c r="G200" s="3">
        <v>0</v>
      </c>
      <c r="H200" s="5">
        <f>H201</f>
        <v>0</v>
      </c>
      <c r="I200" s="3">
        <f t="shared" si="40"/>
        <v>0</v>
      </c>
      <c r="J200" s="5">
        <f>J201</f>
        <v>0</v>
      </c>
      <c r="K200" s="13">
        <f t="shared" si="39"/>
        <v>0</v>
      </c>
      <c r="L200" s="5">
        <f>L201</f>
        <v>0</v>
      </c>
      <c r="M200" s="13">
        <f t="shared" si="43"/>
        <v>0</v>
      </c>
      <c r="N200" s="5">
        <f>N201</f>
        <v>0</v>
      </c>
      <c r="O200" s="13">
        <f t="shared" si="42"/>
        <v>0</v>
      </c>
      <c r="P200" s="5">
        <f>P201</f>
        <v>0</v>
      </c>
      <c r="Q200" s="13">
        <f t="shared" si="41"/>
        <v>0</v>
      </c>
      <c r="R200" s="5">
        <f>R201</f>
        <v>0</v>
      </c>
      <c r="S200" s="13">
        <f t="shared" si="38"/>
        <v>0</v>
      </c>
      <c r="T200" s="5">
        <f>T201</f>
        <v>0</v>
      </c>
      <c r="U200" s="13">
        <f t="shared" si="36"/>
        <v>0</v>
      </c>
      <c r="V200" s="5">
        <f>V201</f>
        <v>0</v>
      </c>
      <c r="W200" s="13">
        <f t="shared" si="35"/>
        <v>0</v>
      </c>
      <c r="X200" s="5">
        <f>X201</f>
        <v>0</v>
      </c>
      <c r="Y200" s="13">
        <f t="shared" si="32"/>
        <v>0</v>
      </c>
      <c r="Z200" s="5">
        <f>Z201</f>
        <v>0</v>
      </c>
      <c r="AA200" s="13">
        <f t="shared" si="33"/>
        <v>0</v>
      </c>
      <c r="AB200" s="5">
        <f>AB201</f>
        <v>0</v>
      </c>
      <c r="AC200" s="13">
        <f t="shared" si="34"/>
        <v>0</v>
      </c>
      <c r="AD200" s="5">
        <f>AD201</f>
        <v>0</v>
      </c>
      <c r="AE200" s="13">
        <f t="shared" si="31"/>
        <v>0</v>
      </c>
      <c r="AF200" s="5">
        <f>AF201</f>
        <v>0</v>
      </c>
      <c r="AG200" s="13">
        <f t="shared" si="30"/>
        <v>0</v>
      </c>
      <c r="AH200" s="13">
        <f>AH201</f>
        <v>0</v>
      </c>
      <c r="AI200" s="23">
        <v>0</v>
      </c>
    </row>
    <row r="201" spans="1:35" ht="50.25" customHeight="1">
      <c r="A201" s="9" t="s">
        <v>237</v>
      </c>
      <c r="B201" s="6" t="s">
        <v>5</v>
      </c>
      <c r="C201" s="6">
        <v>10</v>
      </c>
      <c r="D201" s="6" t="s">
        <v>22</v>
      </c>
      <c r="E201" s="7" t="s">
        <v>203</v>
      </c>
      <c r="F201" s="6">
        <v>400</v>
      </c>
      <c r="G201" s="3">
        <v>0</v>
      </c>
      <c r="H201" s="5"/>
      <c r="I201" s="3">
        <f t="shared" si="40"/>
        <v>0</v>
      </c>
      <c r="J201" s="5"/>
      <c r="K201" s="13">
        <f t="shared" si="39"/>
        <v>0</v>
      </c>
      <c r="L201" s="5"/>
      <c r="M201" s="13">
        <f t="shared" si="43"/>
        <v>0</v>
      </c>
      <c r="N201" s="5"/>
      <c r="O201" s="13">
        <f t="shared" si="42"/>
        <v>0</v>
      </c>
      <c r="P201" s="5"/>
      <c r="Q201" s="13">
        <f t="shared" si="41"/>
        <v>0</v>
      </c>
      <c r="R201" s="5"/>
      <c r="S201" s="13">
        <f t="shared" si="38"/>
        <v>0</v>
      </c>
      <c r="T201" s="5"/>
      <c r="U201" s="13">
        <f t="shared" si="36"/>
        <v>0</v>
      </c>
      <c r="V201" s="5"/>
      <c r="W201" s="13">
        <f t="shared" si="35"/>
        <v>0</v>
      </c>
      <c r="X201" s="5"/>
      <c r="Y201" s="13">
        <f t="shared" si="32"/>
        <v>0</v>
      </c>
      <c r="Z201" s="5"/>
      <c r="AA201" s="13">
        <f t="shared" si="33"/>
        <v>0</v>
      </c>
      <c r="AB201" s="5"/>
      <c r="AC201" s="13">
        <f t="shared" si="34"/>
        <v>0</v>
      </c>
      <c r="AD201" s="5"/>
      <c r="AE201" s="13">
        <f t="shared" si="31"/>
        <v>0</v>
      </c>
      <c r="AF201" s="5"/>
      <c r="AG201" s="13">
        <f t="shared" si="30"/>
        <v>0</v>
      </c>
      <c r="AH201" s="13">
        <v>0</v>
      </c>
      <c r="AI201" s="23">
        <v>0</v>
      </c>
    </row>
    <row r="202" spans="1:35" ht="66" hidden="1" customHeight="1">
      <c r="A202" s="9" t="s">
        <v>198</v>
      </c>
      <c r="B202" s="6" t="s">
        <v>5</v>
      </c>
      <c r="C202" s="6">
        <v>10</v>
      </c>
      <c r="D202" s="6" t="s">
        <v>22</v>
      </c>
      <c r="E202" s="2" t="s">
        <v>199</v>
      </c>
      <c r="F202" s="6"/>
      <c r="G202" s="3">
        <v>0</v>
      </c>
      <c r="H202" s="4">
        <f>H203</f>
        <v>0</v>
      </c>
      <c r="I202" s="3">
        <f t="shared" si="40"/>
        <v>0</v>
      </c>
      <c r="J202" s="5">
        <f>J203</f>
        <v>0</v>
      </c>
      <c r="K202" s="13">
        <f t="shared" si="39"/>
        <v>0</v>
      </c>
      <c r="L202" s="5">
        <f>L203</f>
        <v>0</v>
      </c>
      <c r="M202" s="13">
        <f t="shared" si="43"/>
        <v>0</v>
      </c>
      <c r="N202" s="5">
        <f>N203</f>
        <v>0</v>
      </c>
      <c r="O202" s="13">
        <f t="shared" si="42"/>
        <v>0</v>
      </c>
      <c r="P202" s="5">
        <f>P203</f>
        <v>0</v>
      </c>
      <c r="Q202" s="13">
        <f t="shared" si="41"/>
        <v>0</v>
      </c>
      <c r="R202" s="5">
        <f>R203</f>
        <v>0</v>
      </c>
      <c r="S202" s="13">
        <f t="shared" si="38"/>
        <v>0</v>
      </c>
      <c r="T202" s="5">
        <f>T203</f>
        <v>0</v>
      </c>
      <c r="U202" s="13">
        <f t="shared" si="36"/>
        <v>0</v>
      </c>
      <c r="V202" s="5">
        <f>V203</f>
        <v>0</v>
      </c>
      <c r="W202" s="13">
        <f t="shared" si="35"/>
        <v>0</v>
      </c>
      <c r="X202" s="5">
        <f>X203</f>
        <v>0</v>
      </c>
      <c r="Y202" s="13">
        <f t="shared" si="32"/>
        <v>0</v>
      </c>
      <c r="Z202" s="5">
        <f>Z203</f>
        <v>0</v>
      </c>
      <c r="AA202" s="13">
        <f t="shared" si="33"/>
        <v>0</v>
      </c>
      <c r="AB202" s="5">
        <f>AB203</f>
        <v>0</v>
      </c>
      <c r="AC202" s="13">
        <f t="shared" si="34"/>
        <v>0</v>
      </c>
      <c r="AD202" s="5">
        <f>AD203</f>
        <v>0</v>
      </c>
      <c r="AE202" s="13">
        <f t="shared" si="31"/>
        <v>0</v>
      </c>
      <c r="AF202" s="5">
        <f>AF203</f>
        <v>0</v>
      </c>
      <c r="AG202" s="13">
        <f t="shared" si="30"/>
        <v>0</v>
      </c>
      <c r="AH202" s="13">
        <f>AH203</f>
        <v>0</v>
      </c>
      <c r="AI202" s="23">
        <v>0</v>
      </c>
    </row>
    <row r="203" spans="1:35" ht="51.75" hidden="1" customHeight="1">
      <c r="A203" s="9" t="s">
        <v>33</v>
      </c>
      <c r="B203" s="6" t="s">
        <v>5</v>
      </c>
      <c r="C203" s="6">
        <v>10</v>
      </c>
      <c r="D203" s="6" t="s">
        <v>22</v>
      </c>
      <c r="E203" s="2" t="s">
        <v>199</v>
      </c>
      <c r="F203" s="6">
        <v>200</v>
      </c>
      <c r="G203" s="3">
        <v>0</v>
      </c>
      <c r="H203" s="4"/>
      <c r="I203" s="3">
        <f t="shared" si="40"/>
        <v>0</v>
      </c>
      <c r="J203" s="5"/>
      <c r="K203" s="13">
        <f t="shared" si="39"/>
        <v>0</v>
      </c>
      <c r="L203" s="5"/>
      <c r="M203" s="13">
        <f t="shared" si="43"/>
        <v>0</v>
      </c>
      <c r="N203" s="5"/>
      <c r="O203" s="13">
        <f t="shared" si="42"/>
        <v>0</v>
      </c>
      <c r="P203" s="5"/>
      <c r="Q203" s="13">
        <f t="shared" si="41"/>
        <v>0</v>
      </c>
      <c r="R203" s="5"/>
      <c r="S203" s="13">
        <f t="shared" si="38"/>
        <v>0</v>
      </c>
      <c r="T203" s="5"/>
      <c r="U203" s="13">
        <f t="shared" si="36"/>
        <v>0</v>
      </c>
      <c r="V203" s="5"/>
      <c r="W203" s="13">
        <f t="shared" si="35"/>
        <v>0</v>
      </c>
      <c r="X203" s="5"/>
      <c r="Y203" s="13">
        <f t="shared" si="32"/>
        <v>0</v>
      </c>
      <c r="Z203" s="5"/>
      <c r="AA203" s="13">
        <f t="shared" si="33"/>
        <v>0</v>
      </c>
      <c r="AB203" s="5"/>
      <c r="AC203" s="13">
        <f t="shared" si="34"/>
        <v>0</v>
      </c>
      <c r="AD203" s="5"/>
      <c r="AE203" s="13">
        <f t="shared" si="31"/>
        <v>0</v>
      </c>
      <c r="AF203" s="5"/>
      <c r="AG203" s="13">
        <f t="shared" si="30"/>
        <v>0</v>
      </c>
      <c r="AH203" s="13">
        <v>0</v>
      </c>
      <c r="AI203" s="23">
        <v>0</v>
      </c>
    </row>
    <row r="204" spans="1:35" ht="67.5" hidden="1" customHeight="1">
      <c r="A204" s="9" t="s">
        <v>242</v>
      </c>
      <c r="B204" s="6" t="s">
        <v>5</v>
      </c>
      <c r="C204" s="6">
        <v>10</v>
      </c>
      <c r="D204" s="6" t="s">
        <v>22</v>
      </c>
      <c r="E204" s="2" t="s">
        <v>200</v>
      </c>
      <c r="F204" s="6"/>
      <c r="G204" s="3">
        <v>0</v>
      </c>
      <c r="H204" s="4">
        <f>H205</f>
        <v>0</v>
      </c>
      <c r="I204" s="3">
        <f t="shared" si="40"/>
        <v>0</v>
      </c>
      <c r="J204" s="5">
        <f>J205</f>
        <v>0</v>
      </c>
      <c r="K204" s="13">
        <f t="shared" si="39"/>
        <v>0</v>
      </c>
      <c r="L204" s="5">
        <f>L205</f>
        <v>0</v>
      </c>
      <c r="M204" s="13">
        <f t="shared" si="43"/>
        <v>0</v>
      </c>
      <c r="N204" s="5">
        <f>N205</f>
        <v>0</v>
      </c>
      <c r="O204" s="13">
        <f t="shared" si="42"/>
        <v>0</v>
      </c>
      <c r="P204" s="5">
        <f>P205</f>
        <v>0</v>
      </c>
      <c r="Q204" s="13">
        <f t="shared" si="41"/>
        <v>0</v>
      </c>
      <c r="R204" s="5">
        <f>R205</f>
        <v>0</v>
      </c>
      <c r="S204" s="13">
        <f t="shared" si="38"/>
        <v>0</v>
      </c>
      <c r="T204" s="5">
        <f>T205</f>
        <v>0</v>
      </c>
      <c r="U204" s="13">
        <f t="shared" si="36"/>
        <v>0</v>
      </c>
      <c r="V204" s="5">
        <f>V205</f>
        <v>0</v>
      </c>
      <c r="W204" s="13">
        <f t="shared" si="35"/>
        <v>0</v>
      </c>
      <c r="X204" s="5">
        <f>X205</f>
        <v>0</v>
      </c>
      <c r="Y204" s="13">
        <f t="shared" si="32"/>
        <v>0</v>
      </c>
      <c r="Z204" s="5">
        <f>Z205</f>
        <v>0</v>
      </c>
      <c r="AA204" s="13">
        <f t="shared" si="33"/>
        <v>0</v>
      </c>
      <c r="AB204" s="5">
        <f>AB205</f>
        <v>0</v>
      </c>
      <c r="AC204" s="13">
        <f t="shared" si="34"/>
        <v>0</v>
      </c>
      <c r="AD204" s="5">
        <f>AD205</f>
        <v>0</v>
      </c>
      <c r="AE204" s="13">
        <f t="shared" si="31"/>
        <v>0</v>
      </c>
      <c r="AF204" s="5">
        <f>AF205</f>
        <v>0</v>
      </c>
      <c r="AG204" s="13">
        <f t="shared" si="30"/>
        <v>0</v>
      </c>
      <c r="AH204" s="13">
        <f>AH205</f>
        <v>0</v>
      </c>
      <c r="AI204" s="23">
        <v>0</v>
      </c>
    </row>
    <row r="205" spans="1:35" ht="54" hidden="1" customHeight="1">
      <c r="A205" s="9" t="s">
        <v>33</v>
      </c>
      <c r="B205" s="6" t="s">
        <v>5</v>
      </c>
      <c r="C205" s="6">
        <v>10</v>
      </c>
      <c r="D205" s="6" t="s">
        <v>22</v>
      </c>
      <c r="E205" s="2" t="s">
        <v>200</v>
      </c>
      <c r="F205" s="6">
        <v>200</v>
      </c>
      <c r="G205" s="3">
        <v>0</v>
      </c>
      <c r="H205" s="4"/>
      <c r="I205" s="3">
        <f t="shared" si="40"/>
        <v>0</v>
      </c>
      <c r="J205" s="5"/>
      <c r="K205" s="13">
        <f t="shared" si="39"/>
        <v>0</v>
      </c>
      <c r="L205" s="5"/>
      <c r="M205" s="13">
        <f t="shared" si="43"/>
        <v>0</v>
      </c>
      <c r="N205" s="5"/>
      <c r="O205" s="13">
        <f t="shared" si="42"/>
        <v>0</v>
      </c>
      <c r="P205" s="5"/>
      <c r="Q205" s="13">
        <f t="shared" si="41"/>
        <v>0</v>
      </c>
      <c r="R205" s="5"/>
      <c r="S205" s="13">
        <f t="shared" si="38"/>
        <v>0</v>
      </c>
      <c r="T205" s="5"/>
      <c r="U205" s="13">
        <f t="shared" si="36"/>
        <v>0</v>
      </c>
      <c r="V205" s="5"/>
      <c r="W205" s="13">
        <f t="shared" si="35"/>
        <v>0</v>
      </c>
      <c r="X205" s="5"/>
      <c r="Y205" s="13">
        <f t="shared" si="32"/>
        <v>0</v>
      </c>
      <c r="Z205" s="5"/>
      <c r="AA205" s="13">
        <f t="shared" si="33"/>
        <v>0</v>
      </c>
      <c r="AB205" s="5"/>
      <c r="AC205" s="13">
        <f t="shared" si="34"/>
        <v>0</v>
      </c>
      <c r="AD205" s="5"/>
      <c r="AE205" s="13">
        <f t="shared" si="31"/>
        <v>0</v>
      </c>
      <c r="AF205" s="5"/>
      <c r="AG205" s="13">
        <f t="shared" si="30"/>
        <v>0</v>
      </c>
      <c r="AH205" s="13">
        <v>0</v>
      </c>
      <c r="AI205" s="23">
        <v>0</v>
      </c>
    </row>
    <row r="206" spans="1:35" ht="45.75" customHeight="1">
      <c r="A206" s="9" t="s">
        <v>196</v>
      </c>
      <c r="B206" s="6" t="s">
        <v>5</v>
      </c>
      <c r="C206" s="6">
        <v>10</v>
      </c>
      <c r="D206" s="6" t="s">
        <v>29</v>
      </c>
      <c r="E206" s="7" t="s">
        <v>197</v>
      </c>
      <c r="F206" s="6"/>
      <c r="G206" s="3">
        <v>200</v>
      </c>
      <c r="H206" s="4">
        <f>H207</f>
        <v>0</v>
      </c>
      <c r="I206" s="3">
        <f t="shared" si="40"/>
        <v>200</v>
      </c>
      <c r="J206" s="5">
        <f>J207</f>
        <v>0</v>
      </c>
      <c r="K206" s="13">
        <f t="shared" si="39"/>
        <v>200</v>
      </c>
      <c r="L206" s="5">
        <f>L207</f>
        <v>2219</v>
      </c>
      <c r="M206" s="13">
        <f t="shared" si="43"/>
        <v>2419</v>
      </c>
      <c r="N206" s="5">
        <f>N207</f>
        <v>0</v>
      </c>
      <c r="O206" s="13">
        <f t="shared" si="42"/>
        <v>2419</v>
      </c>
      <c r="P206" s="5">
        <f>P207</f>
        <v>184</v>
      </c>
      <c r="Q206" s="13">
        <f t="shared" si="41"/>
        <v>2603</v>
      </c>
      <c r="R206" s="5">
        <f>R207</f>
        <v>0</v>
      </c>
      <c r="S206" s="13">
        <f t="shared" si="38"/>
        <v>2603</v>
      </c>
      <c r="T206" s="5">
        <f>T207</f>
        <v>0</v>
      </c>
      <c r="U206" s="13">
        <f t="shared" si="36"/>
        <v>2603</v>
      </c>
      <c r="V206" s="5">
        <f>V207</f>
        <v>0</v>
      </c>
      <c r="W206" s="13">
        <f t="shared" si="35"/>
        <v>2603</v>
      </c>
      <c r="X206" s="5">
        <f>X207</f>
        <v>0</v>
      </c>
      <c r="Y206" s="13">
        <f t="shared" si="32"/>
        <v>2603</v>
      </c>
      <c r="Z206" s="5">
        <f>Z207</f>
        <v>0</v>
      </c>
      <c r="AA206" s="13">
        <f t="shared" si="33"/>
        <v>2603</v>
      </c>
      <c r="AB206" s="5">
        <f>AB207</f>
        <v>0</v>
      </c>
      <c r="AC206" s="13">
        <f t="shared" si="34"/>
        <v>2603</v>
      </c>
      <c r="AD206" s="5">
        <f>AD207</f>
        <v>0</v>
      </c>
      <c r="AE206" s="13">
        <f t="shared" si="31"/>
        <v>2603</v>
      </c>
      <c r="AF206" s="5">
        <f>AF207</f>
        <v>0</v>
      </c>
      <c r="AG206" s="13">
        <f t="shared" si="30"/>
        <v>2603</v>
      </c>
      <c r="AH206" s="13">
        <f>AH207</f>
        <v>2603</v>
      </c>
      <c r="AI206" s="23">
        <f t="shared" ref="AI206:AI262" si="44">AH206/AG206*100</f>
        <v>100</v>
      </c>
    </row>
    <row r="207" spans="1:35" ht="56.25" customHeight="1">
      <c r="A207" s="9" t="s">
        <v>80</v>
      </c>
      <c r="B207" s="6" t="s">
        <v>5</v>
      </c>
      <c r="C207" s="6">
        <v>10</v>
      </c>
      <c r="D207" s="6" t="s">
        <v>29</v>
      </c>
      <c r="E207" s="7" t="s">
        <v>197</v>
      </c>
      <c r="F207" s="6">
        <v>600</v>
      </c>
      <c r="G207" s="3">
        <v>200</v>
      </c>
      <c r="H207" s="4"/>
      <c r="I207" s="3">
        <f t="shared" si="40"/>
        <v>200</v>
      </c>
      <c r="J207" s="5"/>
      <c r="K207" s="13">
        <f t="shared" si="39"/>
        <v>200</v>
      </c>
      <c r="L207" s="5">
        <v>2219</v>
      </c>
      <c r="M207" s="13">
        <f t="shared" si="43"/>
        <v>2419</v>
      </c>
      <c r="N207" s="5"/>
      <c r="O207" s="13">
        <f t="shared" si="42"/>
        <v>2419</v>
      </c>
      <c r="P207" s="5">
        <v>184</v>
      </c>
      <c r="Q207" s="13">
        <f t="shared" si="41"/>
        <v>2603</v>
      </c>
      <c r="R207" s="5"/>
      <c r="S207" s="13">
        <f t="shared" si="38"/>
        <v>2603</v>
      </c>
      <c r="T207" s="5"/>
      <c r="U207" s="13">
        <f t="shared" si="36"/>
        <v>2603</v>
      </c>
      <c r="V207" s="5"/>
      <c r="W207" s="13">
        <f t="shared" si="35"/>
        <v>2603</v>
      </c>
      <c r="X207" s="5"/>
      <c r="Y207" s="13">
        <f t="shared" si="32"/>
        <v>2603</v>
      </c>
      <c r="Z207" s="5"/>
      <c r="AA207" s="13">
        <f t="shared" si="33"/>
        <v>2603</v>
      </c>
      <c r="AB207" s="5"/>
      <c r="AC207" s="13">
        <f t="shared" si="34"/>
        <v>2603</v>
      </c>
      <c r="AD207" s="5"/>
      <c r="AE207" s="13">
        <f t="shared" si="31"/>
        <v>2603</v>
      </c>
      <c r="AF207" s="5"/>
      <c r="AG207" s="13">
        <f t="shared" si="30"/>
        <v>2603</v>
      </c>
      <c r="AH207" s="13">
        <v>2603</v>
      </c>
      <c r="AI207" s="23">
        <f t="shared" si="44"/>
        <v>100</v>
      </c>
    </row>
    <row r="208" spans="1:35" ht="46.5" customHeight="1">
      <c r="A208" s="9" t="s">
        <v>332</v>
      </c>
      <c r="B208" s="6" t="s">
        <v>5</v>
      </c>
      <c r="C208" s="6">
        <v>11</v>
      </c>
      <c r="D208" s="6" t="s">
        <v>20</v>
      </c>
      <c r="E208" s="7" t="s">
        <v>333</v>
      </c>
      <c r="F208" s="6"/>
      <c r="G208" s="3"/>
      <c r="H208" s="4"/>
      <c r="I208" s="3">
        <f t="shared" si="40"/>
        <v>0</v>
      </c>
      <c r="J208" s="5">
        <f>J209</f>
        <v>3200</v>
      </c>
      <c r="K208" s="13">
        <f t="shared" si="39"/>
        <v>3200</v>
      </c>
      <c r="L208" s="5">
        <f>L209</f>
        <v>0</v>
      </c>
      <c r="M208" s="13">
        <f t="shared" si="43"/>
        <v>3200</v>
      </c>
      <c r="N208" s="5">
        <f>N209</f>
        <v>0</v>
      </c>
      <c r="O208" s="13">
        <f t="shared" si="42"/>
        <v>3200</v>
      </c>
      <c r="P208" s="5">
        <f>P209</f>
        <v>0</v>
      </c>
      <c r="Q208" s="13">
        <f t="shared" si="41"/>
        <v>3200</v>
      </c>
      <c r="R208" s="5">
        <f>R209</f>
        <v>0</v>
      </c>
      <c r="S208" s="13">
        <f t="shared" si="38"/>
        <v>3200</v>
      </c>
      <c r="T208" s="5">
        <f>T209</f>
        <v>0</v>
      </c>
      <c r="U208" s="13">
        <f t="shared" si="36"/>
        <v>3200</v>
      </c>
      <c r="V208" s="5">
        <f>V209</f>
        <v>0</v>
      </c>
      <c r="W208" s="13">
        <f t="shared" si="35"/>
        <v>3200</v>
      </c>
      <c r="X208" s="5">
        <f>X209+X210</f>
        <v>-100</v>
      </c>
      <c r="Y208" s="13">
        <f t="shared" si="32"/>
        <v>3100</v>
      </c>
      <c r="Z208" s="5">
        <f>Z209+Z210</f>
        <v>0</v>
      </c>
      <c r="AA208" s="13">
        <f t="shared" si="33"/>
        <v>3100</v>
      </c>
      <c r="AB208" s="5">
        <f>AB209+AB210</f>
        <v>0</v>
      </c>
      <c r="AC208" s="13">
        <f t="shared" si="34"/>
        <v>3100</v>
      </c>
      <c r="AD208" s="5">
        <f>AD209+AD210</f>
        <v>0</v>
      </c>
      <c r="AE208" s="13">
        <f t="shared" si="31"/>
        <v>3100</v>
      </c>
      <c r="AF208" s="5">
        <f>AF209+AF210</f>
        <v>0</v>
      </c>
      <c r="AG208" s="13">
        <f t="shared" ref="AG208:AG271" si="45">AE208+AF208</f>
        <v>3100</v>
      </c>
      <c r="AH208" s="13">
        <f>AH209+AH210</f>
        <v>3100</v>
      </c>
      <c r="AI208" s="23">
        <f t="shared" si="44"/>
        <v>100</v>
      </c>
    </row>
    <row r="209" spans="1:35" ht="56.25" hidden="1" customHeight="1">
      <c r="A209" s="9" t="s">
        <v>33</v>
      </c>
      <c r="B209" s="6" t="s">
        <v>5</v>
      </c>
      <c r="C209" s="6">
        <v>11</v>
      </c>
      <c r="D209" s="6" t="s">
        <v>20</v>
      </c>
      <c r="E209" s="7" t="s">
        <v>333</v>
      </c>
      <c r="F209" s="6">
        <v>200</v>
      </c>
      <c r="G209" s="3"/>
      <c r="H209" s="4"/>
      <c r="I209" s="3">
        <f t="shared" si="40"/>
        <v>0</v>
      </c>
      <c r="J209" s="5">
        <v>3200</v>
      </c>
      <c r="K209" s="13">
        <f t="shared" si="39"/>
        <v>3200</v>
      </c>
      <c r="L209" s="5"/>
      <c r="M209" s="13">
        <f t="shared" si="43"/>
        <v>3200</v>
      </c>
      <c r="N209" s="5"/>
      <c r="O209" s="13">
        <f t="shared" si="42"/>
        <v>3200</v>
      </c>
      <c r="P209" s="5"/>
      <c r="Q209" s="13">
        <f t="shared" si="41"/>
        <v>3200</v>
      </c>
      <c r="R209" s="5"/>
      <c r="S209" s="13">
        <f t="shared" si="38"/>
        <v>3200</v>
      </c>
      <c r="T209" s="5"/>
      <c r="U209" s="13">
        <f t="shared" si="36"/>
        <v>3200</v>
      </c>
      <c r="V209" s="5"/>
      <c r="W209" s="13">
        <f t="shared" si="35"/>
        <v>3200</v>
      </c>
      <c r="X209" s="5">
        <f>-100-3100</f>
        <v>-3200</v>
      </c>
      <c r="Y209" s="13">
        <f t="shared" si="32"/>
        <v>0</v>
      </c>
      <c r="Z209" s="5"/>
      <c r="AA209" s="13">
        <f t="shared" si="33"/>
        <v>0</v>
      </c>
      <c r="AB209" s="5"/>
      <c r="AC209" s="13">
        <f t="shared" si="34"/>
        <v>0</v>
      </c>
      <c r="AD209" s="5"/>
      <c r="AE209" s="13">
        <f t="shared" si="31"/>
        <v>0</v>
      </c>
      <c r="AF209" s="5"/>
      <c r="AG209" s="13">
        <f t="shared" si="45"/>
        <v>0</v>
      </c>
      <c r="AH209" s="13">
        <v>0</v>
      </c>
      <c r="AI209" s="23">
        <v>0</v>
      </c>
    </row>
    <row r="210" spans="1:35" ht="56.25" customHeight="1">
      <c r="A210" s="10" t="s">
        <v>237</v>
      </c>
      <c r="B210" s="6" t="s">
        <v>5</v>
      </c>
      <c r="C210" s="6">
        <v>11</v>
      </c>
      <c r="D210" s="6" t="s">
        <v>20</v>
      </c>
      <c r="E210" s="7" t="s">
        <v>333</v>
      </c>
      <c r="F210" s="6">
        <v>400</v>
      </c>
      <c r="G210" s="3"/>
      <c r="H210" s="4"/>
      <c r="I210" s="3">
        <f t="shared" si="40"/>
        <v>0</v>
      </c>
      <c r="J210" s="5"/>
      <c r="K210" s="13">
        <f t="shared" si="39"/>
        <v>0</v>
      </c>
      <c r="L210" s="5"/>
      <c r="M210" s="13">
        <f t="shared" si="43"/>
        <v>0</v>
      </c>
      <c r="N210" s="5"/>
      <c r="O210" s="13">
        <f t="shared" si="42"/>
        <v>0</v>
      </c>
      <c r="P210" s="5"/>
      <c r="Q210" s="13">
        <f t="shared" si="41"/>
        <v>0</v>
      </c>
      <c r="R210" s="5"/>
      <c r="S210" s="13">
        <f t="shared" si="38"/>
        <v>0</v>
      </c>
      <c r="T210" s="5"/>
      <c r="U210" s="13">
        <f t="shared" si="36"/>
        <v>0</v>
      </c>
      <c r="V210" s="5"/>
      <c r="W210" s="13">
        <f t="shared" si="35"/>
        <v>0</v>
      </c>
      <c r="X210" s="5">
        <v>3100</v>
      </c>
      <c r="Y210" s="13">
        <f t="shared" si="32"/>
        <v>3100</v>
      </c>
      <c r="Z210" s="5"/>
      <c r="AA210" s="13">
        <f t="shared" si="33"/>
        <v>3100</v>
      </c>
      <c r="AB210" s="5"/>
      <c r="AC210" s="13">
        <f t="shared" si="34"/>
        <v>3100</v>
      </c>
      <c r="AD210" s="5"/>
      <c r="AE210" s="13">
        <f t="shared" ref="AE210:AE273" si="46">AC210+AD210</f>
        <v>3100</v>
      </c>
      <c r="AF210" s="5"/>
      <c r="AG210" s="13">
        <f t="shared" si="45"/>
        <v>3100</v>
      </c>
      <c r="AH210" s="13">
        <v>3100</v>
      </c>
      <c r="AI210" s="23">
        <f t="shared" si="44"/>
        <v>100</v>
      </c>
    </row>
    <row r="211" spans="1:35" ht="42" customHeight="1">
      <c r="A211" s="11" t="s">
        <v>6</v>
      </c>
      <c r="B211" s="12" t="s">
        <v>3</v>
      </c>
      <c r="C211" s="12"/>
      <c r="D211" s="12"/>
      <c r="E211" s="12"/>
      <c r="F211" s="12"/>
      <c r="G211" s="3">
        <v>4816.6690000000017</v>
      </c>
      <c r="H211" s="4">
        <f>H212</f>
        <v>0</v>
      </c>
      <c r="I211" s="3">
        <f t="shared" si="40"/>
        <v>4816.6690000000017</v>
      </c>
      <c r="J211" s="5">
        <f>J212</f>
        <v>0</v>
      </c>
      <c r="K211" s="13">
        <f t="shared" si="39"/>
        <v>4816.6690000000017</v>
      </c>
      <c r="L211" s="5">
        <f>L212</f>
        <v>44.747999999999998</v>
      </c>
      <c r="M211" s="13">
        <f t="shared" si="43"/>
        <v>4861.4170000000013</v>
      </c>
      <c r="N211" s="5">
        <f>N212</f>
        <v>0</v>
      </c>
      <c r="O211" s="13">
        <f t="shared" si="42"/>
        <v>4861.4170000000013</v>
      </c>
      <c r="P211" s="5">
        <f>P212</f>
        <v>0</v>
      </c>
      <c r="Q211" s="13">
        <f t="shared" si="41"/>
        <v>4861.4170000000013</v>
      </c>
      <c r="R211" s="5">
        <f>R212</f>
        <v>244.63</v>
      </c>
      <c r="S211" s="13">
        <f t="shared" si="38"/>
        <v>5106.0470000000014</v>
      </c>
      <c r="T211" s="5">
        <f>T212</f>
        <v>200</v>
      </c>
      <c r="U211" s="13">
        <f t="shared" si="36"/>
        <v>5306.0470000000014</v>
      </c>
      <c r="V211" s="5">
        <f>V212</f>
        <v>0</v>
      </c>
      <c r="W211" s="13">
        <f t="shared" si="35"/>
        <v>5306.0470000000014</v>
      </c>
      <c r="X211" s="5">
        <f>X212</f>
        <v>0</v>
      </c>
      <c r="Y211" s="13">
        <f t="shared" si="32"/>
        <v>5306.0470000000014</v>
      </c>
      <c r="Z211" s="5">
        <f>Z212</f>
        <v>-399.40899999999999</v>
      </c>
      <c r="AA211" s="13">
        <f t="shared" si="33"/>
        <v>4906.6380000000017</v>
      </c>
      <c r="AB211" s="5">
        <f>AB212</f>
        <v>1.052</v>
      </c>
      <c r="AC211" s="13">
        <f t="shared" si="34"/>
        <v>4907.6900000000014</v>
      </c>
      <c r="AD211" s="5">
        <f>AD212</f>
        <v>0</v>
      </c>
      <c r="AE211" s="13">
        <f t="shared" si="46"/>
        <v>4907.6900000000014</v>
      </c>
      <c r="AF211" s="5">
        <f>AF212</f>
        <v>0</v>
      </c>
      <c r="AG211" s="13">
        <f t="shared" si="45"/>
        <v>4907.6900000000014</v>
      </c>
      <c r="AH211" s="13">
        <f>AH212</f>
        <v>4319.4005699999998</v>
      </c>
      <c r="AI211" s="23">
        <f t="shared" si="44"/>
        <v>88.01290566437568</v>
      </c>
    </row>
    <row r="212" spans="1:35" ht="35.25" customHeight="1">
      <c r="A212" s="9" t="s">
        <v>12</v>
      </c>
      <c r="B212" s="6" t="s">
        <v>3</v>
      </c>
      <c r="C212" s="6"/>
      <c r="D212" s="6"/>
      <c r="E212" s="6"/>
      <c r="F212" s="6"/>
      <c r="G212" s="3">
        <v>4816.6690000000017</v>
      </c>
      <c r="H212" s="4">
        <f>H213+H217+H219+H221</f>
        <v>0</v>
      </c>
      <c r="I212" s="3">
        <f t="shared" si="40"/>
        <v>4816.6690000000017</v>
      </c>
      <c r="J212" s="5">
        <f>J213+J217+J219+J221</f>
        <v>0</v>
      </c>
      <c r="K212" s="13">
        <f t="shared" si="39"/>
        <v>4816.6690000000017</v>
      </c>
      <c r="L212" s="5">
        <f>L213+L217+L219+L221</f>
        <v>44.747999999999998</v>
      </c>
      <c r="M212" s="13">
        <f t="shared" si="43"/>
        <v>4861.4170000000013</v>
      </c>
      <c r="N212" s="5">
        <f>N213+N217+N219+N221</f>
        <v>0</v>
      </c>
      <c r="O212" s="13">
        <f t="shared" si="42"/>
        <v>4861.4170000000013</v>
      </c>
      <c r="P212" s="5">
        <f>P213+P217+P219+P221</f>
        <v>0</v>
      </c>
      <c r="Q212" s="13">
        <f t="shared" si="41"/>
        <v>4861.4170000000013</v>
      </c>
      <c r="R212" s="5">
        <f>R213+R217+R219+R221</f>
        <v>244.63</v>
      </c>
      <c r="S212" s="13">
        <f t="shared" si="38"/>
        <v>5106.0470000000014</v>
      </c>
      <c r="T212" s="5">
        <f>T213+T217+T219+T221</f>
        <v>200</v>
      </c>
      <c r="U212" s="13">
        <f t="shared" si="36"/>
        <v>5306.0470000000014</v>
      </c>
      <c r="V212" s="5">
        <f>V213+V217+V219+V221</f>
        <v>0</v>
      </c>
      <c r="W212" s="13">
        <f t="shared" si="35"/>
        <v>5306.0470000000014</v>
      </c>
      <c r="X212" s="5">
        <f>X213+X217+X219+X221</f>
        <v>0</v>
      </c>
      <c r="Y212" s="13">
        <f t="shared" si="32"/>
        <v>5306.0470000000014</v>
      </c>
      <c r="Z212" s="5">
        <f>Z213+Z217+Z219+Z221</f>
        <v>-399.40899999999999</v>
      </c>
      <c r="AA212" s="13">
        <f t="shared" ref="AA212:AA277" si="47">Y212+Z212</f>
        <v>4906.6380000000017</v>
      </c>
      <c r="AB212" s="5">
        <f>AB213+AB217+AB219+AB221</f>
        <v>1.052</v>
      </c>
      <c r="AC212" s="13">
        <f t="shared" ref="AC212:AC277" si="48">AA212+AB212</f>
        <v>4907.6900000000014</v>
      </c>
      <c r="AD212" s="5">
        <f>AD213+AD217+AD219+AD221</f>
        <v>0</v>
      </c>
      <c r="AE212" s="13">
        <f t="shared" si="46"/>
        <v>4907.6900000000014</v>
      </c>
      <c r="AF212" s="5">
        <f>AF213+AF217+AF219+AF221</f>
        <v>0</v>
      </c>
      <c r="AG212" s="13">
        <f t="shared" si="45"/>
        <v>4907.6900000000014</v>
      </c>
      <c r="AH212" s="13">
        <f>AH213+AH217+AH219+AH221</f>
        <v>4319.4005699999998</v>
      </c>
      <c r="AI212" s="23">
        <f t="shared" si="44"/>
        <v>88.01290566437568</v>
      </c>
    </row>
    <row r="213" spans="1:35" ht="50.25" customHeight="1">
      <c r="A213" s="9" t="s">
        <v>32</v>
      </c>
      <c r="B213" s="6" t="s">
        <v>3</v>
      </c>
      <c r="C213" s="6" t="s">
        <v>20</v>
      </c>
      <c r="D213" s="6" t="s">
        <v>29</v>
      </c>
      <c r="E213" s="2" t="s">
        <v>35</v>
      </c>
      <c r="F213" s="6"/>
      <c r="G213" s="3">
        <v>4198.1820000000007</v>
      </c>
      <c r="H213" s="4">
        <f>H214+H215+H216</f>
        <v>0</v>
      </c>
      <c r="I213" s="3">
        <f t="shared" si="40"/>
        <v>4198.1820000000007</v>
      </c>
      <c r="J213" s="5">
        <f>J214+J215+J216</f>
        <v>0</v>
      </c>
      <c r="K213" s="13">
        <f t="shared" si="39"/>
        <v>4198.1820000000007</v>
      </c>
      <c r="L213" s="5">
        <f>L214+L215+L216</f>
        <v>-1.292</v>
      </c>
      <c r="M213" s="13">
        <f t="shared" si="43"/>
        <v>4196.8900000000003</v>
      </c>
      <c r="N213" s="5">
        <f>N214+N215+N216</f>
        <v>0</v>
      </c>
      <c r="O213" s="13">
        <f t="shared" si="42"/>
        <v>4196.8900000000003</v>
      </c>
      <c r="P213" s="5">
        <f>P214+P215+P216</f>
        <v>0</v>
      </c>
      <c r="Q213" s="13">
        <f t="shared" si="41"/>
        <v>4196.8900000000003</v>
      </c>
      <c r="R213" s="5">
        <f>R214+R215+R216</f>
        <v>0</v>
      </c>
      <c r="S213" s="13">
        <f t="shared" si="38"/>
        <v>4196.8900000000003</v>
      </c>
      <c r="T213" s="5">
        <f>T214+T215+T216</f>
        <v>0</v>
      </c>
      <c r="U213" s="13">
        <f t="shared" si="36"/>
        <v>4196.8900000000003</v>
      </c>
      <c r="V213" s="5">
        <f>V214+V215+V216</f>
        <v>0</v>
      </c>
      <c r="W213" s="13">
        <f t="shared" si="35"/>
        <v>4196.8900000000003</v>
      </c>
      <c r="X213" s="5">
        <f>X214+X215+X216</f>
        <v>0</v>
      </c>
      <c r="Y213" s="13">
        <f t="shared" si="32"/>
        <v>4196.8900000000003</v>
      </c>
      <c r="Z213" s="5">
        <f>Z214+Z215+Z216</f>
        <v>45.220999999999997</v>
      </c>
      <c r="AA213" s="13">
        <f t="shared" si="47"/>
        <v>4242.1109999999999</v>
      </c>
      <c r="AB213" s="5">
        <f>AB214+AB215+AB216</f>
        <v>1.052</v>
      </c>
      <c r="AC213" s="13">
        <f t="shared" si="48"/>
        <v>4243.1629999999996</v>
      </c>
      <c r="AD213" s="5">
        <f>AD214+AD215+AD216</f>
        <v>0</v>
      </c>
      <c r="AE213" s="13">
        <f t="shared" si="46"/>
        <v>4243.1629999999996</v>
      </c>
      <c r="AF213" s="5">
        <f>AF214+AF215+AF216</f>
        <v>0</v>
      </c>
      <c r="AG213" s="13">
        <f t="shared" si="45"/>
        <v>4243.1629999999996</v>
      </c>
      <c r="AH213" s="13">
        <f>AH214+AH215+AH216</f>
        <v>4155.08457</v>
      </c>
      <c r="AI213" s="23">
        <f t="shared" si="44"/>
        <v>97.924227044777695</v>
      </c>
    </row>
    <row r="214" spans="1:35" ht="89.25" customHeight="1">
      <c r="A214" s="9" t="s">
        <v>121</v>
      </c>
      <c r="B214" s="6" t="s">
        <v>3</v>
      </c>
      <c r="C214" s="6" t="s">
        <v>20</v>
      </c>
      <c r="D214" s="6" t="s">
        <v>29</v>
      </c>
      <c r="E214" s="2" t="s">
        <v>35</v>
      </c>
      <c r="F214" s="6">
        <v>100</v>
      </c>
      <c r="G214" s="3">
        <v>4198.1819999999998</v>
      </c>
      <c r="H214" s="4"/>
      <c r="I214" s="3">
        <f t="shared" si="40"/>
        <v>4198.1819999999998</v>
      </c>
      <c r="J214" s="5"/>
      <c r="K214" s="13">
        <f t="shared" si="39"/>
        <v>4198.1819999999998</v>
      </c>
      <c r="L214" s="5">
        <v>-1.292</v>
      </c>
      <c r="M214" s="13">
        <f t="shared" si="43"/>
        <v>4196.8899999999994</v>
      </c>
      <c r="N214" s="5"/>
      <c r="O214" s="13">
        <f t="shared" si="42"/>
        <v>4196.8899999999994</v>
      </c>
      <c r="P214" s="5"/>
      <c r="Q214" s="13">
        <f t="shared" si="41"/>
        <v>4196.8899999999994</v>
      </c>
      <c r="R214" s="5"/>
      <c r="S214" s="13">
        <f t="shared" si="38"/>
        <v>4196.8899999999994</v>
      </c>
      <c r="T214" s="5"/>
      <c r="U214" s="13">
        <f t="shared" si="36"/>
        <v>4196.8899999999994</v>
      </c>
      <c r="V214" s="5"/>
      <c r="W214" s="13">
        <f t="shared" si="35"/>
        <v>4196.8899999999994</v>
      </c>
      <c r="X214" s="5"/>
      <c r="Y214" s="13">
        <f t="shared" si="32"/>
        <v>4196.8899999999994</v>
      </c>
      <c r="Z214" s="5">
        <v>45.220999999999997</v>
      </c>
      <c r="AA214" s="13">
        <f t="shared" si="47"/>
        <v>4242.110999999999</v>
      </c>
      <c r="AB214" s="5">
        <v>1.052</v>
      </c>
      <c r="AC214" s="13">
        <f t="shared" si="48"/>
        <v>4243.1629999999986</v>
      </c>
      <c r="AD214" s="5"/>
      <c r="AE214" s="13">
        <f t="shared" si="46"/>
        <v>4243.1629999999986</v>
      </c>
      <c r="AF214" s="5"/>
      <c r="AG214" s="13">
        <f t="shared" si="45"/>
        <v>4243.1629999999986</v>
      </c>
      <c r="AH214" s="13">
        <v>4155.08457</v>
      </c>
      <c r="AI214" s="23">
        <f t="shared" si="44"/>
        <v>97.924227044777709</v>
      </c>
    </row>
    <row r="215" spans="1:35" ht="52.5" hidden="1" customHeight="1">
      <c r="A215" s="9" t="s">
        <v>33</v>
      </c>
      <c r="B215" s="6" t="s">
        <v>3</v>
      </c>
      <c r="C215" s="6" t="s">
        <v>20</v>
      </c>
      <c r="D215" s="6" t="s">
        <v>29</v>
      </c>
      <c r="E215" s="2" t="s">
        <v>35</v>
      </c>
      <c r="F215" s="6">
        <v>200</v>
      </c>
      <c r="G215" s="3">
        <v>0</v>
      </c>
      <c r="H215" s="4"/>
      <c r="I215" s="3">
        <f t="shared" si="40"/>
        <v>0</v>
      </c>
      <c r="J215" s="5"/>
      <c r="K215" s="13">
        <f t="shared" si="39"/>
        <v>0</v>
      </c>
      <c r="L215" s="5"/>
      <c r="M215" s="13">
        <f t="shared" si="43"/>
        <v>0</v>
      </c>
      <c r="N215" s="5"/>
      <c r="O215" s="13">
        <f t="shared" si="42"/>
        <v>0</v>
      </c>
      <c r="P215" s="5"/>
      <c r="Q215" s="13">
        <f t="shared" si="41"/>
        <v>0</v>
      </c>
      <c r="R215" s="5"/>
      <c r="S215" s="13">
        <f t="shared" si="38"/>
        <v>0</v>
      </c>
      <c r="T215" s="5"/>
      <c r="U215" s="13">
        <f t="shared" si="36"/>
        <v>0</v>
      </c>
      <c r="V215" s="5"/>
      <c r="W215" s="13">
        <f t="shared" si="35"/>
        <v>0</v>
      </c>
      <c r="X215" s="5"/>
      <c r="Y215" s="13">
        <f t="shared" ref="Y215:Y280" si="49">W215+X215</f>
        <v>0</v>
      </c>
      <c r="Z215" s="5"/>
      <c r="AA215" s="13">
        <f t="shared" si="47"/>
        <v>0</v>
      </c>
      <c r="AB215" s="5"/>
      <c r="AC215" s="13">
        <f t="shared" si="48"/>
        <v>0</v>
      </c>
      <c r="AD215" s="5"/>
      <c r="AE215" s="13">
        <f t="shared" si="46"/>
        <v>0</v>
      </c>
      <c r="AF215" s="5"/>
      <c r="AG215" s="13">
        <f t="shared" si="45"/>
        <v>0</v>
      </c>
      <c r="AH215" s="13">
        <v>0</v>
      </c>
      <c r="AI215" s="23">
        <v>0</v>
      </c>
    </row>
    <row r="216" spans="1:35" ht="47.25" hidden="1" customHeight="1">
      <c r="A216" s="9" t="s">
        <v>34</v>
      </c>
      <c r="B216" s="6" t="s">
        <v>3</v>
      </c>
      <c r="C216" s="6" t="s">
        <v>20</v>
      </c>
      <c r="D216" s="6" t="s">
        <v>29</v>
      </c>
      <c r="E216" s="2" t="s">
        <v>35</v>
      </c>
      <c r="F216" s="6">
        <v>800</v>
      </c>
      <c r="G216" s="3">
        <v>0</v>
      </c>
      <c r="H216" s="4"/>
      <c r="I216" s="3">
        <f t="shared" si="40"/>
        <v>0</v>
      </c>
      <c r="J216" s="5"/>
      <c r="K216" s="13">
        <f t="shared" ref="K216:K283" si="50">I216+J216</f>
        <v>0</v>
      </c>
      <c r="L216" s="5"/>
      <c r="M216" s="13">
        <f t="shared" si="43"/>
        <v>0</v>
      </c>
      <c r="N216" s="5"/>
      <c r="O216" s="13">
        <f t="shared" si="42"/>
        <v>0</v>
      </c>
      <c r="P216" s="5"/>
      <c r="Q216" s="13">
        <f t="shared" si="41"/>
        <v>0</v>
      </c>
      <c r="R216" s="5"/>
      <c r="S216" s="13">
        <f t="shared" si="38"/>
        <v>0</v>
      </c>
      <c r="T216" s="5"/>
      <c r="U216" s="13">
        <f t="shared" si="36"/>
        <v>0</v>
      </c>
      <c r="V216" s="5"/>
      <c r="W216" s="13">
        <f t="shared" si="35"/>
        <v>0</v>
      </c>
      <c r="X216" s="5"/>
      <c r="Y216" s="13">
        <f t="shared" si="49"/>
        <v>0</v>
      </c>
      <c r="Z216" s="5"/>
      <c r="AA216" s="13">
        <f t="shared" si="47"/>
        <v>0</v>
      </c>
      <c r="AB216" s="5"/>
      <c r="AC216" s="13">
        <f t="shared" si="48"/>
        <v>0</v>
      </c>
      <c r="AD216" s="5"/>
      <c r="AE216" s="13">
        <f t="shared" si="46"/>
        <v>0</v>
      </c>
      <c r="AF216" s="5"/>
      <c r="AG216" s="13">
        <f t="shared" si="45"/>
        <v>0</v>
      </c>
      <c r="AH216" s="13">
        <v>0</v>
      </c>
      <c r="AI216" s="23">
        <v>0</v>
      </c>
    </row>
    <row r="217" spans="1:35" ht="42" customHeight="1">
      <c r="A217" s="9" t="s">
        <v>68</v>
      </c>
      <c r="B217" s="6" t="s">
        <v>3</v>
      </c>
      <c r="C217" s="6" t="s">
        <v>20</v>
      </c>
      <c r="D217" s="6">
        <v>11</v>
      </c>
      <c r="E217" s="2" t="s">
        <v>69</v>
      </c>
      <c r="F217" s="6"/>
      <c r="G217" s="3">
        <v>500</v>
      </c>
      <c r="H217" s="4">
        <f>H218</f>
        <v>0</v>
      </c>
      <c r="I217" s="3">
        <f t="shared" ref="I217:I284" si="51">G217+H217</f>
        <v>500</v>
      </c>
      <c r="J217" s="5">
        <f>J218</f>
        <v>0</v>
      </c>
      <c r="K217" s="13">
        <f t="shared" si="50"/>
        <v>500</v>
      </c>
      <c r="L217" s="5">
        <f>L218</f>
        <v>0</v>
      </c>
      <c r="M217" s="13">
        <f t="shared" si="43"/>
        <v>500</v>
      </c>
      <c r="N217" s="5">
        <f>N218</f>
        <v>0</v>
      </c>
      <c r="O217" s="13">
        <f t="shared" si="42"/>
        <v>500</v>
      </c>
      <c r="P217" s="5">
        <f>P218</f>
        <v>0</v>
      </c>
      <c r="Q217" s="13">
        <f t="shared" si="41"/>
        <v>500</v>
      </c>
      <c r="R217" s="5">
        <f>R218</f>
        <v>0</v>
      </c>
      <c r="S217" s="13">
        <f t="shared" si="38"/>
        <v>500</v>
      </c>
      <c r="T217" s="5">
        <f>T218</f>
        <v>0</v>
      </c>
      <c r="U217" s="13">
        <f t="shared" si="36"/>
        <v>500</v>
      </c>
      <c r="V217" s="5">
        <f>V218</f>
        <v>0</v>
      </c>
      <c r="W217" s="13">
        <f t="shared" si="35"/>
        <v>500</v>
      </c>
      <c r="X217" s="5">
        <f>X218</f>
        <v>0</v>
      </c>
      <c r="Y217" s="13">
        <f t="shared" si="49"/>
        <v>500</v>
      </c>
      <c r="Z217" s="5">
        <f>Z218</f>
        <v>0</v>
      </c>
      <c r="AA217" s="13">
        <f t="shared" si="47"/>
        <v>500</v>
      </c>
      <c r="AB217" s="5">
        <f>AB218</f>
        <v>0</v>
      </c>
      <c r="AC217" s="13">
        <f t="shared" si="48"/>
        <v>500</v>
      </c>
      <c r="AD217" s="5">
        <f>AD218</f>
        <v>0</v>
      </c>
      <c r="AE217" s="13">
        <f t="shared" si="46"/>
        <v>500</v>
      </c>
      <c r="AF217" s="5">
        <f>AF218</f>
        <v>0</v>
      </c>
      <c r="AG217" s="13">
        <f t="shared" si="45"/>
        <v>500</v>
      </c>
      <c r="AH217" s="13">
        <f>AH218</f>
        <v>0</v>
      </c>
      <c r="AI217" s="23">
        <f t="shared" si="44"/>
        <v>0</v>
      </c>
    </row>
    <row r="218" spans="1:35" ht="36" customHeight="1">
      <c r="A218" s="9" t="s">
        <v>34</v>
      </c>
      <c r="B218" s="6" t="s">
        <v>3</v>
      </c>
      <c r="C218" s="6" t="s">
        <v>20</v>
      </c>
      <c r="D218" s="6">
        <v>11</v>
      </c>
      <c r="E218" s="2" t="s">
        <v>69</v>
      </c>
      <c r="F218" s="6">
        <v>800</v>
      </c>
      <c r="G218" s="3">
        <v>500</v>
      </c>
      <c r="H218" s="4"/>
      <c r="I218" s="3">
        <f t="shared" si="51"/>
        <v>500</v>
      </c>
      <c r="J218" s="5"/>
      <c r="K218" s="13">
        <f t="shared" si="50"/>
        <v>500</v>
      </c>
      <c r="L218" s="5"/>
      <c r="M218" s="13">
        <f t="shared" si="43"/>
        <v>500</v>
      </c>
      <c r="N218" s="5"/>
      <c r="O218" s="13">
        <f t="shared" si="42"/>
        <v>500</v>
      </c>
      <c r="P218" s="5"/>
      <c r="Q218" s="13">
        <f t="shared" si="41"/>
        <v>500</v>
      </c>
      <c r="R218" s="5"/>
      <c r="S218" s="13">
        <f t="shared" si="38"/>
        <v>500</v>
      </c>
      <c r="T218" s="5"/>
      <c r="U218" s="13">
        <f t="shared" si="36"/>
        <v>500</v>
      </c>
      <c r="V218" s="5"/>
      <c r="W218" s="13">
        <f t="shared" si="35"/>
        <v>500</v>
      </c>
      <c r="X218" s="5"/>
      <c r="Y218" s="13">
        <f t="shared" si="49"/>
        <v>500</v>
      </c>
      <c r="Z218" s="5"/>
      <c r="AA218" s="13">
        <f t="shared" si="47"/>
        <v>500</v>
      </c>
      <c r="AB218" s="5"/>
      <c r="AC218" s="13">
        <f t="shared" si="48"/>
        <v>500</v>
      </c>
      <c r="AD218" s="5"/>
      <c r="AE218" s="13">
        <f t="shared" si="46"/>
        <v>500</v>
      </c>
      <c r="AF218" s="5"/>
      <c r="AG218" s="13">
        <f t="shared" si="45"/>
        <v>500</v>
      </c>
      <c r="AH218" s="13">
        <v>0</v>
      </c>
      <c r="AI218" s="23">
        <f t="shared" si="44"/>
        <v>0</v>
      </c>
    </row>
    <row r="219" spans="1:35" ht="138" hidden="1" customHeight="1">
      <c r="A219" s="9" t="s">
        <v>366</v>
      </c>
      <c r="B219" s="6" t="s">
        <v>3</v>
      </c>
      <c r="C219" s="6" t="s">
        <v>20</v>
      </c>
      <c r="D219" s="6">
        <v>13</v>
      </c>
      <c r="E219" s="2" t="s">
        <v>298</v>
      </c>
      <c r="F219" s="6"/>
      <c r="G219" s="3">
        <v>0</v>
      </c>
      <c r="H219" s="4">
        <f>H220</f>
        <v>0</v>
      </c>
      <c r="I219" s="3">
        <f t="shared" si="51"/>
        <v>0</v>
      </c>
      <c r="J219" s="5">
        <f>J220</f>
        <v>0</v>
      </c>
      <c r="K219" s="13">
        <f t="shared" si="50"/>
        <v>0</v>
      </c>
      <c r="L219" s="5">
        <f>L220</f>
        <v>0</v>
      </c>
      <c r="M219" s="13">
        <f t="shared" si="43"/>
        <v>0</v>
      </c>
      <c r="N219" s="5">
        <f>N220</f>
        <v>0</v>
      </c>
      <c r="O219" s="13">
        <f t="shared" si="42"/>
        <v>0</v>
      </c>
      <c r="P219" s="5">
        <f>P220</f>
        <v>0</v>
      </c>
      <c r="Q219" s="13">
        <f t="shared" si="41"/>
        <v>0</v>
      </c>
      <c r="R219" s="5">
        <f>R220</f>
        <v>244.63</v>
      </c>
      <c r="S219" s="13">
        <f t="shared" si="38"/>
        <v>244.63</v>
      </c>
      <c r="T219" s="5">
        <f>T220</f>
        <v>200</v>
      </c>
      <c r="U219" s="13">
        <f t="shared" si="36"/>
        <v>444.63</v>
      </c>
      <c r="V219" s="5">
        <f>V220</f>
        <v>0</v>
      </c>
      <c r="W219" s="13">
        <f t="shared" ref="W219:W284" si="52">U219+V219</f>
        <v>444.63</v>
      </c>
      <c r="X219" s="5">
        <f>X220</f>
        <v>0</v>
      </c>
      <c r="Y219" s="13">
        <f t="shared" si="49"/>
        <v>444.63</v>
      </c>
      <c r="Z219" s="5">
        <f>Z220</f>
        <v>-444.63</v>
      </c>
      <c r="AA219" s="13">
        <f t="shared" si="47"/>
        <v>0</v>
      </c>
      <c r="AB219" s="5">
        <f>AB220</f>
        <v>0</v>
      </c>
      <c r="AC219" s="13">
        <f t="shared" si="48"/>
        <v>0</v>
      </c>
      <c r="AD219" s="5">
        <f>AD220</f>
        <v>0</v>
      </c>
      <c r="AE219" s="13">
        <f t="shared" si="46"/>
        <v>0</v>
      </c>
      <c r="AF219" s="5">
        <f>AF220</f>
        <v>0</v>
      </c>
      <c r="AG219" s="13">
        <f t="shared" si="45"/>
        <v>0</v>
      </c>
      <c r="AH219" s="13">
        <f>AH220</f>
        <v>0</v>
      </c>
      <c r="AI219" s="23" t="e">
        <f t="shared" si="44"/>
        <v>#DIV/0!</v>
      </c>
    </row>
    <row r="220" spans="1:35" ht="21" hidden="1" customHeight="1">
      <c r="A220" s="9" t="s">
        <v>65</v>
      </c>
      <c r="B220" s="6" t="s">
        <v>3</v>
      </c>
      <c r="C220" s="6" t="s">
        <v>20</v>
      </c>
      <c r="D220" s="6">
        <v>13</v>
      </c>
      <c r="E220" s="2" t="s">
        <v>298</v>
      </c>
      <c r="F220" s="6">
        <v>800</v>
      </c>
      <c r="G220" s="3">
        <v>0</v>
      </c>
      <c r="H220" s="4"/>
      <c r="I220" s="3">
        <f t="shared" si="51"/>
        <v>0</v>
      </c>
      <c r="J220" s="5"/>
      <c r="K220" s="13">
        <f t="shared" si="50"/>
        <v>0</v>
      </c>
      <c r="L220" s="5"/>
      <c r="M220" s="13">
        <f t="shared" si="43"/>
        <v>0</v>
      </c>
      <c r="N220" s="5"/>
      <c r="O220" s="13">
        <f t="shared" si="42"/>
        <v>0</v>
      </c>
      <c r="P220" s="5"/>
      <c r="Q220" s="13">
        <f t="shared" si="41"/>
        <v>0</v>
      </c>
      <c r="R220" s="5">
        <v>244.63</v>
      </c>
      <c r="S220" s="13">
        <f t="shared" si="38"/>
        <v>244.63</v>
      </c>
      <c r="T220" s="5">
        <v>200</v>
      </c>
      <c r="U220" s="13">
        <f t="shared" si="36"/>
        <v>444.63</v>
      </c>
      <c r="V220" s="5"/>
      <c r="W220" s="13">
        <f t="shared" si="52"/>
        <v>444.63</v>
      </c>
      <c r="X220" s="5"/>
      <c r="Y220" s="13">
        <f t="shared" si="49"/>
        <v>444.63</v>
      </c>
      <c r="Z220" s="5">
        <v>-444.63</v>
      </c>
      <c r="AA220" s="13">
        <f t="shared" si="47"/>
        <v>0</v>
      </c>
      <c r="AB220" s="5"/>
      <c r="AC220" s="13">
        <f t="shared" si="48"/>
        <v>0</v>
      </c>
      <c r="AD220" s="5"/>
      <c r="AE220" s="13">
        <f t="shared" si="46"/>
        <v>0</v>
      </c>
      <c r="AF220" s="5"/>
      <c r="AG220" s="13">
        <f t="shared" si="45"/>
        <v>0</v>
      </c>
      <c r="AH220" s="13"/>
      <c r="AI220" s="23" t="e">
        <f t="shared" si="44"/>
        <v>#DIV/0!</v>
      </c>
    </row>
    <row r="221" spans="1:35" ht="23.25" customHeight="1">
      <c r="A221" s="9" t="s">
        <v>57</v>
      </c>
      <c r="B221" s="6" t="s">
        <v>3</v>
      </c>
      <c r="C221" s="6" t="s">
        <v>22</v>
      </c>
      <c r="D221" s="6">
        <v>10</v>
      </c>
      <c r="E221" s="2" t="s">
        <v>58</v>
      </c>
      <c r="F221" s="6"/>
      <c r="G221" s="3">
        <v>118.48700000000001</v>
      </c>
      <c r="H221" s="4">
        <f>H222</f>
        <v>0</v>
      </c>
      <c r="I221" s="3">
        <f t="shared" si="51"/>
        <v>118.48700000000001</v>
      </c>
      <c r="J221" s="5">
        <f>J222</f>
        <v>0</v>
      </c>
      <c r="K221" s="13">
        <f t="shared" si="50"/>
        <v>118.48700000000001</v>
      </c>
      <c r="L221" s="5">
        <f>L222</f>
        <v>46.04</v>
      </c>
      <c r="M221" s="13">
        <f t="shared" si="43"/>
        <v>164.52700000000002</v>
      </c>
      <c r="N221" s="5">
        <f>N222</f>
        <v>0</v>
      </c>
      <c r="O221" s="13">
        <f t="shared" si="42"/>
        <v>164.52700000000002</v>
      </c>
      <c r="P221" s="5">
        <f>P222</f>
        <v>0</v>
      </c>
      <c r="Q221" s="13">
        <f t="shared" si="41"/>
        <v>164.52700000000002</v>
      </c>
      <c r="R221" s="5">
        <f>R222</f>
        <v>0</v>
      </c>
      <c r="S221" s="13">
        <f t="shared" si="38"/>
        <v>164.52700000000002</v>
      </c>
      <c r="T221" s="5">
        <f>T222</f>
        <v>0</v>
      </c>
      <c r="U221" s="13">
        <f t="shared" si="36"/>
        <v>164.52700000000002</v>
      </c>
      <c r="V221" s="5">
        <f>V222</f>
        <v>0</v>
      </c>
      <c r="W221" s="13">
        <f t="shared" si="52"/>
        <v>164.52700000000002</v>
      </c>
      <c r="X221" s="5">
        <f>X222</f>
        <v>0</v>
      </c>
      <c r="Y221" s="13">
        <f t="shared" si="49"/>
        <v>164.52700000000002</v>
      </c>
      <c r="Z221" s="5">
        <f>Z222</f>
        <v>0</v>
      </c>
      <c r="AA221" s="13">
        <f t="shared" si="47"/>
        <v>164.52700000000002</v>
      </c>
      <c r="AB221" s="5">
        <f>AB222</f>
        <v>0</v>
      </c>
      <c r="AC221" s="13">
        <f t="shared" si="48"/>
        <v>164.52700000000002</v>
      </c>
      <c r="AD221" s="5">
        <f>AD222</f>
        <v>0</v>
      </c>
      <c r="AE221" s="13">
        <f t="shared" si="46"/>
        <v>164.52700000000002</v>
      </c>
      <c r="AF221" s="5">
        <f>AF222</f>
        <v>0</v>
      </c>
      <c r="AG221" s="13">
        <f t="shared" si="45"/>
        <v>164.52700000000002</v>
      </c>
      <c r="AH221" s="13">
        <f>AH222</f>
        <v>164.316</v>
      </c>
      <c r="AI221" s="23">
        <f t="shared" si="44"/>
        <v>99.871753572361982</v>
      </c>
    </row>
    <row r="222" spans="1:35" ht="48" customHeight="1">
      <c r="A222" s="9" t="s">
        <v>33</v>
      </c>
      <c r="B222" s="6" t="s">
        <v>3</v>
      </c>
      <c r="C222" s="6" t="s">
        <v>22</v>
      </c>
      <c r="D222" s="6">
        <v>10</v>
      </c>
      <c r="E222" s="2" t="s">
        <v>58</v>
      </c>
      <c r="F222" s="6">
        <v>200</v>
      </c>
      <c r="G222" s="3">
        <v>118.48700000000001</v>
      </c>
      <c r="H222" s="4"/>
      <c r="I222" s="3">
        <f t="shared" si="51"/>
        <v>118.48700000000001</v>
      </c>
      <c r="J222" s="5"/>
      <c r="K222" s="13">
        <f t="shared" si="50"/>
        <v>118.48700000000001</v>
      </c>
      <c r="L222" s="5">
        <v>46.04</v>
      </c>
      <c r="M222" s="13">
        <f t="shared" si="43"/>
        <v>164.52700000000002</v>
      </c>
      <c r="N222" s="5"/>
      <c r="O222" s="13">
        <f t="shared" si="42"/>
        <v>164.52700000000002</v>
      </c>
      <c r="P222" s="5"/>
      <c r="Q222" s="13">
        <f t="shared" si="41"/>
        <v>164.52700000000002</v>
      </c>
      <c r="R222" s="5"/>
      <c r="S222" s="13">
        <f t="shared" si="38"/>
        <v>164.52700000000002</v>
      </c>
      <c r="T222" s="5"/>
      <c r="U222" s="13">
        <f t="shared" ref="U222:U287" si="53">S222+T222</f>
        <v>164.52700000000002</v>
      </c>
      <c r="V222" s="5"/>
      <c r="W222" s="13">
        <f t="shared" si="52"/>
        <v>164.52700000000002</v>
      </c>
      <c r="X222" s="5"/>
      <c r="Y222" s="13">
        <f t="shared" si="49"/>
        <v>164.52700000000002</v>
      </c>
      <c r="Z222" s="5"/>
      <c r="AA222" s="13">
        <f t="shared" si="47"/>
        <v>164.52700000000002</v>
      </c>
      <c r="AB222" s="5"/>
      <c r="AC222" s="13">
        <f t="shared" si="48"/>
        <v>164.52700000000002</v>
      </c>
      <c r="AD222" s="5"/>
      <c r="AE222" s="13">
        <f t="shared" si="46"/>
        <v>164.52700000000002</v>
      </c>
      <c r="AF222" s="5"/>
      <c r="AG222" s="13">
        <f t="shared" si="45"/>
        <v>164.52700000000002</v>
      </c>
      <c r="AH222" s="13">
        <v>164.316</v>
      </c>
      <c r="AI222" s="23">
        <f t="shared" si="44"/>
        <v>99.871753572361982</v>
      </c>
    </row>
    <row r="223" spans="1:35" ht="63.75" customHeight="1">
      <c r="A223" s="11" t="s">
        <v>16</v>
      </c>
      <c r="B223" s="12" t="s">
        <v>11</v>
      </c>
      <c r="C223" s="6"/>
      <c r="D223" s="6"/>
      <c r="E223" s="6"/>
      <c r="F223" s="6"/>
      <c r="G223" s="3">
        <v>7815.07593</v>
      </c>
      <c r="H223" s="4">
        <f>H224</f>
        <v>130.65735000000001</v>
      </c>
      <c r="I223" s="3">
        <f t="shared" si="51"/>
        <v>7945.7332800000004</v>
      </c>
      <c r="J223" s="5">
        <f>J224</f>
        <v>-1290.0150000000001</v>
      </c>
      <c r="K223" s="13">
        <f t="shared" si="50"/>
        <v>6655.71828</v>
      </c>
      <c r="L223" s="5">
        <f>L224</f>
        <v>-1.181</v>
      </c>
      <c r="M223" s="13">
        <f t="shared" si="43"/>
        <v>6654.5372800000005</v>
      </c>
      <c r="N223" s="5">
        <f>N224</f>
        <v>0</v>
      </c>
      <c r="O223" s="13">
        <f t="shared" si="42"/>
        <v>6654.5372800000005</v>
      </c>
      <c r="P223" s="5">
        <f>P224</f>
        <v>754.83699999999999</v>
      </c>
      <c r="Q223" s="13">
        <f t="shared" si="41"/>
        <v>7409.37428</v>
      </c>
      <c r="R223" s="5">
        <f>R224</f>
        <v>0</v>
      </c>
      <c r="S223" s="13">
        <f t="shared" si="38"/>
        <v>7409.37428</v>
      </c>
      <c r="T223" s="5">
        <f>T224</f>
        <v>-37.664999999999999</v>
      </c>
      <c r="U223" s="13">
        <f t="shared" si="53"/>
        <v>7371.70928</v>
      </c>
      <c r="V223" s="5">
        <f>V224</f>
        <v>0</v>
      </c>
      <c r="W223" s="13">
        <f t="shared" si="52"/>
        <v>7371.70928</v>
      </c>
      <c r="X223" s="5">
        <f>X224</f>
        <v>0</v>
      </c>
      <c r="Y223" s="13">
        <f t="shared" si="49"/>
        <v>7371.70928</v>
      </c>
      <c r="Z223" s="5">
        <f>Z224</f>
        <v>292.33500000000004</v>
      </c>
      <c r="AA223" s="13">
        <f t="shared" si="47"/>
        <v>7664.0442800000001</v>
      </c>
      <c r="AB223" s="5">
        <f>AB224</f>
        <v>8055.741</v>
      </c>
      <c r="AC223" s="13">
        <f t="shared" si="48"/>
        <v>15719.78528</v>
      </c>
      <c r="AD223" s="5">
        <f>AD224</f>
        <v>-8000</v>
      </c>
      <c r="AE223" s="13">
        <f t="shared" si="46"/>
        <v>7719.7852800000001</v>
      </c>
      <c r="AF223" s="5">
        <f>AF224</f>
        <v>0</v>
      </c>
      <c r="AG223" s="13">
        <f t="shared" si="45"/>
        <v>7719.7852800000001</v>
      </c>
      <c r="AH223" s="13">
        <f>AH224</f>
        <v>6559.9243500000002</v>
      </c>
      <c r="AI223" s="23">
        <f t="shared" si="44"/>
        <v>84.97547680497145</v>
      </c>
    </row>
    <row r="224" spans="1:35" ht="35.25" customHeight="1">
      <c r="A224" s="9" t="s">
        <v>12</v>
      </c>
      <c r="B224" s="6" t="s">
        <v>11</v>
      </c>
      <c r="C224" s="6"/>
      <c r="D224" s="6"/>
      <c r="E224" s="6"/>
      <c r="F224" s="6"/>
      <c r="G224" s="3">
        <v>7815.07593</v>
      </c>
      <c r="H224" s="4">
        <f>H225+H229+H231+H233+H238+H240+H244+H246</f>
        <v>130.65735000000001</v>
      </c>
      <c r="I224" s="3">
        <f t="shared" si="51"/>
        <v>7945.7332800000004</v>
      </c>
      <c r="J224" s="5">
        <f>J225+J229+J231+J233+J238+J240+J244+J246</f>
        <v>-1290.0150000000001</v>
      </c>
      <c r="K224" s="13">
        <f t="shared" si="50"/>
        <v>6655.71828</v>
      </c>
      <c r="L224" s="5">
        <f>L225+L229+L231+L233+L238+L240+L244+L246</f>
        <v>-1.181</v>
      </c>
      <c r="M224" s="13">
        <f t="shared" si="43"/>
        <v>6654.5372800000005</v>
      </c>
      <c r="N224" s="5">
        <f>N225+N229+N231+N233+N238+N240+N244+N246</f>
        <v>0</v>
      </c>
      <c r="O224" s="13">
        <f t="shared" si="42"/>
        <v>6654.5372800000005</v>
      </c>
      <c r="P224" s="5">
        <f>P225+P229+P231+P233+P238+P240+P244+P246+P242</f>
        <v>754.83699999999999</v>
      </c>
      <c r="Q224" s="13">
        <f t="shared" si="41"/>
        <v>7409.37428</v>
      </c>
      <c r="R224" s="5">
        <f>R225+R229+R231+R233+R238+R240+R244+R246+R242</f>
        <v>0</v>
      </c>
      <c r="S224" s="13">
        <f t="shared" si="38"/>
        <v>7409.37428</v>
      </c>
      <c r="T224" s="5">
        <f>T225+T229+T231+T233+T238+T240+T244+T246+T242</f>
        <v>-37.664999999999999</v>
      </c>
      <c r="U224" s="13">
        <f t="shared" si="53"/>
        <v>7371.70928</v>
      </c>
      <c r="V224" s="5">
        <f>V225+V229+V231+V233+V238+V240+V244+V246+V242</f>
        <v>0</v>
      </c>
      <c r="W224" s="13">
        <f t="shared" si="52"/>
        <v>7371.70928</v>
      </c>
      <c r="X224" s="5">
        <f>X225+X229+X231+X233+X238+X240+X244+X246+X242</f>
        <v>0</v>
      </c>
      <c r="Y224" s="13">
        <f t="shared" si="49"/>
        <v>7371.70928</v>
      </c>
      <c r="Z224" s="5">
        <f>Z225+Z229+Z231+Z233+Z238+Z240+Z244+Z246+Z242</f>
        <v>292.33500000000004</v>
      </c>
      <c r="AA224" s="13">
        <f t="shared" si="47"/>
        <v>7664.0442800000001</v>
      </c>
      <c r="AB224" s="5">
        <f>AB225+AB229+AB231+AB233+AB238+AB240+AB244+AB246+AB242+AB236</f>
        <v>8055.741</v>
      </c>
      <c r="AC224" s="13">
        <f t="shared" si="48"/>
        <v>15719.78528</v>
      </c>
      <c r="AD224" s="5">
        <f>AD225+AD229+AD231+AD233+AD238+AD240+AD244+AD246+AD242+AD236</f>
        <v>-8000</v>
      </c>
      <c r="AE224" s="13">
        <f t="shared" si="46"/>
        <v>7719.7852800000001</v>
      </c>
      <c r="AF224" s="5">
        <f>AF225+AF229+AF231+AF233+AF238+AF240+AF244+AF246+AF242+AF236</f>
        <v>0</v>
      </c>
      <c r="AG224" s="13">
        <f t="shared" si="45"/>
        <v>7719.7852800000001</v>
      </c>
      <c r="AH224" s="13">
        <f>AH225+AH229+AH231+AH233+AH238+AH240+AH244+AH246+AH242+AH236</f>
        <v>6559.9243500000002</v>
      </c>
      <c r="AI224" s="23">
        <f t="shared" si="44"/>
        <v>84.97547680497145</v>
      </c>
    </row>
    <row r="225" spans="1:35" ht="48" customHeight="1">
      <c r="A225" s="9" t="s">
        <v>32</v>
      </c>
      <c r="B225" s="6" t="s">
        <v>11</v>
      </c>
      <c r="C225" s="6" t="s">
        <v>20</v>
      </c>
      <c r="D225" s="6">
        <v>13</v>
      </c>
      <c r="E225" s="2" t="s">
        <v>35</v>
      </c>
      <c r="F225" s="6"/>
      <c r="G225" s="3">
        <v>2963.2250000000004</v>
      </c>
      <c r="H225" s="4">
        <f>H226+H227+H228</f>
        <v>0</v>
      </c>
      <c r="I225" s="3">
        <f t="shared" si="51"/>
        <v>2963.2250000000004</v>
      </c>
      <c r="J225" s="5">
        <f>J226+J227+J228</f>
        <v>0</v>
      </c>
      <c r="K225" s="13">
        <f t="shared" si="50"/>
        <v>2963.2250000000004</v>
      </c>
      <c r="L225" s="5">
        <f>L226+L227+L228</f>
        <v>-1.181</v>
      </c>
      <c r="M225" s="13">
        <f t="shared" si="43"/>
        <v>2962.0440000000003</v>
      </c>
      <c r="N225" s="5">
        <f>N226+N227+N228</f>
        <v>0</v>
      </c>
      <c r="O225" s="13">
        <f t="shared" si="42"/>
        <v>2962.0440000000003</v>
      </c>
      <c r="P225" s="5">
        <f>P226+P227+P228</f>
        <v>0</v>
      </c>
      <c r="Q225" s="13">
        <f t="shared" si="41"/>
        <v>2962.0440000000003</v>
      </c>
      <c r="R225" s="5">
        <f>R226+R227+R228</f>
        <v>0</v>
      </c>
      <c r="S225" s="13">
        <f t="shared" si="38"/>
        <v>2962.0440000000003</v>
      </c>
      <c r="T225" s="5">
        <f>T226+T227+T228</f>
        <v>0</v>
      </c>
      <c r="U225" s="13">
        <f t="shared" si="53"/>
        <v>2962.0440000000003</v>
      </c>
      <c r="V225" s="5">
        <f>V226+V227+V228</f>
        <v>0</v>
      </c>
      <c r="W225" s="13">
        <f t="shared" si="52"/>
        <v>2962.0440000000003</v>
      </c>
      <c r="X225" s="5">
        <f>X226+X227+X228</f>
        <v>0</v>
      </c>
      <c r="Y225" s="13">
        <f t="shared" si="49"/>
        <v>2962.0440000000003</v>
      </c>
      <c r="Z225" s="5">
        <f>Z226+Z227+Z228</f>
        <v>31.873999999999999</v>
      </c>
      <c r="AA225" s="13">
        <f t="shared" si="47"/>
        <v>2993.9180000000001</v>
      </c>
      <c r="AB225" s="5">
        <f>AB226+AB227+AB228</f>
        <v>0.74099999999999999</v>
      </c>
      <c r="AC225" s="13">
        <f t="shared" si="48"/>
        <v>2994.6590000000001</v>
      </c>
      <c r="AD225" s="5">
        <f>AD226+AD227+AD228</f>
        <v>-4.9589999999999996</v>
      </c>
      <c r="AE225" s="13">
        <f t="shared" si="46"/>
        <v>2989.7000000000003</v>
      </c>
      <c r="AF225" s="5">
        <f>AF226+AF227+AF228</f>
        <v>0</v>
      </c>
      <c r="AG225" s="13">
        <f t="shared" si="45"/>
        <v>2989.7000000000003</v>
      </c>
      <c r="AH225" s="13">
        <f>AH226+AH227+AH228</f>
        <v>2902.4055000000003</v>
      </c>
      <c r="AI225" s="23">
        <f t="shared" si="44"/>
        <v>97.080158544335546</v>
      </c>
    </row>
    <row r="226" spans="1:35" ht="88.5" customHeight="1">
      <c r="A226" s="9" t="s">
        <v>121</v>
      </c>
      <c r="B226" s="6" t="s">
        <v>11</v>
      </c>
      <c r="C226" s="6" t="s">
        <v>20</v>
      </c>
      <c r="D226" s="6">
        <v>13</v>
      </c>
      <c r="E226" s="2" t="s">
        <v>35</v>
      </c>
      <c r="F226" s="6">
        <v>100</v>
      </c>
      <c r="G226" s="3">
        <v>2958.2249999999999</v>
      </c>
      <c r="H226" s="4"/>
      <c r="I226" s="3">
        <f t="shared" si="51"/>
        <v>2958.2249999999999</v>
      </c>
      <c r="J226" s="5"/>
      <c r="K226" s="13">
        <f t="shared" si="50"/>
        <v>2958.2249999999999</v>
      </c>
      <c r="L226" s="5">
        <v>-1.181</v>
      </c>
      <c r="M226" s="13">
        <f t="shared" si="43"/>
        <v>2957.0439999999999</v>
      </c>
      <c r="N226" s="5"/>
      <c r="O226" s="13">
        <f t="shared" si="42"/>
        <v>2957.0439999999999</v>
      </c>
      <c r="P226" s="5"/>
      <c r="Q226" s="13">
        <f t="shared" si="41"/>
        <v>2957.0439999999999</v>
      </c>
      <c r="R226" s="5"/>
      <c r="S226" s="13">
        <f t="shared" ref="S226:S291" si="54">Q226+R226</f>
        <v>2957.0439999999999</v>
      </c>
      <c r="T226" s="5"/>
      <c r="U226" s="13">
        <f t="shared" si="53"/>
        <v>2957.0439999999999</v>
      </c>
      <c r="V226" s="5"/>
      <c r="W226" s="13">
        <f t="shared" si="52"/>
        <v>2957.0439999999999</v>
      </c>
      <c r="X226" s="5"/>
      <c r="Y226" s="13">
        <f t="shared" si="49"/>
        <v>2957.0439999999999</v>
      </c>
      <c r="Z226" s="5">
        <v>31.873999999999999</v>
      </c>
      <c r="AA226" s="13">
        <f t="shared" si="47"/>
        <v>2988.9179999999997</v>
      </c>
      <c r="AB226" s="5">
        <v>0.74099999999999999</v>
      </c>
      <c r="AC226" s="13">
        <f t="shared" si="48"/>
        <v>2989.6589999999997</v>
      </c>
      <c r="AD226" s="5"/>
      <c r="AE226" s="13">
        <f t="shared" si="46"/>
        <v>2989.6589999999997</v>
      </c>
      <c r="AF226" s="5"/>
      <c r="AG226" s="13">
        <f t="shared" si="45"/>
        <v>2989.6589999999997</v>
      </c>
      <c r="AH226" s="13">
        <v>2902.3645000000001</v>
      </c>
      <c r="AI226" s="23">
        <f t="shared" si="44"/>
        <v>97.080118501809082</v>
      </c>
    </row>
    <row r="227" spans="1:35" ht="49.5" hidden="1" customHeight="1">
      <c r="A227" s="9" t="s">
        <v>33</v>
      </c>
      <c r="B227" s="6" t="s">
        <v>11</v>
      </c>
      <c r="C227" s="6" t="s">
        <v>20</v>
      </c>
      <c r="D227" s="6">
        <v>13</v>
      </c>
      <c r="E227" s="2" t="s">
        <v>35</v>
      </c>
      <c r="F227" s="6">
        <v>200</v>
      </c>
      <c r="G227" s="3">
        <v>0</v>
      </c>
      <c r="H227" s="4"/>
      <c r="I227" s="3">
        <f t="shared" si="51"/>
        <v>0</v>
      </c>
      <c r="J227" s="5"/>
      <c r="K227" s="13">
        <f t="shared" si="50"/>
        <v>0</v>
      </c>
      <c r="L227" s="5"/>
      <c r="M227" s="13">
        <f t="shared" si="43"/>
        <v>0</v>
      </c>
      <c r="N227" s="5"/>
      <c r="O227" s="13">
        <f t="shared" si="42"/>
        <v>0</v>
      </c>
      <c r="P227" s="5"/>
      <c r="Q227" s="13">
        <f t="shared" ref="Q227:Q294" si="55">O227+P227</f>
        <v>0</v>
      </c>
      <c r="R227" s="5"/>
      <c r="S227" s="13">
        <f t="shared" si="54"/>
        <v>0</v>
      </c>
      <c r="T227" s="5"/>
      <c r="U227" s="13">
        <f t="shared" si="53"/>
        <v>0</v>
      </c>
      <c r="V227" s="5"/>
      <c r="W227" s="13">
        <f t="shared" si="52"/>
        <v>0</v>
      </c>
      <c r="X227" s="5"/>
      <c r="Y227" s="13">
        <f t="shared" si="49"/>
        <v>0</v>
      </c>
      <c r="Z227" s="5"/>
      <c r="AA227" s="13">
        <f t="shared" si="47"/>
        <v>0</v>
      </c>
      <c r="AB227" s="5"/>
      <c r="AC227" s="13">
        <f t="shared" si="48"/>
        <v>0</v>
      </c>
      <c r="AD227" s="5"/>
      <c r="AE227" s="13">
        <f t="shared" si="46"/>
        <v>0</v>
      </c>
      <c r="AF227" s="5"/>
      <c r="AG227" s="13">
        <f t="shared" si="45"/>
        <v>0</v>
      </c>
      <c r="AH227" s="13">
        <v>0</v>
      </c>
      <c r="AI227" s="23">
        <v>0</v>
      </c>
    </row>
    <row r="228" spans="1:35" ht="36.75" customHeight="1">
      <c r="A228" s="9" t="s">
        <v>34</v>
      </c>
      <c r="B228" s="6" t="s">
        <v>11</v>
      </c>
      <c r="C228" s="6" t="s">
        <v>20</v>
      </c>
      <c r="D228" s="6">
        <v>13</v>
      </c>
      <c r="E228" s="2" t="s">
        <v>35</v>
      </c>
      <c r="F228" s="6">
        <v>800</v>
      </c>
      <c r="G228" s="3">
        <v>5</v>
      </c>
      <c r="H228" s="4"/>
      <c r="I228" s="3">
        <f t="shared" si="51"/>
        <v>5</v>
      </c>
      <c r="J228" s="5"/>
      <c r="K228" s="13">
        <f t="shared" si="50"/>
        <v>5</v>
      </c>
      <c r="L228" s="5"/>
      <c r="M228" s="13">
        <f t="shared" si="43"/>
        <v>5</v>
      </c>
      <c r="N228" s="5"/>
      <c r="O228" s="13">
        <f t="shared" si="42"/>
        <v>5</v>
      </c>
      <c r="P228" s="5"/>
      <c r="Q228" s="13">
        <f t="shared" si="55"/>
        <v>5</v>
      </c>
      <c r="R228" s="5"/>
      <c r="S228" s="13">
        <f t="shared" si="54"/>
        <v>5</v>
      </c>
      <c r="T228" s="5"/>
      <c r="U228" s="13">
        <f t="shared" si="53"/>
        <v>5</v>
      </c>
      <c r="V228" s="5"/>
      <c r="W228" s="13">
        <f t="shared" si="52"/>
        <v>5</v>
      </c>
      <c r="X228" s="5"/>
      <c r="Y228" s="13">
        <f t="shared" si="49"/>
        <v>5</v>
      </c>
      <c r="Z228" s="5"/>
      <c r="AA228" s="13">
        <f t="shared" si="47"/>
        <v>5</v>
      </c>
      <c r="AB228" s="5"/>
      <c r="AC228" s="13">
        <f t="shared" si="48"/>
        <v>5</v>
      </c>
      <c r="AD228" s="5">
        <v>-4.9589999999999996</v>
      </c>
      <c r="AE228" s="13">
        <f t="shared" si="46"/>
        <v>4.1000000000000369E-2</v>
      </c>
      <c r="AF228" s="5"/>
      <c r="AG228" s="13">
        <f t="shared" si="45"/>
        <v>4.1000000000000369E-2</v>
      </c>
      <c r="AH228" s="13">
        <v>4.1000000000000002E-2</v>
      </c>
      <c r="AI228" s="23">
        <f t="shared" si="44"/>
        <v>99.999999999999105</v>
      </c>
    </row>
    <row r="229" spans="1:35" ht="36.75" hidden="1" customHeight="1">
      <c r="A229" s="9" t="s">
        <v>228</v>
      </c>
      <c r="B229" s="6" t="s">
        <v>11</v>
      </c>
      <c r="C229" s="6" t="s">
        <v>20</v>
      </c>
      <c r="D229" s="6">
        <v>13</v>
      </c>
      <c r="E229" s="2" t="s">
        <v>229</v>
      </c>
      <c r="F229" s="6"/>
      <c r="G229" s="3">
        <v>0</v>
      </c>
      <c r="H229" s="4">
        <f>H230</f>
        <v>0</v>
      </c>
      <c r="I229" s="3">
        <f t="shared" si="51"/>
        <v>0</v>
      </c>
      <c r="J229" s="5">
        <f>J230</f>
        <v>0</v>
      </c>
      <c r="K229" s="13">
        <f t="shared" si="50"/>
        <v>0</v>
      </c>
      <c r="L229" s="5">
        <f>L230</f>
        <v>0</v>
      </c>
      <c r="M229" s="13">
        <f t="shared" si="43"/>
        <v>0</v>
      </c>
      <c r="N229" s="5">
        <f>N230</f>
        <v>0</v>
      </c>
      <c r="O229" s="13">
        <f t="shared" si="42"/>
        <v>0</v>
      </c>
      <c r="P229" s="5">
        <f>P230</f>
        <v>0</v>
      </c>
      <c r="Q229" s="13">
        <f t="shared" si="55"/>
        <v>0</v>
      </c>
      <c r="R229" s="5">
        <f>R230</f>
        <v>0</v>
      </c>
      <c r="S229" s="13">
        <f t="shared" si="54"/>
        <v>0</v>
      </c>
      <c r="T229" s="5">
        <f>T230</f>
        <v>0</v>
      </c>
      <c r="U229" s="13">
        <f t="shared" si="53"/>
        <v>0</v>
      </c>
      <c r="V229" s="5">
        <f>V230</f>
        <v>0</v>
      </c>
      <c r="W229" s="13">
        <f t="shared" si="52"/>
        <v>0</v>
      </c>
      <c r="X229" s="5">
        <f>X230</f>
        <v>0</v>
      </c>
      <c r="Y229" s="13">
        <f t="shared" si="49"/>
        <v>0</v>
      </c>
      <c r="Z229" s="5">
        <f>Z230</f>
        <v>0</v>
      </c>
      <c r="AA229" s="13">
        <f t="shared" si="47"/>
        <v>0</v>
      </c>
      <c r="AB229" s="5">
        <f>AB230</f>
        <v>0</v>
      </c>
      <c r="AC229" s="13">
        <f t="shared" si="48"/>
        <v>0</v>
      </c>
      <c r="AD229" s="5">
        <f>AD230</f>
        <v>0</v>
      </c>
      <c r="AE229" s="13">
        <f t="shared" si="46"/>
        <v>0</v>
      </c>
      <c r="AF229" s="5">
        <f>AF230</f>
        <v>0</v>
      </c>
      <c r="AG229" s="13">
        <f t="shared" si="45"/>
        <v>0</v>
      </c>
      <c r="AH229" s="13">
        <f>AH230</f>
        <v>0</v>
      </c>
      <c r="AI229" s="23">
        <v>0</v>
      </c>
    </row>
    <row r="230" spans="1:35" ht="51" hidden="1" customHeight="1">
      <c r="A230" s="9" t="s">
        <v>237</v>
      </c>
      <c r="B230" s="6" t="s">
        <v>11</v>
      </c>
      <c r="C230" s="6" t="s">
        <v>20</v>
      </c>
      <c r="D230" s="6">
        <v>13</v>
      </c>
      <c r="E230" s="2" t="s">
        <v>229</v>
      </c>
      <c r="F230" s="6">
        <v>400</v>
      </c>
      <c r="G230" s="3">
        <v>0</v>
      </c>
      <c r="H230" s="4"/>
      <c r="I230" s="3">
        <f t="shared" si="51"/>
        <v>0</v>
      </c>
      <c r="J230" s="5"/>
      <c r="K230" s="13">
        <f t="shared" si="50"/>
        <v>0</v>
      </c>
      <c r="L230" s="5"/>
      <c r="M230" s="13">
        <f t="shared" si="43"/>
        <v>0</v>
      </c>
      <c r="N230" s="5"/>
      <c r="O230" s="13">
        <f t="shared" si="42"/>
        <v>0</v>
      </c>
      <c r="P230" s="5"/>
      <c r="Q230" s="13">
        <f t="shared" si="55"/>
        <v>0</v>
      </c>
      <c r="R230" s="5"/>
      <c r="S230" s="13">
        <f t="shared" si="54"/>
        <v>0</v>
      </c>
      <c r="T230" s="5"/>
      <c r="U230" s="13">
        <f t="shared" si="53"/>
        <v>0</v>
      </c>
      <c r="V230" s="5"/>
      <c r="W230" s="13">
        <f t="shared" si="52"/>
        <v>0</v>
      </c>
      <c r="X230" s="5"/>
      <c r="Y230" s="13">
        <f t="shared" si="49"/>
        <v>0</v>
      </c>
      <c r="Z230" s="5"/>
      <c r="AA230" s="13">
        <f t="shared" si="47"/>
        <v>0</v>
      </c>
      <c r="AB230" s="5"/>
      <c r="AC230" s="13">
        <f t="shared" si="48"/>
        <v>0</v>
      </c>
      <c r="AD230" s="5"/>
      <c r="AE230" s="13">
        <f t="shared" si="46"/>
        <v>0</v>
      </c>
      <c r="AF230" s="5"/>
      <c r="AG230" s="13">
        <f t="shared" si="45"/>
        <v>0</v>
      </c>
      <c r="AH230" s="13">
        <v>0</v>
      </c>
      <c r="AI230" s="23">
        <v>0</v>
      </c>
    </row>
    <row r="231" spans="1:35" ht="36.75" customHeight="1">
      <c r="A231" s="9" t="s">
        <v>313</v>
      </c>
      <c r="B231" s="6" t="s">
        <v>11</v>
      </c>
      <c r="C231" s="6" t="s">
        <v>20</v>
      </c>
      <c r="D231" s="6">
        <v>13</v>
      </c>
      <c r="E231" s="2" t="s">
        <v>314</v>
      </c>
      <c r="F231" s="6"/>
      <c r="G231" s="3">
        <v>143.5</v>
      </c>
      <c r="H231" s="4">
        <f>H232</f>
        <v>0</v>
      </c>
      <c r="I231" s="3">
        <f t="shared" si="51"/>
        <v>143.5</v>
      </c>
      <c r="J231" s="5">
        <f>J232</f>
        <v>0</v>
      </c>
      <c r="K231" s="13">
        <f t="shared" si="50"/>
        <v>143.5</v>
      </c>
      <c r="L231" s="5">
        <f>L232</f>
        <v>0</v>
      </c>
      <c r="M231" s="13">
        <f t="shared" si="43"/>
        <v>143.5</v>
      </c>
      <c r="N231" s="5">
        <f>N232</f>
        <v>0</v>
      </c>
      <c r="O231" s="13">
        <f t="shared" si="42"/>
        <v>143.5</v>
      </c>
      <c r="P231" s="5">
        <f>P232</f>
        <v>252.5</v>
      </c>
      <c r="Q231" s="13">
        <f t="shared" si="55"/>
        <v>396</v>
      </c>
      <c r="R231" s="5">
        <f>R232</f>
        <v>0</v>
      </c>
      <c r="S231" s="13">
        <f t="shared" si="54"/>
        <v>396</v>
      </c>
      <c r="T231" s="5">
        <f>T232</f>
        <v>0</v>
      </c>
      <c r="U231" s="13">
        <f t="shared" si="53"/>
        <v>396</v>
      </c>
      <c r="V231" s="5">
        <f>V232</f>
        <v>0</v>
      </c>
      <c r="W231" s="13">
        <f t="shared" si="52"/>
        <v>396</v>
      </c>
      <c r="X231" s="5">
        <f>X232</f>
        <v>0</v>
      </c>
      <c r="Y231" s="13">
        <f t="shared" si="49"/>
        <v>396</v>
      </c>
      <c r="Z231" s="5">
        <f>Z232</f>
        <v>0</v>
      </c>
      <c r="AA231" s="13">
        <f t="shared" si="47"/>
        <v>396</v>
      </c>
      <c r="AB231" s="5">
        <f>AB232</f>
        <v>0</v>
      </c>
      <c r="AC231" s="13">
        <f t="shared" si="48"/>
        <v>396</v>
      </c>
      <c r="AD231" s="5">
        <f>AD232</f>
        <v>0</v>
      </c>
      <c r="AE231" s="13">
        <f t="shared" si="46"/>
        <v>396</v>
      </c>
      <c r="AF231" s="5">
        <f>AF232</f>
        <v>0</v>
      </c>
      <c r="AG231" s="13">
        <f t="shared" si="45"/>
        <v>396</v>
      </c>
      <c r="AH231" s="13">
        <f>AH232</f>
        <v>396</v>
      </c>
      <c r="AI231" s="23">
        <f t="shared" si="44"/>
        <v>100</v>
      </c>
    </row>
    <row r="232" spans="1:35" ht="45.75" customHeight="1">
      <c r="A232" s="9" t="s">
        <v>33</v>
      </c>
      <c r="B232" s="6" t="s">
        <v>11</v>
      </c>
      <c r="C232" s="6" t="s">
        <v>20</v>
      </c>
      <c r="D232" s="6">
        <v>13</v>
      </c>
      <c r="E232" s="7" t="s">
        <v>314</v>
      </c>
      <c r="F232" s="6">
        <v>200</v>
      </c>
      <c r="G232" s="3">
        <v>143.5</v>
      </c>
      <c r="H232" s="4"/>
      <c r="I232" s="3">
        <f t="shared" si="51"/>
        <v>143.5</v>
      </c>
      <c r="J232" s="5"/>
      <c r="K232" s="13">
        <f t="shared" si="50"/>
        <v>143.5</v>
      </c>
      <c r="L232" s="5"/>
      <c r="M232" s="13">
        <f t="shared" si="43"/>
        <v>143.5</v>
      </c>
      <c r="N232" s="5"/>
      <c r="O232" s="13">
        <f t="shared" ref="O232:O299" si="56">M232+N232</f>
        <v>143.5</v>
      </c>
      <c r="P232" s="5">
        <v>252.5</v>
      </c>
      <c r="Q232" s="13">
        <f t="shared" si="55"/>
        <v>396</v>
      </c>
      <c r="R232" s="5"/>
      <c r="S232" s="13">
        <f t="shared" si="54"/>
        <v>396</v>
      </c>
      <c r="T232" s="5"/>
      <c r="U232" s="13">
        <f t="shared" si="53"/>
        <v>396</v>
      </c>
      <c r="V232" s="5"/>
      <c r="W232" s="13">
        <f t="shared" si="52"/>
        <v>396</v>
      </c>
      <c r="X232" s="5"/>
      <c r="Y232" s="13">
        <f t="shared" si="49"/>
        <v>396</v>
      </c>
      <c r="Z232" s="5"/>
      <c r="AA232" s="13">
        <f t="shared" si="47"/>
        <v>396</v>
      </c>
      <c r="AB232" s="5"/>
      <c r="AC232" s="13">
        <f t="shared" si="48"/>
        <v>396</v>
      </c>
      <c r="AD232" s="5"/>
      <c r="AE232" s="13">
        <f t="shared" si="46"/>
        <v>396</v>
      </c>
      <c r="AF232" s="5"/>
      <c r="AG232" s="13">
        <f t="shared" si="45"/>
        <v>396</v>
      </c>
      <c r="AH232" s="13">
        <v>396</v>
      </c>
      <c r="AI232" s="23">
        <f t="shared" si="44"/>
        <v>100</v>
      </c>
    </row>
    <row r="233" spans="1:35" ht="50.25" customHeight="1">
      <c r="A233" s="9" t="s">
        <v>48</v>
      </c>
      <c r="B233" s="6" t="s">
        <v>11</v>
      </c>
      <c r="C233" s="6" t="s">
        <v>20</v>
      </c>
      <c r="D233" s="6">
        <v>13</v>
      </c>
      <c r="E233" s="7" t="s">
        <v>49</v>
      </c>
      <c r="F233" s="6"/>
      <c r="G233" s="3">
        <v>498.82799999999997</v>
      </c>
      <c r="H233" s="4">
        <f>H234+H235</f>
        <v>70</v>
      </c>
      <c r="I233" s="3">
        <f t="shared" si="51"/>
        <v>568.82799999999997</v>
      </c>
      <c r="J233" s="5">
        <f>J234+J235</f>
        <v>0</v>
      </c>
      <c r="K233" s="13">
        <f t="shared" si="50"/>
        <v>568.82799999999997</v>
      </c>
      <c r="L233" s="5">
        <f>L234+L235</f>
        <v>0</v>
      </c>
      <c r="M233" s="13">
        <f t="shared" si="43"/>
        <v>568.82799999999997</v>
      </c>
      <c r="N233" s="5">
        <f>N234+N235</f>
        <v>0</v>
      </c>
      <c r="O233" s="13">
        <f t="shared" si="56"/>
        <v>568.82799999999997</v>
      </c>
      <c r="P233" s="5">
        <f>P234+P235</f>
        <v>162.73699999999999</v>
      </c>
      <c r="Q233" s="13">
        <f t="shared" si="55"/>
        <v>731.56499999999994</v>
      </c>
      <c r="R233" s="5">
        <f>R234+R235</f>
        <v>188.79300000000001</v>
      </c>
      <c r="S233" s="13">
        <f t="shared" si="54"/>
        <v>920.35799999999995</v>
      </c>
      <c r="T233" s="5">
        <f>T234+T235</f>
        <v>0</v>
      </c>
      <c r="U233" s="13">
        <f t="shared" si="53"/>
        <v>920.35799999999995</v>
      </c>
      <c r="V233" s="5">
        <f>V234+V235</f>
        <v>0</v>
      </c>
      <c r="W233" s="13">
        <f t="shared" si="52"/>
        <v>920.35799999999995</v>
      </c>
      <c r="X233" s="5">
        <f>X234+X235</f>
        <v>0</v>
      </c>
      <c r="Y233" s="13">
        <f t="shared" si="49"/>
        <v>920.35799999999995</v>
      </c>
      <c r="Z233" s="5">
        <f>Z234+Z235</f>
        <v>260.46100000000001</v>
      </c>
      <c r="AA233" s="13">
        <f t="shared" si="47"/>
        <v>1180.819</v>
      </c>
      <c r="AB233" s="5">
        <f>AB234+AB235</f>
        <v>55</v>
      </c>
      <c r="AC233" s="13">
        <f t="shared" si="48"/>
        <v>1235.819</v>
      </c>
      <c r="AD233" s="5">
        <f>AD234+AD235</f>
        <v>0</v>
      </c>
      <c r="AE233" s="13">
        <f t="shared" si="46"/>
        <v>1235.819</v>
      </c>
      <c r="AF233" s="5">
        <f>AF234+AF235</f>
        <v>0</v>
      </c>
      <c r="AG233" s="13">
        <f t="shared" si="45"/>
        <v>1235.819</v>
      </c>
      <c r="AH233" s="13">
        <f>AH234+AH235</f>
        <v>1225.87213</v>
      </c>
      <c r="AI233" s="23">
        <f t="shared" si="44"/>
        <v>99.195119188165904</v>
      </c>
    </row>
    <row r="234" spans="1:35" ht="48" customHeight="1">
      <c r="A234" s="9" t="s">
        <v>33</v>
      </c>
      <c r="B234" s="6" t="s">
        <v>11</v>
      </c>
      <c r="C234" s="6" t="s">
        <v>20</v>
      </c>
      <c r="D234" s="6">
        <v>13</v>
      </c>
      <c r="E234" s="7" t="s">
        <v>49</v>
      </c>
      <c r="F234" s="6">
        <v>200</v>
      </c>
      <c r="G234" s="3">
        <v>498.82799999999997</v>
      </c>
      <c r="H234" s="4">
        <v>0</v>
      </c>
      <c r="I234" s="3">
        <f t="shared" si="51"/>
        <v>498.82799999999997</v>
      </c>
      <c r="J234" s="5">
        <v>0</v>
      </c>
      <c r="K234" s="13">
        <f t="shared" si="50"/>
        <v>498.82799999999997</v>
      </c>
      <c r="L234" s="5">
        <v>0</v>
      </c>
      <c r="M234" s="13">
        <f t="shared" ref="M234:M301" si="57">K234+L234</f>
        <v>498.82799999999997</v>
      </c>
      <c r="N234" s="5">
        <v>0</v>
      </c>
      <c r="O234" s="13">
        <f t="shared" si="56"/>
        <v>498.82799999999997</v>
      </c>
      <c r="P234" s="5">
        <v>162.73699999999999</v>
      </c>
      <c r="Q234" s="13">
        <f t="shared" si="55"/>
        <v>661.56499999999994</v>
      </c>
      <c r="R234" s="5">
        <v>188.79300000000001</v>
      </c>
      <c r="S234" s="13">
        <f t="shared" si="54"/>
        <v>850.35799999999995</v>
      </c>
      <c r="T234" s="5"/>
      <c r="U234" s="13">
        <f t="shared" si="53"/>
        <v>850.35799999999995</v>
      </c>
      <c r="V234" s="5"/>
      <c r="W234" s="13">
        <f t="shared" si="52"/>
        <v>850.35799999999995</v>
      </c>
      <c r="X234" s="5"/>
      <c r="Y234" s="13">
        <f t="shared" si="49"/>
        <v>850.35799999999995</v>
      </c>
      <c r="Z234" s="5">
        <v>260.46100000000001</v>
      </c>
      <c r="AA234" s="13">
        <f t="shared" si="47"/>
        <v>1110.819</v>
      </c>
      <c r="AB234" s="5"/>
      <c r="AC234" s="13">
        <f t="shared" si="48"/>
        <v>1110.819</v>
      </c>
      <c r="AD234" s="5"/>
      <c r="AE234" s="13">
        <f t="shared" si="46"/>
        <v>1110.819</v>
      </c>
      <c r="AF234" s="5"/>
      <c r="AG234" s="13">
        <f t="shared" si="45"/>
        <v>1110.819</v>
      </c>
      <c r="AH234" s="13">
        <v>1100.87213</v>
      </c>
      <c r="AI234" s="23">
        <f t="shared" si="44"/>
        <v>99.10454628521839</v>
      </c>
    </row>
    <row r="235" spans="1:35" ht="48" customHeight="1">
      <c r="A235" s="9" t="s">
        <v>34</v>
      </c>
      <c r="B235" s="6" t="s">
        <v>11</v>
      </c>
      <c r="C235" s="6" t="s">
        <v>20</v>
      </c>
      <c r="D235" s="6">
        <v>13</v>
      </c>
      <c r="E235" s="7" t="s">
        <v>49</v>
      </c>
      <c r="F235" s="6">
        <v>800</v>
      </c>
      <c r="G235" s="3">
        <v>0</v>
      </c>
      <c r="H235" s="4">
        <v>70</v>
      </c>
      <c r="I235" s="3">
        <f t="shared" si="51"/>
        <v>70</v>
      </c>
      <c r="J235" s="5"/>
      <c r="K235" s="13">
        <f t="shared" si="50"/>
        <v>70</v>
      </c>
      <c r="L235" s="5"/>
      <c r="M235" s="13">
        <f t="shared" si="57"/>
        <v>70</v>
      </c>
      <c r="N235" s="5"/>
      <c r="O235" s="13">
        <f t="shared" si="56"/>
        <v>70</v>
      </c>
      <c r="P235" s="5"/>
      <c r="Q235" s="13">
        <f t="shared" si="55"/>
        <v>70</v>
      </c>
      <c r="R235" s="5"/>
      <c r="S235" s="13">
        <f t="shared" si="54"/>
        <v>70</v>
      </c>
      <c r="T235" s="5"/>
      <c r="U235" s="13">
        <f t="shared" si="53"/>
        <v>70</v>
      </c>
      <c r="V235" s="5"/>
      <c r="W235" s="13">
        <f t="shared" si="52"/>
        <v>70</v>
      </c>
      <c r="X235" s="5"/>
      <c r="Y235" s="13">
        <f t="shared" si="49"/>
        <v>70</v>
      </c>
      <c r="Z235" s="5"/>
      <c r="AA235" s="13">
        <f t="shared" si="47"/>
        <v>70</v>
      </c>
      <c r="AB235" s="5">
        <v>55</v>
      </c>
      <c r="AC235" s="13">
        <f t="shared" si="48"/>
        <v>125</v>
      </c>
      <c r="AD235" s="5"/>
      <c r="AE235" s="13">
        <f t="shared" si="46"/>
        <v>125</v>
      </c>
      <c r="AF235" s="5"/>
      <c r="AG235" s="13">
        <f t="shared" si="45"/>
        <v>125</v>
      </c>
      <c r="AH235" s="13">
        <v>125</v>
      </c>
      <c r="AI235" s="23">
        <f t="shared" si="44"/>
        <v>100</v>
      </c>
    </row>
    <row r="236" spans="1:35" ht="31.5" hidden="1" customHeight="1">
      <c r="A236" s="9" t="s">
        <v>393</v>
      </c>
      <c r="B236" s="6" t="s">
        <v>11</v>
      </c>
      <c r="C236" s="6" t="s">
        <v>20</v>
      </c>
      <c r="D236" s="6">
        <v>13</v>
      </c>
      <c r="E236" s="7" t="s">
        <v>394</v>
      </c>
      <c r="F236" s="6"/>
      <c r="G236" s="3"/>
      <c r="H236" s="4"/>
      <c r="I236" s="3"/>
      <c r="J236" s="5"/>
      <c r="K236" s="13"/>
      <c r="L236" s="5"/>
      <c r="M236" s="13"/>
      <c r="N236" s="5"/>
      <c r="O236" s="13"/>
      <c r="P236" s="5"/>
      <c r="Q236" s="13"/>
      <c r="R236" s="5"/>
      <c r="S236" s="13"/>
      <c r="T236" s="5"/>
      <c r="U236" s="13"/>
      <c r="V236" s="5"/>
      <c r="W236" s="13"/>
      <c r="X236" s="5"/>
      <c r="Y236" s="13"/>
      <c r="Z236" s="5"/>
      <c r="AA236" s="13">
        <f t="shared" si="47"/>
        <v>0</v>
      </c>
      <c r="AB236" s="5">
        <f>AB237</f>
        <v>8000</v>
      </c>
      <c r="AC236" s="13">
        <f t="shared" si="48"/>
        <v>8000</v>
      </c>
      <c r="AD236" s="5">
        <f>AD237</f>
        <v>-8000</v>
      </c>
      <c r="AE236" s="13">
        <f t="shared" si="46"/>
        <v>0</v>
      </c>
      <c r="AF236" s="5">
        <f>AF237</f>
        <v>0</v>
      </c>
      <c r="AG236" s="13">
        <f t="shared" si="45"/>
        <v>0</v>
      </c>
      <c r="AH236" s="13">
        <f>AH237</f>
        <v>0</v>
      </c>
      <c r="AI236" s="23">
        <v>0</v>
      </c>
    </row>
    <row r="237" spans="1:35" ht="48" hidden="1" customHeight="1">
      <c r="A237" s="9" t="s">
        <v>34</v>
      </c>
      <c r="B237" s="6" t="s">
        <v>11</v>
      </c>
      <c r="C237" s="6" t="s">
        <v>20</v>
      </c>
      <c r="D237" s="6">
        <v>13</v>
      </c>
      <c r="E237" s="7" t="s">
        <v>394</v>
      </c>
      <c r="F237" s="6">
        <v>400</v>
      </c>
      <c r="G237" s="3"/>
      <c r="H237" s="4"/>
      <c r="I237" s="3"/>
      <c r="J237" s="5"/>
      <c r="K237" s="13"/>
      <c r="L237" s="5"/>
      <c r="M237" s="13"/>
      <c r="N237" s="5"/>
      <c r="O237" s="13"/>
      <c r="P237" s="5"/>
      <c r="Q237" s="13"/>
      <c r="R237" s="5"/>
      <c r="S237" s="13"/>
      <c r="T237" s="5"/>
      <c r="U237" s="13"/>
      <c r="V237" s="5"/>
      <c r="W237" s="13"/>
      <c r="X237" s="5"/>
      <c r="Y237" s="13"/>
      <c r="Z237" s="5"/>
      <c r="AA237" s="13">
        <f t="shared" si="47"/>
        <v>0</v>
      </c>
      <c r="AB237" s="5">
        <v>8000</v>
      </c>
      <c r="AC237" s="13">
        <f t="shared" si="48"/>
        <v>8000</v>
      </c>
      <c r="AD237" s="5">
        <v>-8000</v>
      </c>
      <c r="AE237" s="13">
        <f t="shared" si="46"/>
        <v>0</v>
      </c>
      <c r="AF237" s="5"/>
      <c r="AG237" s="13">
        <f t="shared" si="45"/>
        <v>0</v>
      </c>
      <c r="AH237" s="13">
        <v>0</v>
      </c>
      <c r="AI237" s="23">
        <v>0</v>
      </c>
    </row>
    <row r="238" spans="1:35" ht="40.5" customHeight="1">
      <c r="A238" s="9" t="s">
        <v>57</v>
      </c>
      <c r="B238" s="6" t="s">
        <v>11</v>
      </c>
      <c r="C238" s="6" t="s">
        <v>22</v>
      </c>
      <c r="D238" s="6">
        <v>10</v>
      </c>
      <c r="E238" s="2" t="s">
        <v>58</v>
      </c>
      <c r="F238" s="6"/>
      <c r="G238" s="3">
        <v>292.14393000000001</v>
      </c>
      <c r="H238" s="4">
        <f>H239</f>
        <v>0</v>
      </c>
      <c r="I238" s="3">
        <f t="shared" si="51"/>
        <v>292.14393000000001</v>
      </c>
      <c r="J238" s="5">
        <f>J239</f>
        <v>0</v>
      </c>
      <c r="K238" s="13">
        <f t="shared" si="50"/>
        <v>292.14393000000001</v>
      </c>
      <c r="L238" s="5">
        <f>L239</f>
        <v>0</v>
      </c>
      <c r="M238" s="13">
        <f t="shared" si="57"/>
        <v>292.14393000000001</v>
      </c>
      <c r="N238" s="5">
        <f>N239</f>
        <v>0</v>
      </c>
      <c r="O238" s="13">
        <f t="shared" si="56"/>
        <v>292.14393000000001</v>
      </c>
      <c r="P238" s="5">
        <f>P239</f>
        <v>0</v>
      </c>
      <c r="Q238" s="13">
        <f t="shared" si="55"/>
        <v>292.14393000000001</v>
      </c>
      <c r="R238" s="5">
        <f>R239</f>
        <v>0</v>
      </c>
      <c r="S238" s="13">
        <f t="shared" si="54"/>
        <v>292.14393000000001</v>
      </c>
      <c r="T238" s="5">
        <f>T239</f>
        <v>0</v>
      </c>
      <c r="U238" s="13">
        <f t="shared" si="53"/>
        <v>292.14393000000001</v>
      </c>
      <c r="V238" s="5">
        <f>V239</f>
        <v>0</v>
      </c>
      <c r="W238" s="13">
        <f t="shared" si="52"/>
        <v>292.14393000000001</v>
      </c>
      <c r="X238" s="5">
        <f>X239</f>
        <v>0</v>
      </c>
      <c r="Y238" s="13">
        <f t="shared" si="49"/>
        <v>292.14393000000001</v>
      </c>
      <c r="Z238" s="5">
        <f>Z239</f>
        <v>0</v>
      </c>
      <c r="AA238" s="13">
        <f t="shared" si="47"/>
        <v>292.14393000000001</v>
      </c>
      <c r="AB238" s="5">
        <f>AB239</f>
        <v>0</v>
      </c>
      <c r="AC238" s="13">
        <f t="shared" si="48"/>
        <v>292.14393000000001</v>
      </c>
      <c r="AD238" s="5">
        <f>AD239</f>
        <v>59.110999999999997</v>
      </c>
      <c r="AE238" s="13">
        <f t="shared" si="46"/>
        <v>351.25493</v>
      </c>
      <c r="AF238" s="5">
        <f>AF239</f>
        <v>0</v>
      </c>
      <c r="AG238" s="13">
        <f t="shared" si="45"/>
        <v>351.25493</v>
      </c>
      <c r="AH238" s="13">
        <f>AH239</f>
        <v>351.25493</v>
      </c>
      <c r="AI238" s="23">
        <f t="shared" si="44"/>
        <v>100</v>
      </c>
    </row>
    <row r="239" spans="1:35" ht="48" customHeight="1">
      <c r="A239" s="9" t="s">
        <v>33</v>
      </c>
      <c r="B239" s="6" t="s">
        <v>11</v>
      </c>
      <c r="C239" s="6" t="s">
        <v>22</v>
      </c>
      <c r="D239" s="6">
        <v>10</v>
      </c>
      <c r="E239" s="2" t="s">
        <v>58</v>
      </c>
      <c r="F239" s="6">
        <v>200</v>
      </c>
      <c r="G239" s="3">
        <v>292.14393000000001</v>
      </c>
      <c r="H239" s="4"/>
      <c r="I239" s="3">
        <f t="shared" si="51"/>
        <v>292.14393000000001</v>
      </c>
      <c r="J239" s="5"/>
      <c r="K239" s="13">
        <f t="shared" si="50"/>
        <v>292.14393000000001</v>
      </c>
      <c r="L239" s="5"/>
      <c r="M239" s="13">
        <f t="shared" si="57"/>
        <v>292.14393000000001</v>
      </c>
      <c r="N239" s="5"/>
      <c r="O239" s="13">
        <f t="shared" si="56"/>
        <v>292.14393000000001</v>
      </c>
      <c r="P239" s="5"/>
      <c r="Q239" s="13">
        <f t="shared" si="55"/>
        <v>292.14393000000001</v>
      </c>
      <c r="R239" s="5"/>
      <c r="S239" s="13">
        <f t="shared" si="54"/>
        <v>292.14393000000001</v>
      </c>
      <c r="T239" s="5"/>
      <c r="U239" s="13">
        <f t="shared" si="53"/>
        <v>292.14393000000001</v>
      </c>
      <c r="V239" s="5"/>
      <c r="W239" s="13">
        <f t="shared" si="52"/>
        <v>292.14393000000001</v>
      </c>
      <c r="X239" s="5"/>
      <c r="Y239" s="13">
        <f t="shared" si="49"/>
        <v>292.14393000000001</v>
      </c>
      <c r="Z239" s="5"/>
      <c r="AA239" s="13">
        <f t="shared" si="47"/>
        <v>292.14393000000001</v>
      </c>
      <c r="AB239" s="5"/>
      <c r="AC239" s="13">
        <f t="shared" si="48"/>
        <v>292.14393000000001</v>
      </c>
      <c r="AD239" s="5">
        <v>59.110999999999997</v>
      </c>
      <c r="AE239" s="13">
        <f t="shared" si="46"/>
        <v>351.25493</v>
      </c>
      <c r="AF239" s="5"/>
      <c r="AG239" s="13">
        <f t="shared" si="45"/>
        <v>351.25493</v>
      </c>
      <c r="AH239" s="13">
        <v>351.25493</v>
      </c>
      <c r="AI239" s="23">
        <f t="shared" si="44"/>
        <v>100</v>
      </c>
    </row>
    <row r="240" spans="1:35" ht="48" hidden="1" customHeight="1">
      <c r="A240" s="9" t="s">
        <v>356</v>
      </c>
      <c r="B240" s="6" t="s">
        <v>11</v>
      </c>
      <c r="C240" s="6" t="s">
        <v>22</v>
      </c>
      <c r="D240" s="6">
        <v>12</v>
      </c>
      <c r="E240" s="2" t="s">
        <v>297</v>
      </c>
      <c r="F240" s="6"/>
      <c r="G240" s="3">
        <v>19.483000000000001</v>
      </c>
      <c r="H240" s="4">
        <f>H241</f>
        <v>60.657350000000001</v>
      </c>
      <c r="I240" s="3">
        <f t="shared" si="51"/>
        <v>80.140349999999998</v>
      </c>
      <c r="J240" s="5">
        <f>J241</f>
        <v>0</v>
      </c>
      <c r="K240" s="13">
        <f t="shared" si="50"/>
        <v>80.140349999999998</v>
      </c>
      <c r="L240" s="5">
        <f>L241</f>
        <v>0</v>
      </c>
      <c r="M240" s="13">
        <f t="shared" si="57"/>
        <v>80.140349999999998</v>
      </c>
      <c r="N240" s="5">
        <f>N241</f>
        <v>0</v>
      </c>
      <c r="O240" s="13">
        <f t="shared" si="56"/>
        <v>80.140349999999998</v>
      </c>
      <c r="P240" s="5">
        <f>P241</f>
        <v>-80.140349999999998</v>
      </c>
      <c r="Q240" s="13">
        <f t="shared" si="55"/>
        <v>0</v>
      </c>
      <c r="R240" s="5">
        <f>R241</f>
        <v>0</v>
      </c>
      <c r="S240" s="13">
        <f t="shared" si="54"/>
        <v>0</v>
      </c>
      <c r="T240" s="5">
        <f>T241</f>
        <v>0</v>
      </c>
      <c r="U240" s="13">
        <f t="shared" si="53"/>
        <v>0</v>
      </c>
      <c r="V240" s="5">
        <f>V241</f>
        <v>0</v>
      </c>
      <c r="W240" s="13">
        <f t="shared" si="52"/>
        <v>0</v>
      </c>
      <c r="X240" s="5">
        <f>X241</f>
        <v>0</v>
      </c>
      <c r="Y240" s="13">
        <f t="shared" si="49"/>
        <v>0</v>
      </c>
      <c r="Z240" s="5">
        <f>Z241</f>
        <v>0</v>
      </c>
      <c r="AA240" s="13">
        <f t="shared" si="47"/>
        <v>0</v>
      </c>
      <c r="AB240" s="5">
        <f>AB241</f>
        <v>0</v>
      </c>
      <c r="AC240" s="13">
        <f t="shared" si="48"/>
        <v>0</v>
      </c>
      <c r="AD240" s="5">
        <f>AD241</f>
        <v>0</v>
      </c>
      <c r="AE240" s="13">
        <f t="shared" si="46"/>
        <v>0</v>
      </c>
      <c r="AF240" s="5">
        <f>AF241</f>
        <v>0</v>
      </c>
      <c r="AG240" s="13">
        <f t="shared" si="45"/>
        <v>0</v>
      </c>
      <c r="AH240" s="13">
        <f>AH241</f>
        <v>0</v>
      </c>
      <c r="AI240" s="23">
        <v>0</v>
      </c>
    </row>
    <row r="241" spans="1:35" ht="48" hidden="1" customHeight="1">
      <c r="A241" s="9" t="s">
        <v>33</v>
      </c>
      <c r="B241" s="6" t="s">
        <v>11</v>
      </c>
      <c r="C241" s="6" t="s">
        <v>22</v>
      </c>
      <c r="D241" s="6">
        <v>12</v>
      </c>
      <c r="E241" s="2" t="s">
        <v>297</v>
      </c>
      <c r="F241" s="6">
        <v>200</v>
      </c>
      <c r="G241" s="3">
        <v>19.483000000000001</v>
      </c>
      <c r="H241" s="4">
        <v>60.657350000000001</v>
      </c>
      <c r="I241" s="3">
        <f t="shared" si="51"/>
        <v>80.140349999999998</v>
      </c>
      <c r="J241" s="5"/>
      <c r="K241" s="13">
        <f t="shared" si="50"/>
        <v>80.140349999999998</v>
      </c>
      <c r="L241" s="5"/>
      <c r="M241" s="13">
        <f t="shared" si="57"/>
        <v>80.140349999999998</v>
      </c>
      <c r="N241" s="5"/>
      <c r="O241" s="13">
        <f t="shared" si="56"/>
        <v>80.140349999999998</v>
      </c>
      <c r="P241" s="5">
        <v>-80.140349999999998</v>
      </c>
      <c r="Q241" s="13">
        <f t="shared" si="55"/>
        <v>0</v>
      </c>
      <c r="R241" s="5"/>
      <c r="S241" s="13">
        <f t="shared" si="54"/>
        <v>0</v>
      </c>
      <c r="T241" s="5"/>
      <c r="U241" s="13">
        <f t="shared" si="53"/>
        <v>0</v>
      </c>
      <c r="V241" s="5"/>
      <c r="W241" s="13">
        <f t="shared" si="52"/>
        <v>0</v>
      </c>
      <c r="X241" s="5"/>
      <c r="Y241" s="13">
        <f t="shared" si="49"/>
        <v>0</v>
      </c>
      <c r="Z241" s="5"/>
      <c r="AA241" s="13">
        <f t="shared" si="47"/>
        <v>0</v>
      </c>
      <c r="AB241" s="5"/>
      <c r="AC241" s="13">
        <f t="shared" si="48"/>
        <v>0</v>
      </c>
      <c r="AD241" s="5"/>
      <c r="AE241" s="13">
        <f t="shared" si="46"/>
        <v>0</v>
      </c>
      <c r="AF241" s="5"/>
      <c r="AG241" s="13">
        <f t="shared" si="45"/>
        <v>0</v>
      </c>
      <c r="AH241" s="13">
        <v>0</v>
      </c>
      <c r="AI241" s="23">
        <v>0</v>
      </c>
    </row>
    <row r="242" spans="1:35" ht="48" customHeight="1">
      <c r="A242" s="9" t="s">
        <v>356</v>
      </c>
      <c r="B242" s="6" t="s">
        <v>11</v>
      </c>
      <c r="C242" s="6" t="s">
        <v>22</v>
      </c>
      <c r="D242" s="6">
        <v>12</v>
      </c>
      <c r="E242" s="2" t="s">
        <v>355</v>
      </c>
      <c r="F242" s="6"/>
      <c r="G242" s="3"/>
      <c r="H242" s="4"/>
      <c r="I242" s="3">
        <f t="shared" si="51"/>
        <v>0</v>
      </c>
      <c r="J242" s="5"/>
      <c r="K242" s="13">
        <f t="shared" si="50"/>
        <v>0</v>
      </c>
      <c r="L242" s="5"/>
      <c r="M242" s="13">
        <f t="shared" si="57"/>
        <v>0</v>
      </c>
      <c r="N242" s="5"/>
      <c r="O242" s="13">
        <f t="shared" si="56"/>
        <v>0</v>
      </c>
      <c r="P242" s="5">
        <f>P243</f>
        <v>419.74035000000003</v>
      </c>
      <c r="Q242" s="13">
        <f t="shared" si="55"/>
        <v>419.74035000000003</v>
      </c>
      <c r="R242" s="5">
        <f>R243</f>
        <v>0</v>
      </c>
      <c r="S242" s="13">
        <f t="shared" si="54"/>
        <v>419.74035000000003</v>
      </c>
      <c r="T242" s="5">
        <f>T243</f>
        <v>-37.664999999999999</v>
      </c>
      <c r="U242" s="13">
        <f t="shared" si="53"/>
        <v>382.07535000000001</v>
      </c>
      <c r="V242" s="5">
        <f>V243</f>
        <v>0</v>
      </c>
      <c r="W242" s="13">
        <f t="shared" si="52"/>
        <v>382.07535000000001</v>
      </c>
      <c r="X242" s="5">
        <f>X243</f>
        <v>0</v>
      </c>
      <c r="Y242" s="13">
        <f t="shared" si="49"/>
        <v>382.07535000000001</v>
      </c>
      <c r="Z242" s="5">
        <f>Z243</f>
        <v>0</v>
      </c>
      <c r="AA242" s="13">
        <f t="shared" si="47"/>
        <v>382.07535000000001</v>
      </c>
      <c r="AB242" s="5">
        <f>AB243</f>
        <v>0</v>
      </c>
      <c r="AC242" s="13">
        <f t="shared" si="48"/>
        <v>382.07535000000001</v>
      </c>
      <c r="AD242" s="5">
        <f>AD243</f>
        <v>0</v>
      </c>
      <c r="AE242" s="13">
        <f t="shared" si="46"/>
        <v>382.07535000000001</v>
      </c>
      <c r="AF242" s="5">
        <f>AF243</f>
        <v>0</v>
      </c>
      <c r="AG242" s="13">
        <f t="shared" si="45"/>
        <v>382.07535000000001</v>
      </c>
      <c r="AH242" s="13">
        <f>AH243</f>
        <v>222.46244999999999</v>
      </c>
      <c r="AI242" s="23">
        <f t="shared" si="44"/>
        <v>58.224758545663825</v>
      </c>
    </row>
    <row r="243" spans="1:35" ht="48" customHeight="1">
      <c r="A243" s="9" t="s">
        <v>33</v>
      </c>
      <c r="B243" s="6" t="s">
        <v>11</v>
      </c>
      <c r="C243" s="6" t="s">
        <v>22</v>
      </c>
      <c r="D243" s="6">
        <v>12</v>
      </c>
      <c r="E243" s="2" t="s">
        <v>355</v>
      </c>
      <c r="F243" s="6">
        <v>200</v>
      </c>
      <c r="G243" s="3"/>
      <c r="H243" s="4"/>
      <c r="I243" s="3">
        <f t="shared" si="51"/>
        <v>0</v>
      </c>
      <c r="J243" s="5"/>
      <c r="K243" s="13">
        <f t="shared" si="50"/>
        <v>0</v>
      </c>
      <c r="L243" s="5"/>
      <c r="M243" s="13">
        <f t="shared" si="57"/>
        <v>0</v>
      </c>
      <c r="N243" s="5"/>
      <c r="O243" s="13">
        <f t="shared" si="56"/>
        <v>0</v>
      </c>
      <c r="P243" s="5">
        <f>80.14035+339.6</f>
        <v>419.74035000000003</v>
      </c>
      <c r="Q243" s="13">
        <f t="shared" si="55"/>
        <v>419.74035000000003</v>
      </c>
      <c r="R243" s="5"/>
      <c r="S243" s="13">
        <f t="shared" si="54"/>
        <v>419.74035000000003</v>
      </c>
      <c r="T243" s="5">
        <v>-37.664999999999999</v>
      </c>
      <c r="U243" s="13">
        <f t="shared" si="53"/>
        <v>382.07535000000001</v>
      </c>
      <c r="V243" s="5"/>
      <c r="W243" s="13">
        <f t="shared" si="52"/>
        <v>382.07535000000001</v>
      </c>
      <c r="X243" s="5"/>
      <c r="Y243" s="13">
        <f t="shared" si="49"/>
        <v>382.07535000000001</v>
      </c>
      <c r="Z243" s="5"/>
      <c r="AA243" s="13">
        <f t="shared" si="47"/>
        <v>382.07535000000001</v>
      </c>
      <c r="AB243" s="5"/>
      <c r="AC243" s="13">
        <f t="shared" si="48"/>
        <v>382.07535000000001</v>
      </c>
      <c r="AD243" s="5"/>
      <c r="AE243" s="13">
        <f t="shared" si="46"/>
        <v>382.07535000000001</v>
      </c>
      <c r="AF243" s="5"/>
      <c r="AG243" s="13">
        <f t="shared" si="45"/>
        <v>382.07535000000001</v>
      </c>
      <c r="AH243" s="13">
        <v>222.46244999999999</v>
      </c>
      <c r="AI243" s="23">
        <f t="shared" si="44"/>
        <v>58.224758545663825</v>
      </c>
    </row>
    <row r="244" spans="1:35" ht="69" customHeight="1">
      <c r="A244" s="9" t="s">
        <v>70</v>
      </c>
      <c r="B244" s="6" t="s">
        <v>11</v>
      </c>
      <c r="C244" s="6" t="s">
        <v>22</v>
      </c>
      <c r="D244" s="6">
        <v>12</v>
      </c>
      <c r="E244" s="7" t="s">
        <v>71</v>
      </c>
      <c r="F244" s="6"/>
      <c r="G244" s="3">
        <v>180.517</v>
      </c>
      <c r="H244" s="4">
        <f>H245</f>
        <v>0</v>
      </c>
      <c r="I244" s="3">
        <f t="shared" si="51"/>
        <v>180.517</v>
      </c>
      <c r="J244" s="5">
        <f>J245</f>
        <v>0</v>
      </c>
      <c r="K244" s="13">
        <f t="shared" si="50"/>
        <v>180.517</v>
      </c>
      <c r="L244" s="5">
        <f>L245</f>
        <v>0</v>
      </c>
      <c r="M244" s="13">
        <f t="shared" si="57"/>
        <v>180.517</v>
      </c>
      <c r="N244" s="5">
        <f>N245</f>
        <v>0</v>
      </c>
      <c r="O244" s="13">
        <f t="shared" si="56"/>
        <v>180.517</v>
      </c>
      <c r="P244" s="5">
        <f>P245</f>
        <v>0</v>
      </c>
      <c r="Q244" s="13">
        <f t="shared" si="55"/>
        <v>180.517</v>
      </c>
      <c r="R244" s="5">
        <f>R245</f>
        <v>0</v>
      </c>
      <c r="S244" s="13">
        <f t="shared" si="54"/>
        <v>180.517</v>
      </c>
      <c r="T244" s="5">
        <f>T245</f>
        <v>0</v>
      </c>
      <c r="U244" s="13">
        <f t="shared" si="53"/>
        <v>180.517</v>
      </c>
      <c r="V244" s="5">
        <f>V245</f>
        <v>0</v>
      </c>
      <c r="W244" s="13">
        <f t="shared" si="52"/>
        <v>180.517</v>
      </c>
      <c r="X244" s="5">
        <f>X245</f>
        <v>0</v>
      </c>
      <c r="Y244" s="13">
        <f t="shared" si="49"/>
        <v>180.517</v>
      </c>
      <c r="Z244" s="5">
        <f>Z245</f>
        <v>0</v>
      </c>
      <c r="AA244" s="13">
        <f t="shared" si="47"/>
        <v>180.517</v>
      </c>
      <c r="AB244" s="5">
        <f>AB245</f>
        <v>0</v>
      </c>
      <c r="AC244" s="13">
        <f t="shared" si="48"/>
        <v>180.517</v>
      </c>
      <c r="AD244" s="5">
        <f>AD245</f>
        <v>-54.152000000000001</v>
      </c>
      <c r="AE244" s="13">
        <f t="shared" si="46"/>
        <v>126.36499999999999</v>
      </c>
      <c r="AF244" s="5">
        <f>AF245</f>
        <v>0</v>
      </c>
      <c r="AG244" s="13">
        <f t="shared" si="45"/>
        <v>126.36499999999999</v>
      </c>
      <c r="AH244" s="13">
        <f>AH245</f>
        <v>126.36499999999999</v>
      </c>
      <c r="AI244" s="23">
        <f t="shared" si="44"/>
        <v>100</v>
      </c>
    </row>
    <row r="245" spans="1:35" ht="49.5" customHeight="1">
      <c r="A245" s="9" t="s">
        <v>33</v>
      </c>
      <c r="B245" s="6" t="s">
        <v>11</v>
      </c>
      <c r="C245" s="6" t="s">
        <v>22</v>
      </c>
      <c r="D245" s="6">
        <v>12</v>
      </c>
      <c r="E245" s="7" t="s">
        <v>71</v>
      </c>
      <c r="F245" s="6">
        <v>200</v>
      </c>
      <c r="G245" s="3">
        <v>180.517</v>
      </c>
      <c r="H245" s="4"/>
      <c r="I245" s="3">
        <f t="shared" si="51"/>
        <v>180.517</v>
      </c>
      <c r="J245" s="5"/>
      <c r="K245" s="13">
        <f t="shared" si="50"/>
        <v>180.517</v>
      </c>
      <c r="L245" s="5"/>
      <c r="M245" s="13">
        <f t="shared" si="57"/>
        <v>180.517</v>
      </c>
      <c r="N245" s="5"/>
      <c r="O245" s="13">
        <f t="shared" si="56"/>
        <v>180.517</v>
      </c>
      <c r="P245" s="5"/>
      <c r="Q245" s="13">
        <f t="shared" si="55"/>
        <v>180.517</v>
      </c>
      <c r="R245" s="5"/>
      <c r="S245" s="13">
        <f t="shared" si="54"/>
        <v>180.517</v>
      </c>
      <c r="T245" s="5"/>
      <c r="U245" s="13">
        <f t="shared" si="53"/>
        <v>180.517</v>
      </c>
      <c r="V245" s="5"/>
      <c r="W245" s="13">
        <f t="shared" si="52"/>
        <v>180.517</v>
      </c>
      <c r="X245" s="5"/>
      <c r="Y245" s="13">
        <f t="shared" si="49"/>
        <v>180.517</v>
      </c>
      <c r="Z245" s="5"/>
      <c r="AA245" s="13">
        <f t="shared" si="47"/>
        <v>180.517</v>
      </c>
      <c r="AB245" s="5"/>
      <c r="AC245" s="13">
        <f t="shared" si="48"/>
        <v>180.517</v>
      </c>
      <c r="AD245" s="5">
        <v>-54.152000000000001</v>
      </c>
      <c r="AE245" s="13">
        <f t="shared" si="46"/>
        <v>126.36499999999999</v>
      </c>
      <c r="AF245" s="5"/>
      <c r="AG245" s="13">
        <f t="shared" si="45"/>
        <v>126.36499999999999</v>
      </c>
      <c r="AH245" s="13">
        <v>126.36499999999999</v>
      </c>
      <c r="AI245" s="23">
        <f t="shared" si="44"/>
        <v>100</v>
      </c>
    </row>
    <row r="246" spans="1:35" ht="97.5" customHeight="1">
      <c r="A246" s="18" t="s">
        <v>254</v>
      </c>
      <c r="B246" s="6" t="s">
        <v>11</v>
      </c>
      <c r="C246" s="6" t="s">
        <v>23</v>
      </c>
      <c r="D246" s="6" t="s">
        <v>20</v>
      </c>
      <c r="E246" s="7" t="s">
        <v>72</v>
      </c>
      <c r="F246" s="6"/>
      <c r="G246" s="3">
        <v>3717.3789999999999</v>
      </c>
      <c r="H246" s="4">
        <f>H247</f>
        <v>0</v>
      </c>
      <c r="I246" s="3">
        <f t="shared" si="51"/>
        <v>3717.3789999999999</v>
      </c>
      <c r="J246" s="5">
        <f>J247</f>
        <v>-1290.0150000000001</v>
      </c>
      <c r="K246" s="13">
        <f t="shared" si="50"/>
        <v>2427.3639999999996</v>
      </c>
      <c r="L246" s="5">
        <f>L247</f>
        <v>0</v>
      </c>
      <c r="M246" s="13">
        <f t="shared" si="57"/>
        <v>2427.3639999999996</v>
      </c>
      <c r="N246" s="5">
        <f>N247</f>
        <v>0</v>
      </c>
      <c r="O246" s="13">
        <f t="shared" si="56"/>
        <v>2427.3639999999996</v>
      </c>
      <c r="P246" s="5">
        <f>P247</f>
        <v>0</v>
      </c>
      <c r="Q246" s="13">
        <f t="shared" si="55"/>
        <v>2427.3639999999996</v>
      </c>
      <c r="R246" s="5">
        <f>R247</f>
        <v>-188.79300000000001</v>
      </c>
      <c r="S246" s="13">
        <f t="shared" si="54"/>
        <v>2238.5709999999995</v>
      </c>
      <c r="T246" s="5">
        <f>T247</f>
        <v>0</v>
      </c>
      <c r="U246" s="13">
        <f t="shared" si="53"/>
        <v>2238.5709999999995</v>
      </c>
      <c r="V246" s="5">
        <f>V247</f>
        <v>0</v>
      </c>
      <c r="W246" s="13">
        <f t="shared" si="52"/>
        <v>2238.5709999999995</v>
      </c>
      <c r="X246" s="5">
        <f>X247</f>
        <v>0</v>
      </c>
      <c r="Y246" s="13">
        <f t="shared" si="49"/>
        <v>2238.5709999999995</v>
      </c>
      <c r="Z246" s="5">
        <f>Z247</f>
        <v>0</v>
      </c>
      <c r="AA246" s="13">
        <f t="shared" si="47"/>
        <v>2238.5709999999995</v>
      </c>
      <c r="AB246" s="5">
        <f>AB247</f>
        <v>0</v>
      </c>
      <c r="AC246" s="13">
        <f t="shared" si="48"/>
        <v>2238.5709999999995</v>
      </c>
      <c r="AD246" s="5">
        <f>AD247</f>
        <v>0</v>
      </c>
      <c r="AE246" s="13">
        <f t="shared" si="46"/>
        <v>2238.5709999999995</v>
      </c>
      <c r="AF246" s="5">
        <f>AF247</f>
        <v>0</v>
      </c>
      <c r="AG246" s="13">
        <f t="shared" si="45"/>
        <v>2238.5709999999995</v>
      </c>
      <c r="AH246" s="13">
        <f>AH247</f>
        <v>1335.5643399999999</v>
      </c>
      <c r="AI246" s="23">
        <f t="shared" si="44"/>
        <v>59.661468856694754</v>
      </c>
    </row>
    <row r="247" spans="1:35" ht="45" customHeight="1">
      <c r="A247" s="9" t="s">
        <v>34</v>
      </c>
      <c r="B247" s="6" t="s">
        <v>11</v>
      </c>
      <c r="C247" s="6" t="s">
        <v>23</v>
      </c>
      <c r="D247" s="6" t="s">
        <v>20</v>
      </c>
      <c r="E247" s="7" t="s">
        <v>72</v>
      </c>
      <c r="F247" s="6">
        <v>800</v>
      </c>
      <c r="G247" s="3">
        <v>3717.3789999999999</v>
      </c>
      <c r="H247" s="5"/>
      <c r="I247" s="3">
        <f t="shared" si="51"/>
        <v>3717.3789999999999</v>
      </c>
      <c r="J247" s="5">
        <v>-1290.0150000000001</v>
      </c>
      <c r="K247" s="13">
        <f t="shared" si="50"/>
        <v>2427.3639999999996</v>
      </c>
      <c r="L247" s="5"/>
      <c r="M247" s="13">
        <f t="shared" si="57"/>
        <v>2427.3639999999996</v>
      </c>
      <c r="N247" s="5"/>
      <c r="O247" s="13">
        <f t="shared" si="56"/>
        <v>2427.3639999999996</v>
      </c>
      <c r="P247" s="5"/>
      <c r="Q247" s="13">
        <f t="shared" si="55"/>
        <v>2427.3639999999996</v>
      </c>
      <c r="R247" s="5">
        <v>-188.79300000000001</v>
      </c>
      <c r="S247" s="13">
        <f t="shared" si="54"/>
        <v>2238.5709999999995</v>
      </c>
      <c r="T247" s="5"/>
      <c r="U247" s="13">
        <f t="shared" si="53"/>
        <v>2238.5709999999995</v>
      </c>
      <c r="V247" s="5"/>
      <c r="W247" s="13">
        <f t="shared" si="52"/>
        <v>2238.5709999999995</v>
      </c>
      <c r="X247" s="5"/>
      <c r="Y247" s="13">
        <f t="shared" si="49"/>
        <v>2238.5709999999995</v>
      </c>
      <c r="Z247" s="5"/>
      <c r="AA247" s="13">
        <f t="shared" si="47"/>
        <v>2238.5709999999995</v>
      </c>
      <c r="AB247" s="5"/>
      <c r="AC247" s="13">
        <f t="shared" si="48"/>
        <v>2238.5709999999995</v>
      </c>
      <c r="AD247" s="5"/>
      <c r="AE247" s="13">
        <f t="shared" si="46"/>
        <v>2238.5709999999995</v>
      </c>
      <c r="AF247" s="5"/>
      <c r="AG247" s="13">
        <f t="shared" si="45"/>
        <v>2238.5709999999995</v>
      </c>
      <c r="AH247" s="13">
        <v>1335.5643399999999</v>
      </c>
      <c r="AI247" s="23">
        <f t="shared" si="44"/>
        <v>59.661468856694754</v>
      </c>
    </row>
    <row r="248" spans="1:35" ht="42.75" customHeight="1">
      <c r="A248" s="11" t="s">
        <v>15</v>
      </c>
      <c r="B248" s="12" t="s">
        <v>4</v>
      </c>
      <c r="C248" s="12"/>
      <c r="D248" s="12"/>
      <c r="E248" s="12"/>
      <c r="F248" s="12"/>
      <c r="G248" s="3">
        <v>316587.00839000009</v>
      </c>
      <c r="H248" s="4">
        <f>H249+H250</f>
        <v>2547.9180000000001</v>
      </c>
      <c r="I248" s="3">
        <f t="shared" si="51"/>
        <v>319134.9263900001</v>
      </c>
      <c r="J248" s="5">
        <f>J249+J250</f>
        <v>0</v>
      </c>
      <c r="K248" s="13">
        <f t="shared" si="50"/>
        <v>319134.9263900001</v>
      </c>
      <c r="L248" s="5">
        <f>L249+L250</f>
        <v>0</v>
      </c>
      <c r="M248" s="13">
        <f t="shared" si="57"/>
        <v>319134.9263900001</v>
      </c>
      <c r="N248" s="5">
        <f>N249+N250</f>
        <v>0</v>
      </c>
      <c r="O248" s="13">
        <f t="shared" si="56"/>
        <v>319134.9263900001</v>
      </c>
      <c r="P248" s="5">
        <f>P249+P250</f>
        <v>0</v>
      </c>
      <c r="Q248" s="13">
        <f t="shared" si="55"/>
        <v>319134.9263900001</v>
      </c>
      <c r="R248" s="5">
        <f>R249+R250</f>
        <v>320.64975000000004</v>
      </c>
      <c r="S248" s="13">
        <f t="shared" si="54"/>
        <v>319455.57614000008</v>
      </c>
      <c r="T248" s="5">
        <f>T249+T250</f>
        <v>0</v>
      </c>
      <c r="U248" s="13">
        <f t="shared" si="53"/>
        <v>319455.57614000008</v>
      </c>
      <c r="V248" s="5">
        <f>V249+V250</f>
        <v>493.77184</v>
      </c>
      <c r="W248" s="13">
        <f t="shared" si="52"/>
        <v>319949.34798000008</v>
      </c>
      <c r="X248" s="5">
        <f>X249+X250</f>
        <v>155.04599999999996</v>
      </c>
      <c r="Y248" s="13">
        <f t="shared" si="49"/>
        <v>320104.39398000005</v>
      </c>
      <c r="Z248" s="5">
        <f>Z249+Z250</f>
        <v>4405.5420699999995</v>
      </c>
      <c r="AA248" s="13">
        <f t="shared" si="47"/>
        <v>324509.93605000008</v>
      </c>
      <c r="AB248" s="5">
        <f>AB249+AB250</f>
        <v>-739.55840999999998</v>
      </c>
      <c r="AC248" s="13">
        <f t="shared" si="48"/>
        <v>323770.37764000008</v>
      </c>
      <c r="AD248" s="5">
        <f>AD249+AD250</f>
        <v>0</v>
      </c>
      <c r="AE248" s="13">
        <f t="shared" si="46"/>
        <v>323770.37764000008</v>
      </c>
      <c r="AF248" s="5">
        <f>AF249+AF250</f>
        <v>-330.68286000000001</v>
      </c>
      <c r="AG248" s="13">
        <f t="shared" si="45"/>
        <v>323439.69478000008</v>
      </c>
      <c r="AH248" s="13">
        <f>AH249+AH250</f>
        <v>322336.05678000004</v>
      </c>
      <c r="AI248" s="23">
        <f t="shared" si="44"/>
        <v>99.658780904814208</v>
      </c>
    </row>
    <row r="249" spans="1:35" ht="33" customHeight="1">
      <c r="A249" s="9" t="s">
        <v>12</v>
      </c>
      <c r="B249" s="6" t="s">
        <v>4</v>
      </c>
      <c r="C249" s="6"/>
      <c r="D249" s="6"/>
      <c r="E249" s="6"/>
      <c r="F249" s="6"/>
      <c r="G249" s="3">
        <v>132142.76690000002</v>
      </c>
      <c r="H249" s="4">
        <f>H251+H253+H255+H257+H259+H263+H265+H267+H271+H273+H275+H277+H279+H281+H283+H285+H289+H291+H293+H295+H297+H299+H301+H303+H305+H307+H309+H311+H313+H315+H317+H323+H326+H329+H332+H339+H350+H352+H354</f>
        <v>2547.9180000000001</v>
      </c>
      <c r="I249" s="3">
        <f t="shared" si="51"/>
        <v>134690.68490000002</v>
      </c>
      <c r="J249" s="5">
        <f>J251+J253+J255+J257+J259+J263+J265+J267+J271+J273+J275+J277+J279+J281+J283+J285+J289+J291+J293+J295+J297+J299+J301+J303+J305+J307+J309+J311+J313+J315+J317+J323+J326+J329+J332+J339+J350+J352+J354</f>
        <v>0</v>
      </c>
      <c r="K249" s="13">
        <f t="shared" si="50"/>
        <v>134690.68490000002</v>
      </c>
      <c r="L249" s="5">
        <f>L251+L253+L255+L257+L259+L263+L265+L267+L271+L273+L275+L277+L279+L281+L283+L285+L289+L291+L293+L295+L297+L299+L301+L303+L305+L307+L309+L311+L313+L315+L317+L323+L326+L329+L332+L339+L350+L352+L354</f>
        <v>0</v>
      </c>
      <c r="M249" s="13">
        <f t="shared" si="57"/>
        <v>134690.68490000002</v>
      </c>
      <c r="N249" s="5">
        <f>N251+N253+N255+N257+N259+N263+N265+N267+N271+N273+N275+N277+N279+N281+N283+N285+N289+N291+N293+N295+N297+N299+N301+N303+N305+N307+N309+N311+N313+N315+N317+N323+N326+N329+N332+N339+N350+N352+N354</f>
        <v>0</v>
      </c>
      <c r="O249" s="13">
        <f t="shared" si="56"/>
        <v>134690.68490000002</v>
      </c>
      <c r="P249" s="5">
        <f>P251+P253+P255+P257+P259+P263+P265+P267+P271+P273+P275+P277+P279+P281+P283+P285+P289+P291+P293+P295+P297+P299+P301+P303+P305+P307+P309+P311+P313+P315+P317+P323+P326+P329+P332+P339+P350+P352+P354</f>
        <v>0</v>
      </c>
      <c r="Q249" s="13">
        <f t="shared" si="55"/>
        <v>134690.68490000002</v>
      </c>
      <c r="R249" s="5">
        <f>R251+R253+R255+R257+R259+R263+R265+R267+R271+R273+R275+R277+R279+R281+R283+R285+R289+R291+R293+R295+R297+R299+R301+R303+R305+R307+R309+R311+R313+R315+R317+R323+R326+R329+R332+R339+R350+R352+R354</f>
        <v>0</v>
      </c>
      <c r="S249" s="13">
        <f t="shared" si="54"/>
        <v>134690.68490000002</v>
      </c>
      <c r="T249" s="5">
        <f>T251+T253+T255+T257+T259+T263+T265+T267+T271+T273+T275+T277+T279+T281+T283+T285+T289+T291+T293+T295+T297+T299+T301+T303+T305+T307+T309+T311+T313+T315+T317+T323+T326+T329+T332+T339+T350+T352+T354</f>
        <v>0</v>
      </c>
      <c r="U249" s="13">
        <f t="shared" si="53"/>
        <v>134690.68490000002</v>
      </c>
      <c r="V249" s="5">
        <f>V251+V253+V255+V257+V259+V263+V265+V267+V271+V273+V275+V277+V279+V281+V283+V285+V289+V291+V293+V295+V297+V299+V301+V303+V305+V307+V309+V311+V313+V315+V317+V323+V326+V329+V332+V339+V350+V352+V354+V321+V336+V343</f>
        <v>493.77184</v>
      </c>
      <c r="W249" s="13">
        <f t="shared" si="52"/>
        <v>135184.45674000002</v>
      </c>
      <c r="X249" s="5">
        <f>X251+X253+X255+X257+X259+X263+X265+X267+X271+X273+X275+X277+X279+X281+X283+X285+X289+X291+X293+X295+X297+X299+X301+X303+X305+X307+X309+X311+X313+X315+X317+X323+X326+X329+X332+X339+X350+X352+X354+X321+X336+X343+X348</f>
        <v>155.04599999999996</v>
      </c>
      <c r="Y249" s="13">
        <f t="shared" si="49"/>
        <v>135339.50274000003</v>
      </c>
      <c r="Z249" s="5">
        <f>Z251+Z253+Z255+Z257+Z259+Z263+Z265+Z267+Z271+Z273+Z275+Z277+Z279+Z281+Z283+Z285+Z289+Z291+Z293+Z295+Z297+Z299+Z301+Z303+Z305+Z307+Z309+Z311+Z313+Z315+Z317+Z323+Z326+Z329+Z332+Z339+Z350+Z352+Z354+Z321+Z336+Z343+Z348</f>
        <v>3006.3400699999997</v>
      </c>
      <c r="AA249" s="13">
        <f t="shared" si="47"/>
        <v>138345.84281000003</v>
      </c>
      <c r="AB249" s="5">
        <f>AB251+AB253+AB255+AB257+AB259+AB263+AB265+AB267+AB271+AB273+AB275+AB277+AB279+AB281+AB283+AB285+AB289+AB291+AB293+AB295+AB297+AB299+AB301+AB303+AB305+AB307+AB309+AB311+AB313+AB315+AB317+AB323+AB326+AB329+AB332+AB339+AB350+AB352+AB354+AB321+AB336+AB343+AB348</f>
        <v>17.478519999999993</v>
      </c>
      <c r="AC249" s="13">
        <f t="shared" si="48"/>
        <v>138363.32133000004</v>
      </c>
      <c r="AD249" s="5">
        <f>AD251+AD253+AD255+AD257+AD259+AD263+AD265+AD267+AD271+AD273+AD275+AD277+AD279+AD281+AD283+AD285+AD289+AD291+AD293+AD295+AD297+AD299+AD301+AD303+AD305+AD307+AD309+AD311+AD313+AD315+AD317+AD323+AD326+AD329+AD332+AD339+AD350+AD352+AD354+AD321+AD336+AD343+AD348</f>
        <v>0</v>
      </c>
      <c r="AE249" s="13">
        <f t="shared" si="46"/>
        <v>138363.32133000004</v>
      </c>
      <c r="AF249" s="5">
        <f>AF251+AF253+AF255+AF257+AF259+AF263+AF265+AF267+AF271+AF273+AF275+AF277+AF279+AF281+AF283+AF285+AF289+AF291+AF293+AF295+AF297+AF299+AF301+AF303+AF305+AF307+AF309+AF311+AF313+AF315+AF317+AF323+AF326+AF329+AF332+AF339+AF350+AF352+AF354+AF321+AF336+AF343+AF348</f>
        <v>-33.284959999999998</v>
      </c>
      <c r="AG249" s="13">
        <f t="shared" si="45"/>
        <v>138330.03637000005</v>
      </c>
      <c r="AH249" s="13">
        <f>AH251+AH253+AH255+AH257+AH259+AH263+AH265+AH267+AH271+AH273+AH275+AH277+AH279+AH281+AH283+AH285+AH289+AH291+AH293+AH295+AH297+AH299+AH301+AH303+AH305+AH307+AH309+AH311+AH313+AH315+AH317+AH323+AH326+AH329+AH332+AH339+AH350+AH352+AH354+AH321+AH336+AH343+AH348</f>
        <v>137226.39837000001</v>
      </c>
      <c r="AI249" s="23">
        <f t="shared" si="44"/>
        <v>99.202170382542178</v>
      </c>
    </row>
    <row r="250" spans="1:35" ht="39.75" customHeight="1">
      <c r="A250" s="9" t="s">
        <v>13</v>
      </c>
      <c r="B250" s="6" t="s">
        <v>4</v>
      </c>
      <c r="C250" s="6"/>
      <c r="D250" s="6"/>
      <c r="E250" s="6"/>
      <c r="F250" s="6"/>
      <c r="G250" s="3">
        <v>184444.24148999999</v>
      </c>
      <c r="H250" s="4">
        <f>H261+H269+H287+H319+H345</f>
        <v>0</v>
      </c>
      <c r="I250" s="3">
        <f t="shared" si="51"/>
        <v>184444.24148999999</v>
      </c>
      <c r="J250" s="5">
        <f>J261+J269+J287+J319+J345</f>
        <v>0</v>
      </c>
      <c r="K250" s="13">
        <f t="shared" si="50"/>
        <v>184444.24148999999</v>
      </c>
      <c r="L250" s="5">
        <f>L261+L269+L287+L319+L345</f>
        <v>0</v>
      </c>
      <c r="M250" s="13">
        <f t="shared" si="57"/>
        <v>184444.24148999999</v>
      </c>
      <c r="N250" s="5">
        <f>N261+N269+N287+N319+N345</f>
        <v>0</v>
      </c>
      <c r="O250" s="13">
        <f t="shared" si="56"/>
        <v>184444.24148999999</v>
      </c>
      <c r="P250" s="5">
        <f>P261+P269+P287+P319+P345</f>
        <v>0</v>
      </c>
      <c r="Q250" s="13">
        <f t="shared" si="55"/>
        <v>184444.24148999999</v>
      </c>
      <c r="R250" s="5">
        <f>R261+R269+R287+R319+R345</f>
        <v>320.64975000000004</v>
      </c>
      <c r="S250" s="13">
        <f t="shared" si="54"/>
        <v>184764.89124</v>
      </c>
      <c r="T250" s="5">
        <f>T261+T269+T287+T319+T345</f>
        <v>0</v>
      </c>
      <c r="U250" s="13">
        <f t="shared" si="53"/>
        <v>184764.89124</v>
      </c>
      <c r="V250" s="5">
        <f>V261+V269+V287+V319+V345</f>
        <v>0</v>
      </c>
      <c r="W250" s="13">
        <f t="shared" si="52"/>
        <v>184764.89124</v>
      </c>
      <c r="X250" s="5">
        <f>X261+X269+X287+X319+X345</f>
        <v>0</v>
      </c>
      <c r="Y250" s="13">
        <f t="shared" si="49"/>
        <v>184764.89124</v>
      </c>
      <c r="Z250" s="5">
        <f>Z261+Z269+Z287+Z319+Z345</f>
        <v>1399.202</v>
      </c>
      <c r="AA250" s="13">
        <f t="shared" si="47"/>
        <v>186164.09323999999</v>
      </c>
      <c r="AB250" s="5">
        <f>AB261+AB269+AB287+AB319+AB345</f>
        <v>-757.03692999999998</v>
      </c>
      <c r="AC250" s="13">
        <f t="shared" si="48"/>
        <v>185407.05630999999</v>
      </c>
      <c r="AD250" s="5">
        <f>AD261+AD269+AD287+AD319+AD345</f>
        <v>0</v>
      </c>
      <c r="AE250" s="13">
        <f t="shared" si="46"/>
        <v>185407.05630999999</v>
      </c>
      <c r="AF250" s="5">
        <f>AF261+AF269+AF287+AF319+AF345</f>
        <v>-297.39789999999999</v>
      </c>
      <c r="AG250" s="13">
        <f t="shared" si="45"/>
        <v>185109.65840999997</v>
      </c>
      <c r="AH250" s="13">
        <f>AH261+AH269+AH287+AH319+AH345</f>
        <v>185109.65841000003</v>
      </c>
      <c r="AI250" s="23">
        <f t="shared" si="44"/>
        <v>100.00000000000003</v>
      </c>
    </row>
    <row r="251" spans="1:35" ht="44.25" customHeight="1">
      <c r="A251" s="9" t="s">
        <v>127</v>
      </c>
      <c r="B251" s="6" t="s">
        <v>4</v>
      </c>
      <c r="C251" s="6" t="s">
        <v>24</v>
      </c>
      <c r="D251" s="6" t="s">
        <v>20</v>
      </c>
      <c r="E251" s="2" t="s">
        <v>133</v>
      </c>
      <c r="F251" s="6"/>
      <c r="G251" s="3">
        <v>59354.273520000002</v>
      </c>
      <c r="H251" s="4">
        <f>H252</f>
        <v>89.760999999999996</v>
      </c>
      <c r="I251" s="3">
        <f t="shared" si="51"/>
        <v>59444.034520000001</v>
      </c>
      <c r="J251" s="5">
        <f>J252</f>
        <v>0</v>
      </c>
      <c r="K251" s="13">
        <f t="shared" si="50"/>
        <v>59444.034520000001</v>
      </c>
      <c r="L251" s="5">
        <f>L252</f>
        <v>0</v>
      </c>
      <c r="M251" s="13">
        <f t="shared" si="57"/>
        <v>59444.034520000001</v>
      </c>
      <c r="N251" s="5">
        <f>N252</f>
        <v>0</v>
      </c>
      <c r="O251" s="13">
        <f t="shared" si="56"/>
        <v>59444.034520000001</v>
      </c>
      <c r="P251" s="5">
        <f>P252</f>
        <v>0</v>
      </c>
      <c r="Q251" s="13">
        <f t="shared" si="55"/>
        <v>59444.034520000001</v>
      </c>
      <c r="R251" s="5">
        <f>R252</f>
        <v>0</v>
      </c>
      <c r="S251" s="13">
        <f t="shared" si="54"/>
        <v>59444.034520000001</v>
      </c>
      <c r="T251" s="5">
        <f>T252</f>
        <v>0</v>
      </c>
      <c r="U251" s="13">
        <f t="shared" si="53"/>
        <v>59444.034520000001</v>
      </c>
      <c r="V251" s="5">
        <f>V252</f>
        <v>0</v>
      </c>
      <c r="W251" s="13">
        <f t="shared" si="52"/>
        <v>59444.034520000001</v>
      </c>
      <c r="X251" s="5">
        <f>X252</f>
        <v>0</v>
      </c>
      <c r="Y251" s="13">
        <f t="shared" si="49"/>
        <v>59444.034520000001</v>
      </c>
      <c r="Z251" s="5">
        <f>Z252</f>
        <v>1181.0720000000001</v>
      </c>
      <c r="AA251" s="13">
        <f t="shared" si="47"/>
        <v>60625.106520000001</v>
      </c>
      <c r="AB251" s="5">
        <f>AB252</f>
        <v>95.024999999999991</v>
      </c>
      <c r="AC251" s="13">
        <f t="shared" si="48"/>
        <v>60720.131520000003</v>
      </c>
      <c r="AD251" s="5">
        <f>AD252</f>
        <v>0</v>
      </c>
      <c r="AE251" s="13">
        <f t="shared" si="46"/>
        <v>60720.131520000003</v>
      </c>
      <c r="AF251" s="5">
        <f>AF252</f>
        <v>0</v>
      </c>
      <c r="AG251" s="13">
        <f t="shared" si="45"/>
        <v>60720.131520000003</v>
      </c>
      <c r="AH251" s="13">
        <f>AH252</f>
        <v>60116.493520000004</v>
      </c>
      <c r="AI251" s="23">
        <f t="shared" si="44"/>
        <v>99.005868424706605</v>
      </c>
    </row>
    <row r="252" spans="1:35" ht="48" customHeight="1">
      <c r="A252" s="9" t="s">
        <v>80</v>
      </c>
      <c r="B252" s="6" t="s">
        <v>4</v>
      </c>
      <c r="C252" s="6" t="s">
        <v>24</v>
      </c>
      <c r="D252" s="6" t="s">
        <v>20</v>
      </c>
      <c r="E252" s="2" t="s">
        <v>133</v>
      </c>
      <c r="F252" s="6">
        <v>600</v>
      </c>
      <c r="G252" s="3">
        <v>59354.273520000002</v>
      </c>
      <c r="H252" s="4">
        <v>89.760999999999996</v>
      </c>
      <c r="I252" s="3">
        <f t="shared" si="51"/>
        <v>59444.034520000001</v>
      </c>
      <c r="J252" s="5"/>
      <c r="K252" s="13">
        <f t="shared" si="50"/>
        <v>59444.034520000001</v>
      </c>
      <c r="L252" s="5"/>
      <c r="M252" s="13">
        <f t="shared" si="57"/>
        <v>59444.034520000001</v>
      </c>
      <c r="N252" s="5"/>
      <c r="O252" s="13">
        <f t="shared" si="56"/>
        <v>59444.034520000001</v>
      </c>
      <c r="P252" s="5"/>
      <c r="Q252" s="13">
        <f t="shared" si="55"/>
        <v>59444.034520000001</v>
      </c>
      <c r="R252" s="5"/>
      <c r="S252" s="13">
        <f t="shared" si="54"/>
        <v>59444.034520000001</v>
      </c>
      <c r="T252" s="5"/>
      <c r="U252" s="13">
        <f t="shared" si="53"/>
        <v>59444.034520000001</v>
      </c>
      <c r="V252" s="5"/>
      <c r="W252" s="13">
        <f t="shared" si="52"/>
        <v>59444.034520000001</v>
      </c>
      <c r="X252" s="5"/>
      <c r="Y252" s="13">
        <f t="shared" si="49"/>
        <v>59444.034520000001</v>
      </c>
      <c r="Z252" s="5">
        <f>4.285+726.787+450</f>
        <v>1181.0720000000001</v>
      </c>
      <c r="AA252" s="13">
        <f t="shared" si="47"/>
        <v>60625.106520000001</v>
      </c>
      <c r="AB252" s="5">
        <f>0.1+78.925+16</f>
        <v>95.024999999999991</v>
      </c>
      <c r="AC252" s="13">
        <f t="shared" si="48"/>
        <v>60720.131520000003</v>
      </c>
      <c r="AD252" s="5"/>
      <c r="AE252" s="13">
        <f t="shared" si="46"/>
        <v>60720.131520000003</v>
      </c>
      <c r="AF252" s="5"/>
      <c r="AG252" s="13">
        <f t="shared" si="45"/>
        <v>60720.131520000003</v>
      </c>
      <c r="AH252" s="13">
        <v>60116.493520000004</v>
      </c>
      <c r="AI252" s="23">
        <f t="shared" si="44"/>
        <v>99.005868424706605</v>
      </c>
    </row>
    <row r="253" spans="1:35" ht="59.25" customHeight="1">
      <c r="A253" s="9" t="s">
        <v>128</v>
      </c>
      <c r="B253" s="6" t="s">
        <v>4</v>
      </c>
      <c r="C253" s="6" t="s">
        <v>24</v>
      </c>
      <c r="D253" s="6" t="s">
        <v>20</v>
      </c>
      <c r="E253" s="2" t="s">
        <v>134</v>
      </c>
      <c r="F253" s="6"/>
      <c r="G253" s="3">
        <v>631.5</v>
      </c>
      <c r="H253" s="4">
        <f>H254</f>
        <v>0</v>
      </c>
      <c r="I253" s="3">
        <f t="shared" si="51"/>
        <v>631.5</v>
      </c>
      <c r="J253" s="5">
        <f>J254</f>
        <v>0</v>
      </c>
      <c r="K253" s="13">
        <f t="shared" si="50"/>
        <v>631.5</v>
      </c>
      <c r="L253" s="5">
        <f>L254</f>
        <v>0</v>
      </c>
      <c r="M253" s="13">
        <f t="shared" si="57"/>
        <v>631.5</v>
      </c>
      <c r="N253" s="5">
        <f>N254</f>
        <v>0</v>
      </c>
      <c r="O253" s="13">
        <f t="shared" si="56"/>
        <v>631.5</v>
      </c>
      <c r="P253" s="5">
        <f>P254</f>
        <v>0</v>
      </c>
      <c r="Q253" s="13">
        <f t="shared" si="55"/>
        <v>631.5</v>
      </c>
      <c r="R253" s="5">
        <f>R254</f>
        <v>0</v>
      </c>
      <c r="S253" s="13">
        <f t="shared" si="54"/>
        <v>631.5</v>
      </c>
      <c r="T253" s="5">
        <f>T254</f>
        <v>0</v>
      </c>
      <c r="U253" s="13">
        <f t="shared" si="53"/>
        <v>631.5</v>
      </c>
      <c r="V253" s="5">
        <f>V254</f>
        <v>0</v>
      </c>
      <c r="W253" s="13">
        <f t="shared" si="52"/>
        <v>631.5</v>
      </c>
      <c r="X253" s="5">
        <f>X254</f>
        <v>0</v>
      </c>
      <c r="Y253" s="13">
        <f t="shared" si="49"/>
        <v>631.5</v>
      </c>
      <c r="Z253" s="5">
        <f>Z254</f>
        <v>0</v>
      </c>
      <c r="AA253" s="13">
        <f t="shared" si="47"/>
        <v>631.5</v>
      </c>
      <c r="AB253" s="5">
        <f>AB254</f>
        <v>0</v>
      </c>
      <c r="AC253" s="13">
        <f t="shared" si="48"/>
        <v>631.5</v>
      </c>
      <c r="AD253" s="5">
        <f>AD254</f>
        <v>0</v>
      </c>
      <c r="AE253" s="13">
        <f t="shared" si="46"/>
        <v>631.5</v>
      </c>
      <c r="AF253" s="5">
        <f>AF254</f>
        <v>0</v>
      </c>
      <c r="AG253" s="13">
        <f t="shared" si="45"/>
        <v>631.5</v>
      </c>
      <c r="AH253" s="13">
        <f>AH254</f>
        <v>631.5</v>
      </c>
      <c r="AI253" s="23">
        <f t="shared" si="44"/>
        <v>100</v>
      </c>
    </row>
    <row r="254" spans="1:35" ht="46.5" customHeight="1">
      <c r="A254" s="9" t="s">
        <v>80</v>
      </c>
      <c r="B254" s="6" t="s">
        <v>4</v>
      </c>
      <c r="C254" s="6" t="s">
        <v>24</v>
      </c>
      <c r="D254" s="6" t="s">
        <v>20</v>
      </c>
      <c r="E254" s="2" t="s">
        <v>134</v>
      </c>
      <c r="F254" s="6">
        <v>600</v>
      </c>
      <c r="G254" s="3">
        <v>631.5</v>
      </c>
      <c r="H254" s="4"/>
      <c r="I254" s="3">
        <f t="shared" si="51"/>
        <v>631.5</v>
      </c>
      <c r="J254" s="5"/>
      <c r="K254" s="13">
        <f t="shared" si="50"/>
        <v>631.5</v>
      </c>
      <c r="L254" s="5"/>
      <c r="M254" s="13">
        <f t="shared" si="57"/>
        <v>631.5</v>
      </c>
      <c r="N254" s="5"/>
      <c r="O254" s="13">
        <f t="shared" si="56"/>
        <v>631.5</v>
      </c>
      <c r="P254" s="5"/>
      <c r="Q254" s="13">
        <f t="shared" si="55"/>
        <v>631.5</v>
      </c>
      <c r="R254" s="5"/>
      <c r="S254" s="13">
        <f t="shared" si="54"/>
        <v>631.5</v>
      </c>
      <c r="T254" s="5"/>
      <c r="U254" s="13">
        <f t="shared" si="53"/>
        <v>631.5</v>
      </c>
      <c r="V254" s="5"/>
      <c r="W254" s="13">
        <f t="shared" si="52"/>
        <v>631.5</v>
      </c>
      <c r="X254" s="5"/>
      <c r="Y254" s="13">
        <f t="shared" si="49"/>
        <v>631.5</v>
      </c>
      <c r="Z254" s="5"/>
      <c r="AA254" s="13">
        <f t="shared" si="47"/>
        <v>631.5</v>
      </c>
      <c r="AB254" s="5"/>
      <c r="AC254" s="13">
        <f t="shared" si="48"/>
        <v>631.5</v>
      </c>
      <c r="AD254" s="5"/>
      <c r="AE254" s="13">
        <f t="shared" si="46"/>
        <v>631.5</v>
      </c>
      <c r="AF254" s="5"/>
      <c r="AG254" s="13">
        <f t="shared" si="45"/>
        <v>631.5</v>
      </c>
      <c r="AH254" s="13">
        <v>631.5</v>
      </c>
      <c r="AI254" s="23">
        <f t="shared" si="44"/>
        <v>100</v>
      </c>
    </row>
    <row r="255" spans="1:35" ht="39.75" customHeight="1">
      <c r="A255" s="9" t="s">
        <v>129</v>
      </c>
      <c r="B255" s="6" t="s">
        <v>4</v>
      </c>
      <c r="C255" s="6" t="s">
        <v>24</v>
      </c>
      <c r="D255" s="6" t="s">
        <v>20</v>
      </c>
      <c r="E255" s="2" t="s">
        <v>135</v>
      </c>
      <c r="F255" s="6"/>
      <c r="G255" s="3">
        <v>200</v>
      </c>
      <c r="H255" s="4">
        <f>H256</f>
        <v>293.25099999999998</v>
      </c>
      <c r="I255" s="3">
        <f t="shared" si="51"/>
        <v>493.25099999999998</v>
      </c>
      <c r="J255" s="5">
        <f>J256</f>
        <v>0</v>
      </c>
      <c r="K255" s="13">
        <f t="shared" si="50"/>
        <v>493.25099999999998</v>
      </c>
      <c r="L255" s="5">
        <f>L256</f>
        <v>0</v>
      </c>
      <c r="M255" s="13">
        <f t="shared" si="57"/>
        <v>493.25099999999998</v>
      </c>
      <c r="N255" s="5">
        <f>N256</f>
        <v>0</v>
      </c>
      <c r="O255" s="13">
        <f t="shared" si="56"/>
        <v>493.25099999999998</v>
      </c>
      <c r="P255" s="5">
        <f>P256</f>
        <v>0</v>
      </c>
      <c r="Q255" s="13">
        <f t="shared" si="55"/>
        <v>493.25099999999998</v>
      </c>
      <c r="R255" s="5">
        <f>R256</f>
        <v>0</v>
      </c>
      <c r="S255" s="13">
        <f t="shared" si="54"/>
        <v>493.25099999999998</v>
      </c>
      <c r="T255" s="5">
        <f>T256</f>
        <v>0</v>
      </c>
      <c r="U255" s="13">
        <f t="shared" si="53"/>
        <v>493.25099999999998</v>
      </c>
      <c r="V255" s="5">
        <f>V256</f>
        <v>0</v>
      </c>
      <c r="W255" s="13">
        <f t="shared" si="52"/>
        <v>493.25099999999998</v>
      </c>
      <c r="X255" s="5">
        <f>X256</f>
        <v>0</v>
      </c>
      <c r="Y255" s="13">
        <f t="shared" si="49"/>
        <v>493.25099999999998</v>
      </c>
      <c r="Z255" s="5">
        <f>Z256</f>
        <v>0</v>
      </c>
      <c r="AA255" s="13">
        <f t="shared" si="47"/>
        <v>493.25099999999998</v>
      </c>
      <c r="AB255" s="5">
        <f>AB256</f>
        <v>0</v>
      </c>
      <c r="AC255" s="13">
        <f t="shared" si="48"/>
        <v>493.25099999999998</v>
      </c>
      <c r="AD255" s="5">
        <f>AD256</f>
        <v>0</v>
      </c>
      <c r="AE255" s="13">
        <f t="shared" si="46"/>
        <v>493.25099999999998</v>
      </c>
      <c r="AF255" s="5">
        <f>AF256</f>
        <v>0</v>
      </c>
      <c r="AG255" s="13">
        <f t="shared" si="45"/>
        <v>493.25099999999998</v>
      </c>
      <c r="AH255" s="13">
        <f>AH256</f>
        <v>493.25099999999998</v>
      </c>
      <c r="AI255" s="23">
        <f t="shared" si="44"/>
        <v>100</v>
      </c>
    </row>
    <row r="256" spans="1:35" ht="50.25" customHeight="1">
      <c r="A256" s="9" t="s">
        <v>80</v>
      </c>
      <c r="B256" s="6" t="s">
        <v>4</v>
      </c>
      <c r="C256" s="6" t="s">
        <v>24</v>
      </c>
      <c r="D256" s="6" t="s">
        <v>20</v>
      </c>
      <c r="E256" s="2" t="s">
        <v>135</v>
      </c>
      <c r="F256" s="6">
        <v>600</v>
      </c>
      <c r="G256" s="3">
        <v>200</v>
      </c>
      <c r="H256" s="4">
        <v>293.25099999999998</v>
      </c>
      <c r="I256" s="3">
        <f t="shared" si="51"/>
        <v>493.25099999999998</v>
      </c>
      <c r="J256" s="5"/>
      <c r="K256" s="13">
        <f t="shared" si="50"/>
        <v>493.25099999999998</v>
      </c>
      <c r="L256" s="5"/>
      <c r="M256" s="13">
        <f t="shared" si="57"/>
        <v>493.25099999999998</v>
      </c>
      <c r="N256" s="5"/>
      <c r="O256" s="13">
        <f t="shared" si="56"/>
        <v>493.25099999999998</v>
      </c>
      <c r="P256" s="5"/>
      <c r="Q256" s="13">
        <f t="shared" si="55"/>
        <v>493.25099999999998</v>
      </c>
      <c r="R256" s="5"/>
      <c r="S256" s="13">
        <f t="shared" si="54"/>
        <v>493.25099999999998</v>
      </c>
      <c r="T256" s="5"/>
      <c r="U256" s="13">
        <f t="shared" si="53"/>
        <v>493.25099999999998</v>
      </c>
      <c r="V256" s="5"/>
      <c r="W256" s="13">
        <f t="shared" si="52"/>
        <v>493.25099999999998</v>
      </c>
      <c r="X256" s="5"/>
      <c r="Y256" s="13">
        <f t="shared" si="49"/>
        <v>493.25099999999998</v>
      </c>
      <c r="Z256" s="5"/>
      <c r="AA256" s="13">
        <f t="shared" si="47"/>
        <v>493.25099999999998</v>
      </c>
      <c r="AB256" s="5"/>
      <c r="AC256" s="13">
        <f t="shared" si="48"/>
        <v>493.25099999999998</v>
      </c>
      <c r="AD256" s="5"/>
      <c r="AE256" s="13">
        <f t="shared" si="46"/>
        <v>493.25099999999998</v>
      </c>
      <c r="AF256" s="5"/>
      <c r="AG256" s="13">
        <f t="shared" si="45"/>
        <v>493.25099999999998</v>
      </c>
      <c r="AH256" s="13">
        <v>493.25099999999998</v>
      </c>
      <c r="AI256" s="23">
        <f t="shared" si="44"/>
        <v>100</v>
      </c>
    </row>
    <row r="257" spans="1:35" ht="115.5" customHeight="1">
      <c r="A257" s="18" t="s">
        <v>130</v>
      </c>
      <c r="B257" s="6" t="s">
        <v>4</v>
      </c>
      <c r="C257" s="6" t="s">
        <v>24</v>
      </c>
      <c r="D257" s="6" t="s">
        <v>20</v>
      </c>
      <c r="E257" s="2" t="s">
        <v>136</v>
      </c>
      <c r="F257" s="6"/>
      <c r="G257" s="3">
        <v>700</v>
      </c>
      <c r="H257" s="4">
        <f>H258</f>
        <v>1431.2570000000001</v>
      </c>
      <c r="I257" s="3">
        <f t="shared" si="51"/>
        <v>2131.2570000000001</v>
      </c>
      <c r="J257" s="5">
        <f>J258</f>
        <v>0</v>
      </c>
      <c r="K257" s="13">
        <f t="shared" si="50"/>
        <v>2131.2570000000001</v>
      </c>
      <c r="L257" s="5">
        <f>L258</f>
        <v>0</v>
      </c>
      <c r="M257" s="13">
        <f t="shared" si="57"/>
        <v>2131.2570000000001</v>
      </c>
      <c r="N257" s="5">
        <f>N258</f>
        <v>0</v>
      </c>
      <c r="O257" s="13">
        <f t="shared" si="56"/>
        <v>2131.2570000000001</v>
      </c>
      <c r="P257" s="5">
        <f>P258</f>
        <v>0</v>
      </c>
      <c r="Q257" s="13">
        <f t="shared" si="55"/>
        <v>2131.2570000000001</v>
      </c>
      <c r="R257" s="5">
        <f>R258</f>
        <v>0</v>
      </c>
      <c r="S257" s="13">
        <f t="shared" si="54"/>
        <v>2131.2570000000001</v>
      </c>
      <c r="T257" s="5">
        <f>T258</f>
        <v>0</v>
      </c>
      <c r="U257" s="13">
        <f t="shared" si="53"/>
        <v>2131.2570000000001</v>
      </c>
      <c r="V257" s="5">
        <f>V258</f>
        <v>0</v>
      </c>
      <c r="W257" s="13">
        <f t="shared" si="52"/>
        <v>2131.2570000000001</v>
      </c>
      <c r="X257" s="5">
        <f>X258</f>
        <v>0</v>
      </c>
      <c r="Y257" s="13">
        <f t="shared" si="49"/>
        <v>2131.2570000000001</v>
      </c>
      <c r="Z257" s="5">
        <f>Z258</f>
        <v>0</v>
      </c>
      <c r="AA257" s="13">
        <f t="shared" si="47"/>
        <v>2131.2570000000001</v>
      </c>
      <c r="AB257" s="5">
        <f>AB258</f>
        <v>0</v>
      </c>
      <c r="AC257" s="13">
        <f t="shared" si="48"/>
        <v>2131.2570000000001</v>
      </c>
      <c r="AD257" s="5">
        <f>AD258</f>
        <v>0</v>
      </c>
      <c r="AE257" s="13">
        <f t="shared" si="46"/>
        <v>2131.2570000000001</v>
      </c>
      <c r="AF257" s="5">
        <f>AF258</f>
        <v>0</v>
      </c>
      <c r="AG257" s="13">
        <f t="shared" si="45"/>
        <v>2131.2570000000001</v>
      </c>
      <c r="AH257" s="13">
        <f>AH258</f>
        <v>2131.2570000000001</v>
      </c>
      <c r="AI257" s="23">
        <f t="shared" si="44"/>
        <v>100</v>
      </c>
    </row>
    <row r="258" spans="1:35" ht="47.25" customHeight="1">
      <c r="A258" s="9" t="s">
        <v>80</v>
      </c>
      <c r="B258" s="6" t="s">
        <v>4</v>
      </c>
      <c r="C258" s="6" t="s">
        <v>24</v>
      </c>
      <c r="D258" s="6" t="s">
        <v>20</v>
      </c>
      <c r="E258" s="2" t="s">
        <v>136</v>
      </c>
      <c r="F258" s="6">
        <v>600</v>
      </c>
      <c r="G258" s="3">
        <v>700</v>
      </c>
      <c r="H258" s="4">
        <v>1431.2570000000001</v>
      </c>
      <c r="I258" s="3">
        <f t="shared" si="51"/>
        <v>2131.2570000000001</v>
      </c>
      <c r="J258" s="5"/>
      <c r="K258" s="13">
        <f t="shared" si="50"/>
        <v>2131.2570000000001</v>
      </c>
      <c r="L258" s="5"/>
      <c r="M258" s="13">
        <f t="shared" si="57"/>
        <v>2131.2570000000001</v>
      </c>
      <c r="N258" s="5"/>
      <c r="O258" s="13">
        <f t="shared" si="56"/>
        <v>2131.2570000000001</v>
      </c>
      <c r="P258" s="5"/>
      <c r="Q258" s="13">
        <f t="shared" si="55"/>
        <v>2131.2570000000001</v>
      </c>
      <c r="R258" s="5"/>
      <c r="S258" s="13">
        <f t="shared" si="54"/>
        <v>2131.2570000000001</v>
      </c>
      <c r="T258" s="5"/>
      <c r="U258" s="13">
        <f t="shared" si="53"/>
        <v>2131.2570000000001</v>
      </c>
      <c r="V258" s="5"/>
      <c r="W258" s="13">
        <f t="shared" si="52"/>
        <v>2131.2570000000001</v>
      </c>
      <c r="X258" s="5"/>
      <c r="Y258" s="13">
        <f t="shared" si="49"/>
        <v>2131.2570000000001</v>
      </c>
      <c r="Z258" s="5"/>
      <c r="AA258" s="13">
        <f t="shared" si="47"/>
        <v>2131.2570000000001</v>
      </c>
      <c r="AB258" s="5"/>
      <c r="AC258" s="13">
        <f t="shared" si="48"/>
        <v>2131.2570000000001</v>
      </c>
      <c r="AD258" s="5"/>
      <c r="AE258" s="13">
        <f t="shared" si="46"/>
        <v>2131.2570000000001</v>
      </c>
      <c r="AF258" s="5"/>
      <c r="AG258" s="13">
        <f t="shared" si="45"/>
        <v>2131.2570000000001</v>
      </c>
      <c r="AH258" s="13">
        <v>2131.2570000000001</v>
      </c>
      <c r="AI258" s="23">
        <f t="shared" si="44"/>
        <v>100</v>
      </c>
    </row>
    <row r="259" spans="1:35" ht="51" hidden="1" customHeight="1">
      <c r="A259" s="9" t="s">
        <v>131</v>
      </c>
      <c r="B259" s="6" t="s">
        <v>4</v>
      </c>
      <c r="C259" s="6" t="s">
        <v>24</v>
      </c>
      <c r="D259" s="6" t="s">
        <v>20</v>
      </c>
      <c r="E259" s="2" t="s">
        <v>137</v>
      </c>
      <c r="F259" s="6"/>
      <c r="G259" s="3">
        <v>0</v>
      </c>
      <c r="H259" s="4">
        <f>H260</f>
        <v>0</v>
      </c>
      <c r="I259" s="3">
        <f t="shared" si="51"/>
        <v>0</v>
      </c>
      <c r="J259" s="5">
        <f>J260</f>
        <v>0</v>
      </c>
      <c r="K259" s="13">
        <f t="shared" si="50"/>
        <v>0</v>
      </c>
      <c r="L259" s="5">
        <f>L260</f>
        <v>0</v>
      </c>
      <c r="M259" s="13">
        <f t="shared" si="57"/>
        <v>0</v>
      </c>
      <c r="N259" s="5">
        <f>N260</f>
        <v>0</v>
      </c>
      <c r="O259" s="13">
        <f t="shared" si="56"/>
        <v>0</v>
      </c>
      <c r="P259" s="5">
        <f>P260</f>
        <v>0</v>
      </c>
      <c r="Q259" s="13">
        <f t="shared" si="55"/>
        <v>0</v>
      </c>
      <c r="R259" s="5">
        <f>R260</f>
        <v>0</v>
      </c>
      <c r="S259" s="13">
        <f t="shared" si="54"/>
        <v>0</v>
      </c>
      <c r="T259" s="5">
        <f>T260</f>
        <v>0</v>
      </c>
      <c r="U259" s="13">
        <f t="shared" si="53"/>
        <v>0</v>
      </c>
      <c r="V259" s="5">
        <f>V260</f>
        <v>0</v>
      </c>
      <c r="W259" s="13">
        <f t="shared" si="52"/>
        <v>0</v>
      </c>
      <c r="X259" s="5">
        <f>X260</f>
        <v>0</v>
      </c>
      <c r="Y259" s="13">
        <f t="shared" si="49"/>
        <v>0</v>
      </c>
      <c r="Z259" s="5">
        <f>Z260</f>
        <v>0</v>
      </c>
      <c r="AA259" s="13">
        <f t="shared" si="47"/>
        <v>0</v>
      </c>
      <c r="AB259" s="5">
        <f>AB260</f>
        <v>0</v>
      </c>
      <c r="AC259" s="13">
        <f t="shared" si="48"/>
        <v>0</v>
      </c>
      <c r="AD259" s="5">
        <f>AD260</f>
        <v>0</v>
      </c>
      <c r="AE259" s="13">
        <f t="shared" si="46"/>
        <v>0</v>
      </c>
      <c r="AF259" s="5">
        <f>AF260</f>
        <v>0</v>
      </c>
      <c r="AG259" s="13">
        <f t="shared" si="45"/>
        <v>0</v>
      </c>
      <c r="AH259" s="13">
        <f>AH260</f>
        <v>0</v>
      </c>
      <c r="AI259" s="23">
        <v>0</v>
      </c>
    </row>
    <row r="260" spans="1:35" ht="51" hidden="1" customHeight="1">
      <c r="A260" s="9" t="s">
        <v>80</v>
      </c>
      <c r="B260" s="6" t="s">
        <v>4</v>
      </c>
      <c r="C260" s="6" t="s">
        <v>24</v>
      </c>
      <c r="D260" s="6" t="s">
        <v>20</v>
      </c>
      <c r="E260" s="2" t="s">
        <v>137</v>
      </c>
      <c r="F260" s="6">
        <v>600</v>
      </c>
      <c r="G260" s="3">
        <v>0</v>
      </c>
      <c r="H260" s="4"/>
      <c r="I260" s="3">
        <f t="shared" si="51"/>
        <v>0</v>
      </c>
      <c r="J260" s="5"/>
      <c r="K260" s="13">
        <f t="shared" si="50"/>
        <v>0</v>
      </c>
      <c r="L260" s="5"/>
      <c r="M260" s="13">
        <f t="shared" si="57"/>
        <v>0</v>
      </c>
      <c r="N260" s="5"/>
      <c r="O260" s="13">
        <f t="shared" si="56"/>
        <v>0</v>
      </c>
      <c r="P260" s="5"/>
      <c r="Q260" s="13">
        <f t="shared" si="55"/>
        <v>0</v>
      </c>
      <c r="R260" s="5"/>
      <c r="S260" s="13">
        <f t="shared" si="54"/>
        <v>0</v>
      </c>
      <c r="T260" s="5"/>
      <c r="U260" s="13">
        <f t="shared" si="53"/>
        <v>0</v>
      </c>
      <c r="V260" s="5"/>
      <c r="W260" s="13">
        <f t="shared" si="52"/>
        <v>0</v>
      </c>
      <c r="X260" s="5"/>
      <c r="Y260" s="13">
        <f t="shared" si="49"/>
        <v>0</v>
      </c>
      <c r="Z260" s="5"/>
      <c r="AA260" s="13">
        <f t="shared" si="47"/>
        <v>0</v>
      </c>
      <c r="AB260" s="5"/>
      <c r="AC260" s="13">
        <f t="shared" si="48"/>
        <v>0</v>
      </c>
      <c r="AD260" s="5"/>
      <c r="AE260" s="13">
        <f t="shared" si="46"/>
        <v>0</v>
      </c>
      <c r="AF260" s="5"/>
      <c r="AG260" s="13">
        <f t="shared" si="45"/>
        <v>0</v>
      </c>
      <c r="AH260" s="13">
        <v>0</v>
      </c>
      <c r="AI260" s="23">
        <v>0</v>
      </c>
    </row>
    <row r="261" spans="1:35" ht="189.75" customHeight="1">
      <c r="A261" s="18" t="s">
        <v>132</v>
      </c>
      <c r="B261" s="6" t="s">
        <v>4</v>
      </c>
      <c r="C261" s="6" t="s">
        <v>24</v>
      </c>
      <c r="D261" s="6" t="s">
        <v>20</v>
      </c>
      <c r="E261" s="2" t="s">
        <v>138</v>
      </c>
      <c r="F261" s="6"/>
      <c r="G261" s="3">
        <v>96478.688999999998</v>
      </c>
      <c r="H261" s="4">
        <f>H262</f>
        <v>0</v>
      </c>
      <c r="I261" s="3">
        <f t="shared" si="51"/>
        <v>96478.688999999998</v>
      </c>
      <c r="J261" s="5">
        <f>J262</f>
        <v>0</v>
      </c>
      <c r="K261" s="13">
        <f t="shared" si="50"/>
        <v>96478.688999999998</v>
      </c>
      <c r="L261" s="5">
        <f>L262</f>
        <v>0</v>
      </c>
      <c r="M261" s="13">
        <f t="shared" si="57"/>
        <v>96478.688999999998</v>
      </c>
      <c r="N261" s="5">
        <f>N262</f>
        <v>0</v>
      </c>
      <c r="O261" s="13">
        <f t="shared" si="56"/>
        <v>96478.688999999998</v>
      </c>
      <c r="P261" s="5">
        <f>P262</f>
        <v>0</v>
      </c>
      <c r="Q261" s="13">
        <f t="shared" si="55"/>
        <v>96478.688999999998</v>
      </c>
      <c r="R261" s="5">
        <f>R262</f>
        <v>209.13200000000001</v>
      </c>
      <c r="S261" s="13">
        <f t="shared" si="54"/>
        <v>96687.820999999996</v>
      </c>
      <c r="T261" s="5">
        <f>T262</f>
        <v>0</v>
      </c>
      <c r="U261" s="13">
        <f t="shared" si="53"/>
        <v>96687.820999999996</v>
      </c>
      <c r="V261" s="5">
        <f>V262</f>
        <v>0</v>
      </c>
      <c r="W261" s="13">
        <f t="shared" si="52"/>
        <v>96687.820999999996</v>
      </c>
      <c r="X261" s="5">
        <f>X262</f>
        <v>0</v>
      </c>
      <c r="Y261" s="13">
        <f t="shared" si="49"/>
        <v>96687.820999999996</v>
      </c>
      <c r="Z261" s="5">
        <f>Z262</f>
        <v>1399.202</v>
      </c>
      <c r="AA261" s="13">
        <f t="shared" si="47"/>
        <v>98087.023000000001</v>
      </c>
      <c r="AB261" s="5">
        <f>AB262</f>
        <v>-509.31900000000002</v>
      </c>
      <c r="AC261" s="13">
        <f t="shared" si="48"/>
        <v>97577.703999999998</v>
      </c>
      <c r="AD261" s="5">
        <f>AD262</f>
        <v>0</v>
      </c>
      <c r="AE261" s="13">
        <f t="shared" si="46"/>
        <v>97577.703999999998</v>
      </c>
      <c r="AF261" s="5">
        <f>AF262</f>
        <v>0</v>
      </c>
      <c r="AG261" s="13">
        <f t="shared" si="45"/>
        <v>97577.703999999998</v>
      </c>
      <c r="AH261" s="13">
        <f>AH262</f>
        <v>97577.703999999998</v>
      </c>
      <c r="AI261" s="23">
        <f t="shared" si="44"/>
        <v>100</v>
      </c>
    </row>
    <row r="262" spans="1:35" ht="51" customHeight="1">
      <c r="A262" s="9" t="s">
        <v>80</v>
      </c>
      <c r="B262" s="6" t="s">
        <v>4</v>
      </c>
      <c r="C262" s="6" t="s">
        <v>24</v>
      </c>
      <c r="D262" s="6" t="s">
        <v>20</v>
      </c>
      <c r="E262" s="2" t="s">
        <v>138</v>
      </c>
      <c r="F262" s="6">
        <v>600</v>
      </c>
      <c r="G262" s="3">
        <v>96478.688999999998</v>
      </c>
      <c r="H262" s="4"/>
      <c r="I262" s="3">
        <f t="shared" si="51"/>
        <v>96478.688999999998</v>
      </c>
      <c r="J262" s="5"/>
      <c r="K262" s="13">
        <f t="shared" si="50"/>
        <v>96478.688999999998</v>
      </c>
      <c r="L262" s="5"/>
      <c r="M262" s="13">
        <f t="shared" si="57"/>
        <v>96478.688999999998</v>
      </c>
      <c r="N262" s="5"/>
      <c r="O262" s="13">
        <f t="shared" si="56"/>
        <v>96478.688999999998</v>
      </c>
      <c r="P262" s="5"/>
      <c r="Q262" s="13">
        <f t="shared" si="55"/>
        <v>96478.688999999998</v>
      </c>
      <c r="R262" s="5">
        <v>209.13200000000001</v>
      </c>
      <c r="S262" s="13">
        <f t="shared" si="54"/>
        <v>96687.820999999996</v>
      </c>
      <c r="T262" s="5"/>
      <c r="U262" s="13">
        <f t="shared" si="53"/>
        <v>96687.820999999996</v>
      </c>
      <c r="V262" s="5"/>
      <c r="W262" s="13">
        <f t="shared" si="52"/>
        <v>96687.820999999996</v>
      </c>
      <c r="X262" s="5"/>
      <c r="Y262" s="13">
        <f t="shared" si="49"/>
        <v>96687.820999999996</v>
      </c>
      <c r="Z262" s="5">
        <v>1399.202</v>
      </c>
      <c r="AA262" s="13">
        <f t="shared" si="47"/>
        <v>98087.023000000001</v>
      </c>
      <c r="AB262" s="5">
        <v>-509.31900000000002</v>
      </c>
      <c r="AC262" s="13">
        <f t="shared" si="48"/>
        <v>97577.703999999998</v>
      </c>
      <c r="AD262" s="5"/>
      <c r="AE262" s="13">
        <f t="shared" si="46"/>
        <v>97577.703999999998</v>
      </c>
      <c r="AF262" s="5"/>
      <c r="AG262" s="13">
        <f t="shared" si="45"/>
        <v>97577.703999999998</v>
      </c>
      <c r="AH262" s="13">
        <v>97577.703999999998</v>
      </c>
      <c r="AI262" s="23">
        <f t="shared" si="44"/>
        <v>100</v>
      </c>
    </row>
    <row r="263" spans="1:35" ht="46.5" hidden="1" customHeight="1">
      <c r="A263" s="9" t="s">
        <v>296</v>
      </c>
      <c r="B263" s="6" t="s">
        <v>4</v>
      </c>
      <c r="C263" s="6" t="s">
        <v>24</v>
      </c>
      <c r="D263" s="6" t="s">
        <v>20</v>
      </c>
      <c r="E263" s="2" t="s">
        <v>272</v>
      </c>
      <c r="F263" s="6"/>
      <c r="G263" s="3">
        <v>0</v>
      </c>
      <c r="H263" s="4">
        <f>H264</f>
        <v>0</v>
      </c>
      <c r="I263" s="3">
        <f t="shared" si="51"/>
        <v>0</v>
      </c>
      <c r="J263" s="5">
        <f>J264</f>
        <v>0</v>
      </c>
      <c r="K263" s="13">
        <f t="shared" si="50"/>
        <v>0</v>
      </c>
      <c r="L263" s="5">
        <f>L264</f>
        <v>0</v>
      </c>
      <c r="M263" s="13">
        <f t="shared" si="57"/>
        <v>0</v>
      </c>
      <c r="N263" s="5">
        <f>N264</f>
        <v>0</v>
      </c>
      <c r="O263" s="13">
        <f t="shared" si="56"/>
        <v>0</v>
      </c>
      <c r="P263" s="5">
        <f>P264</f>
        <v>0</v>
      </c>
      <c r="Q263" s="13">
        <f t="shared" si="55"/>
        <v>0</v>
      </c>
      <c r="R263" s="5">
        <f>R264</f>
        <v>0</v>
      </c>
      <c r="S263" s="13">
        <f t="shared" si="54"/>
        <v>0</v>
      </c>
      <c r="T263" s="5">
        <f>T264</f>
        <v>0</v>
      </c>
      <c r="U263" s="13">
        <f t="shared" si="53"/>
        <v>0</v>
      </c>
      <c r="V263" s="5">
        <f>V264</f>
        <v>0</v>
      </c>
      <c r="W263" s="13">
        <f t="shared" si="52"/>
        <v>0</v>
      </c>
      <c r="X263" s="5">
        <f>X264</f>
        <v>0</v>
      </c>
      <c r="Y263" s="13">
        <f t="shared" si="49"/>
        <v>0</v>
      </c>
      <c r="Z263" s="5">
        <f>Z264</f>
        <v>0</v>
      </c>
      <c r="AA263" s="13">
        <f t="shared" si="47"/>
        <v>0</v>
      </c>
      <c r="AB263" s="5">
        <f>AB264</f>
        <v>0</v>
      </c>
      <c r="AC263" s="13">
        <f t="shared" si="48"/>
        <v>0</v>
      </c>
      <c r="AD263" s="5">
        <f>AD264</f>
        <v>0</v>
      </c>
      <c r="AE263" s="13">
        <f t="shared" si="46"/>
        <v>0</v>
      </c>
      <c r="AF263" s="5">
        <f>AF264</f>
        <v>0</v>
      </c>
      <c r="AG263" s="13">
        <f t="shared" si="45"/>
        <v>0</v>
      </c>
      <c r="AH263" s="13">
        <f>AH264</f>
        <v>0</v>
      </c>
      <c r="AI263" s="23">
        <v>0</v>
      </c>
    </row>
    <row r="264" spans="1:35" ht="50.25" hidden="1" customHeight="1">
      <c r="A264" s="9" t="s">
        <v>80</v>
      </c>
      <c r="B264" s="6" t="s">
        <v>4</v>
      </c>
      <c r="C264" s="6" t="s">
        <v>24</v>
      </c>
      <c r="D264" s="6" t="s">
        <v>20</v>
      </c>
      <c r="E264" s="2" t="s">
        <v>272</v>
      </c>
      <c r="F264" s="6">
        <v>600</v>
      </c>
      <c r="G264" s="3">
        <v>0</v>
      </c>
      <c r="H264" s="4"/>
      <c r="I264" s="3">
        <f t="shared" si="51"/>
        <v>0</v>
      </c>
      <c r="J264" s="5"/>
      <c r="K264" s="13">
        <f t="shared" si="50"/>
        <v>0</v>
      </c>
      <c r="L264" s="5"/>
      <c r="M264" s="13">
        <f t="shared" si="57"/>
        <v>0</v>
      </c>
      <c r="N264" s="5"/>
      <c r="O264" s="13">
        <f t="shared" si="56"/>
        <v>0</v>
      </c>
      <c r="P264" s="5"/>
      <c r="Q264" s="13">
        <f t="shared" si="55"/>
        <v>0</v>
      </c>
      <c r="R264" s="5"/>
      <c r="S264" s="13">
        <f t="shared" si="54"/>
        <v>0</v>
      </c>
      <c r="T264" s="5"/>
      <c r="U264" s="13">
        <f t="shared" si="53"/>
        <v>0</v>
      </c>
      <c r="V264" s="5"/>
      <c r="W264" s="13">
        <f t="shared" si="52"/>
        <v>0</v>
      </c>
      <c r="X264" s="5"/>
      <c r="Y264" s="13">
        <f t="shared" si="49"/>
        <v>0</v>
      </c>
      <c r="Z264" s="5"/>
      <c r="AA264" s="13">
        <f t="shared" si="47"/>
        <v>0</v>
      </c>
      <c r="AB264" s="5"/>
      <c r="AC264" s="13">
        <f t="shared" si="48"/>
        <v>0</v>
      </c>
      <c r="AD264" s="5"/>
      <c r="AE264" s="13">
        <f t="shared" si="46"/>
        <v>0</v>
      </c>
      <c r="AF264" s="5"/>
      <c r="AG264" s="13">
        <f t="shared" si="45"/>
        <v>0</v>
      </c>
      <c r="AH264" s="13">
        <v>0</v>
      </c>
      <c r="AI264" s="23">
        <v>0</v>
      </c>
    </row>
    <row r="265" spans="1:35" ht="63.75" hidden="1" customHeight="1">
      <c r="A265" s="9" t="s">
        <v>277</v>
      </c>
      <c r="B265" s="6" t="s">
        <v>4</v>
      </c>
      <c r="C265" s="6" t="s">
        <v>24</v>
      </c>
      <c r="D265" s="6" t="s">
        <v>20</v>
      </c>
      <c r="E265" s="7" t="s">
        <v>273</v>
      </c>
      <c r="F265" s="6"/>
      <c r="G265" s="3">
        <v>0</v>
      </c>
      <c r="H265" s="4">
        <f>H266</f>
        <v>0</v>
      </c>
      <c r="I265" s="3">
        <f t="shared" si="51"/>
        <v>0</v>
      </c>
      <c r="J265" s="5">
        <f>J266</f>
        <v>0</v>
      </c>
      <c r="K265" s="13">
        <f t="shared" si="50"/>
        <v>0</v>
      </c>
      <c r="L265" s="5">
        <f>L266</f>
        <v>0</v>
      </c>
      <c r="M265" s="13">
        <f t="shared" si="57"/>
        <v>0</v>
      </c>
      <c r="N265" s="5">
        <f>N266</f>
        <v>0</v>
      </c>
      <c r="O265" s="13">
        <f t="shared" si="56"/>
        <v>0</v>
      </c>
      <c r="P265" s="5">
        <f>P266</f>
        <v>0</v>
      </c>
      <c r="Q265" s="13">
        <f t="shared" si="55"/>
        <v>0</v>
      </c>
      <c r="R265" s="5">
        <f>R266</f>
        <v>0</v>
      </c>
      <c r="S265" s="13">
        <f t="shared" si="54"/>
        <v>0</v>
      </c>
      <c r="T265" s="5">
        <f>T266</f>
        <v>0</v>
      </c>
      <c r="U265" s="13">
        <f t="shared" si="53"/>
        <v>0</v>
      </c>
      <c r="V265" s="5">
        <f>V266</f>
        <v>0</v>
      </c>
      <c r="W265" s="13">
        <f t="shared" si="52"/>
        <v>0</v>
      </c>
      <c r="X265" s="5">
        <f>X266</f>
        <v>0</v>
      </c>
      <c r="Y265" s="13">
        <f t="shared" si="49"/>
        <v>0</v>
      </c>
      <c r="Z265" s="5">
        <f>Z266</f>
        <v>0</v>
      </c>
      <c r="AA265" s="13">
        <f t="shared" si="47"/>
        <v>0</v>
      </c>
      <c r="AB265" s="5">
        <f>AB266</f>
        <v>0</v>
      </c>
      <c r="AC265" s="13">
        <f t="shared" si="48"/>
        <v>0</v>
      </c>
      <c r="AD265" s="5">
        <f>AD266</f>
        <v>0</v>
      </c>
      <c r="AE265" s="13">
        <f t="shared" si="46"/>
        <v>0</v>
      </c>
      <c r="AF265" s="5">
        <f>AF266</f>
        <v>0</v>
      </c>
      <c r="AG265" s="13">
        <f t="shared" si="45"/>
        <v>0</v>
      </c>
      <c r="AH265" s="13">
        <v>0</v>
      </c>
      <c r="AI265" s="23">
        <v>0</v>
      </c>
    </row>
    <row r="266" spans="1:35" ht="48.75" hidden="1" customHeight="1">
      <c r="A266" s="9" t="s">
        <v>80</v>
      </c>
      <c r="B266" s="6" t="s">
        <v>4</v>
      </c>
      <c r="C266" s="6" t="s">
        <v>24</v>
      </c>
      <c r="D266" s="6" t="s">
        <v>20</v>
      </c>
      <c r="E266" s="7" t="s">
        <v>273</v>
      </c>
      <c r="F266" s="6">
        <v>600</v>
      </c>
      <c r="G266" s="3">
        <v>0</v>
      </c>
      <c r="H266" s="4"/>
      <c r="I266" s="3">
        <f t="shared" si="51"/>
        <v>0</v>
      </c>
      <c r="J266" s="5"/>
      <c r="K266" s="13">
        <f t="shared" si="50"/>
        <v>0</v>
      </c>
      <c r="L266" s="5"/>
      <c r="M266" s="13">
        <f t="shared" si="57"/>
        <v>0</v>
      </c>
      <c r="N266" s="5"/>
      <c r="O266" s="13">
        <f t="shared" si="56"/>
        <v>0</v>
      </c>
      <c r="P266" s="5"/>
      <c r="Q266" s="13">
        <f t="shared" si="55"/>
        <v>0</v>
      </c>
      <c r="R266" s="5"/>
      <c r="S266" s="13">
        <f t="shared" si="54"/>
        <v>0</v>
      </c>
      <c r="T266" s="5"/>
      <c r="U266" s="13">
        <f t="shared" si="53"/>
        <v>0</v>
      </c>
      <c r="V266" s="5"/>
      <c r="W266" s="13">
        <f t="shared" si="52"/>
        <v>0</v>
      </c>
      <c r="X266" s="5"/>
      <c r="Y266" s="13">
        <f t="shared" si="49"/>
        <v>0</v>
      </c>
      <c r="Z266" s="5"/>
      <c r="AA266" s="13">
        <f t="shared" si="47"/>
        <v>0</v>
      </c>
      <c r="AB266" s="5"/>
      <c r="AC266" s="13">
        <f t="shared" si="48"/>
        <v>0</v>
      </c>
      <c r="AD266" s="5"/>
      <c r="AE266" s="13">
        <f t="shared" si="46"/>
        <v>0</v>
      </c>
      <c r="AF266" s="5"/>
      <c r="AG266" s="13">
        <f t="shared" si="45"/>
        <v>0</v>
      </c>
      <c r="AH266" s="13">
        <v>0</v>
      </c>
      <c r="AI266" s="23">
        <v>0</v>
      </c>
    </row>
    <row r="267" spans="1:35" ht="43.5" hidden="1" customHeight="1">
      <c r="A267" s="9" t="s">
        <v>140</v>
      </c>
      <c r="B267" s="6" t="s">
        <v>4</v>
      </c>
      <c r="C267" s="6" t="s">
        <v>24</v>
      </c>
      <c r="D267" s="6" t="s">
        <v>20</v>
      </c>
      <c r="E267" s="2" t="s">
        <v>139</v>
      </c>
      <c r="F267" s="6"/>
      <c r="G267" s="3">
        <v>0</v>
      </c>
      <c r="H267" s="4">
        <f>H268</f>
        <v>0</v>
      </c>
      <c r="I267" s="3">
        <f t="shared" si="51"/>
        <v>0</v>
      </c>
      <c r="J267" s="5">
        <f>J268</f>
        <v>0</v>
      </c>
      <c r="K267" s="13">
        <f t="shared" si="50"/>
        <v>0</v>
      </c>
      <c r="L267" s="5">
        <f>L268</f>
        <v>0</v>
      </c>
      <c r="M267" s="13">
        <f t="shared" si="57"/>
        <v>0</v>
      </c>
      <c r="N267" s="5">
        <f>N268</f>
        <v>0</v>
      </c>
      <c r="O267" s="13">
        <f t="shared" si="56"/>
        <v>0</v>
      </c>
      <c r="P267" s="5">
        <f>P268</f>
        <v>0</v>
      </c>
      <c r="Q267" s="13">
        <f t="shared" si="55"/>
        <v>0</v>
      </c>
      <c r="R267" s="5">
        <f>R268</f>
        <v>0</v>
      </c>
      <c r="S267" s="13">
        <f t="shared" si="54"/>
        <v>0</v>
      </c>
      <c r="T267" s="5">
        <f>T268</f>
        <v>0</v>
      </c>
      <c r="U267" s="13">
        <f t="shared" si="53"/>
        <v>0</v>
      </c>
      <c r="V267" s="5">
        <f>V268</f>
        <v>0</v>
      </c>
      <c r="W267" s="13">
        <f t="shared" si="52"/>
        <v>0</v>
      </c>
      <c r="X267" s="5">
        <f>X268</f>
        <v>0</v>
      </c>
      <c r="Y267" s="13">
        <f t="shared" si="49"/>
        <v>0</v>
      </c>
      <c r="Z267" s="5">
        <f>Z268</f>
        <v>0</v>
      </c>
      <c r="AA267" s="13">
        <f t="shared" si="47"/>
        <v>0</v>
      </c>
      <c r="AB267" s="5">
        <f>AB268</f>
        <v>0</v>
      </c>
      <c r="AC267" s="13">
        <f t="shared" si="48"/>
        <v>0</v>
      </c>
      <c r="AD267" s="5">
        <f>AD268</f>
        <v>0</v>
      </c>
      <c r="AE267" s="13">
        <f t="shared" si="46"/>
        <v>0</v>
      </c>
      <c r="AF267" s="5">
        <f>AF268</f>
        <v>0</v>
      </c>
      <c r="AG267" s="13">
        <f t="shared" si="45"/>
        <v>0</v>
      </c>
      <c r="AH267" s="13">
        <f>AH268</f>
        <v>0</v>
      </c>
      <c r="AI267" s="23">
        <v>0</v>
      </c>
    </row>
    <row r="268" spans="1:35" ht="54.75" hidden="1" customHeight="1">
      <c r="A268" s="9" t="s">
        <v>80</v>
      </c>
      <c r="B268" s="6" t="s">
        <v>4</v>
      </c>
      <c r="C268" s="6" t="s">
        <v>24</v>
      </c>
      <c r="D268" s="6" t="s">
        <v>20</v>
      </c>
      <c r="E268" s="2" t="s">
        <v>139</v>
      </c>
      <c r="F268" s="6">
        <v>600</v>
      </c>
      <c r="G268" s="3">
        <v>0</v>
      </c>
      <c r="H268" s="4"/>
      <c r="I268" s="3">
        <f t="shared" si="51"/>
        <v>0</v>
      </c>
      <c r="J268" s="5"/>
      <c r="K268" s="13">
        <f t="shared" si="50"/>
        <v>0</v>
      </c>
      <c r="L268" s="5"/>
      <c r="M268" s="13">
        <f t="shared" si="57"/>
        <v>0</v>
      </c>
      <c r="N268" s="5"/>
      <c r="O268" s="13">
        <f t="shared" si="56"/>
        <v>0</v>
      </c>
      <c r="P268" s="5"/>
      <c r="Q268" s="13">
        <f t="shared" si="55"/>
        <v>0</v>
      </c>
      <c r="R268" s="5"/>
      <c r="S268" s="13">
        <f t="shared" si="54"/>
        <v>0</v>
      </c>
      <c r="T268" s="5"/>
      <c r="U268" s="13">
        <f t="shared" si="53"/>
        <v>0</v>
      </c>
      <c r="V268" s="5"/>
      <c r="W268" s="13">
        <f t="shared" si="52"/>
        <v>0</v>
      </c>
      <c r="X268" s="5"/>
      <c r="Y268" s="13">
        <f t="shared" si="49"/>
        <v>0</v>
      </c>
      <c r="Z268" s="5"/>
      <c r="AA268" s="13">
        <f t="shared" si="47"/>
        <v>0</v>
      </c>
      <c r="AB268" s="5"/>
      <c r="AC268" s="13">
        <f t="shared" si="48"/>
        <v>0</v>
      </c>
      <c r="AD268" s="5"/>
      <c r="AE268" s="13">
        <f t="shared" si="46"/>
        <v>0</v>
      </c>
      <c r="AF268" s="5"/>
      <c r="AG268" s="13">
        <f t="shared" si="45"/>
        <v>0</v>
      </c>
      <c r="AH268" s="13">
        <v>0</v>
      </c>
      <c r="AI268" s="23">
        <v>0</v>
      </c>
    </row>
    <row r="269" spans="1:35" ht="169.5" customHeight="1">
      <c r="A269" s="18" t="s">
        <v>141</v>
      </c>
      <c r="B269" s="6" t="s">
        <v>4</v>
      </c>
      <c r="C269" s="6" t="s">
        <v>24</v>
      </c>
      <c r="D269" s="6" t="s">
        <v>20</v>
      </c>
      <c r="E269" s="7" t="s">
        <v>142</v>
      </c>
      <c r="F269" s="6"/>
      <c r="G269" s="3">
        <v>589.15499999999997</v>
      </c>
      <c r="H269" s="4">
        <f>H270</f>
        <v>0</v>
      </c>
      <c r="I269" s="3">
        <f t="shared" si="51"/>
        <v>589.15499999999997</v>
      </c>
      <c r="J269" s="5">
        <f>J270</f>
        <v>0</v>
      </c>
      <c r="K269" s="13">
        <f t="shared" si="50"/>
        <v>589.15499999999997</v>
      </c>
      <c r="L269" s="5">
        <f>L270</f>
        <v>0</v>
      </c>
      <c r="M269" s="13">
        <f t="shared" si="57"/>
        <v>589.15499999999997</v>
      </c>
      <c r="N269" s="5">
        <f>N270</f>
        <v>0</v>
      </c>
      <c r="O269" s="13">
        <f t="shared" si="56"/>
        <v>589.15499999999997</v>
      </c>
      <c r="P269" s="5">
        <f>P270</f>
        <v>0</v>
      </c>
      <c r="Q269" s="13">
        <f t="shared" si="55"/>
        <v>589.15499999999997</v>
      </c>
      <c r="R269" s="5">
        <f>R270</f>
        <v>0</v>
      </c>
      <c r="S269" s="13">
        <f t="shared" si="54"/>
        <v>589.15499999999997</v>
      </c>
      <c r="T269" s="5">
        <f>T270</f>
        <v>0</v>
      </c>
      <c r="U269" s="13">
        <f t="shared" si="53"/>
        <v>589.15499999999997</v>
      </c>
      <c r="V269" s="5">
        <f>V270</f>
        <v>0</v>
      </c>
      <c r="W269" s="13">
        <f t="shared" si="52"/>
        <v>589.15499999999997</v>
      </c>
      <c r="X269" s="5">
        <f>X270</f>
        <v>0</v>
      </c>
      <c r="Y269" s="13">
        <f t="shared" si="49"/>
        <v>589.15499999999997</v>
      </c>
      <c r="Z269" s="5">
        <f>Z270</f>
        <v>0</v>
      </c>
      <c r="AA269" s="13">
        <f t="shared" si="47"/>
        <v>589.15499999999997</v>
      </c>
      <c r="AB269" s="5">
        <f>AB270</f>
        <v>56.11</v>
      </c>
      <c r="AC269" s="13">
        <f t="shared" si="48"/>
        <v>645.26499999999999</v>
      </c>
      <c r="AD269" s="5">
        <f>AD270</f>
        <v>0</v>
      </c>
      <c r="AE269" s="13">
        <f t="shared" si="46"/>
        <v>645.26499999999999</v>
      </c>
      <c r="AF269" s="5">
        <f>AF270</f>
        <v>0</v>
      </c>
      <c r="AG269" s="13">
        <f t="shared" si="45"/>
        <v>645.26499999999999</v>
      </c>
      <c r="AH269" s="13">
        <f>AH270</f>
        <v>645.26499999999999</v>
      </c>
      <c r="AI269" s="23">
        <f t="shared" ref="AI269:AI331" si="58">AH269/AG269*100</f>
        <v>100</v>
      </c>
    </row>
    <row r="270" spans="1:35" ht="48.75" customHeight="1">
      <c r="A270" s="9" t="s">
        <v>80</v>
      </c>
      <c r="B270" s="6" t="s">
        <v>4</v>
      </c>
      <c r="C270" s="6" t="s">
        <v>24</v>
      </c>
      <c r="D270" s="6" t="s">
        <v>20</v>
      </c>
      <c r="E270" s="7" t="s">
        <v>142</v>
      </c>
      <c r="F270" s="6">
        <v>600</v>
      </c>
      <c r="G270" s="3">
        <v>589.15499999999997</v>
      </c>
      <c r="H270" s="4"/>
      <c r="I270" s="3">
        <f t="shared" si="51"/>
        <v>589.15499999999997</v>
      </c>
      <c r="J270" s="5"/>
      <c r="K270" s="13">
        <f t="shared" si="50"/>
        <v>589.15499999999997</v>
      </c>
      <c r="L270" s="5"/>
      <c r="M270" s="13">
        <f t="shared" si="57"/>
        <v>589.15499999999997</v>
      </c>
      <c r="N270" s="5"/>
      <c r="O270" s="13">
        <f t="shared" si="56"/>
        <v>589.15499999999997</v>
      </c>
      <c r="P270" s="5"/>
      <c r="Q270" s="13">
        <f t="shared" si="55"/>
        <v>589.15499999999997</v>
      </c>
      <c r="R270" s="5"/>
      <c r="S270" s="13">
        <f t="shared" si="54"/>
        <v>589.15499999999997</v>
      </c>
      <c r="T270" s="5"/>
      <c r="U270" s="13">
        <f t="shared" si="53"/>
        <v>589.15499999999997</v>
      </c>
      <c r="V270" s="5"/>
      <c r="W270" s="13">
        <f t="shared" si="52"/>
        <v>589.15499999999997</v>
      </c>
      <c r="X270" s="5"/>
      <c r="Y270" s="13">
        <f t="shared" si="49"/>
        <v>589.15499999999997</v>
      </c>
      <c r="Z270" s="5"/>
      <c r="AA270" s="13">
        <f t="shared" si="47"/>
        <v>589.15499999999997</v>
      </c>
      <c r="AB270" s="5">
        <v>56.11</v>
      </c>
      <c r="AC270" s="13">
        <f t="shared" si="48"/>
        <v>645.26499999999999</v>
      </c>
      <c r="AD270" s="5"/>
      <c r="AE270" s="13">
        <f t="shared" si="46"/>
        <v>645.26499999999999</v>
      </c>
      <c r="AF270" s="5"/>
      <c r="AG270" s="13">
        <f t="shared" si="45"/>
        <v>645.26499999999999</v>
      </c>
      <c r="AH270" s="13">
        <v>645.26499999999999</v>
      </c>
      <c r="AI270" s="23">
        <f t="shared" si="58"/>
        <v>100</v>
      </c>
    </row>
    <row r="271" spans="1:35" ht="78" customHeight="1">
      <c r="A271" s="9" t="s">
        <v>156</v>
      </c>
      <c r="B271" s="6" t="s">
        <v>4</v>
      </c>
      <c r="C271" s="6" t="s">
        <v>24</v>
      </c>
      <c r="D271" s="6" t="s">
        <v>26</v>
      </c>
      <c r="E271" s="2" t="s">
        <v>166</v>
      </c>
      <c r="F271" s="6"/>
      <c r="G271" s="3">
        <v>22585.337</v>
      </c>
      <c r="H271" s="4">
        <f>H272</f>
        <v>0</v>
      </c>
      <c r="I271" s="3">
        <f t="shared" si="51"/>
        <v>22585.337</v>
      </c>
      <c r="J271" s="5">
        <f>J272</f>
        <v>0</v>
      </c>
      <c r="K271" s="13">
        <f t="shared" si="50"/>
        <v>22585.337</v>
      </c>
      <c r="L271" s="5">
        <f>L272</f>
        <v>0</v>
      </c>
      <c r="M271" s="13">
        <f t="shared" si="57"/>
        <v>22585.337</v>
      </c>
      <c r="N271" s="5">
        <f>N272</f>
        <v>0</v>
      </c>
      <c r="O271" s="13">
        <f t="shared" si="56"/>
        <v>22585.337</v>
      </c>
      <c r="P271" s="5">
        <f>P272</f>
        <v>0</v>
      </c>
      <c r="Q271" s="13">
        <f t="shared" si="55"/>
        <v>22585.337</v>
      </c>
      <c r="R271" s="5">
        <f>R272</f>
        <v>0</v>
      </c>
      <c r="S271" s="13">
        <f t="shared" si="54"/>
        <v>22585.337</v>
      </c>
      <c r="T271" s="5">
        <f>T272</f>
        <v>0</v>
      </c>
      <c r="U271" s="13">
        <f t="shared" si="53"/>
        <v>22585.337</v>
      </c>
      <c r="V271" s="5">
        <f>V272</f>
        <v>0</v>
      </c>
      <c r="W271" s="13">
        <f t="shared" si="52"/>
        <v>22585.337</v>
      </c>
      <c r="X271" s="5">
        <f>X272</f>
        <v>0</v>
      </c>
      <c r="Y271" s="13">
        <f t="shared" si="49"/>
        <v>22585.337</v>
      </c>
      <c r="Z271" s="5">
        <f>Z272</f>
        <v>1142.6769999999999</v>
      </c>
      <c r="AA271" s="13">
        <f t="shared" si="47"/>
        <v>23728.013999999999</v>
      </c>
      <c r="AB271" s="5">
        <f>AB272</f>
        <v>0</v>
      </c>
      <c r="AC271" s="13">
        <f t="shared" si="48"/>
        <v>23728.013999999999</v>
      </c>
      <c r="AD271" s="5">
        <f>AD272</f>
        <v>0</v>
      </c>
      <c r="AE271" s="13">
        <f t="shared" si="46"/>
        <v>23728.013999999999</v>
      </c>
      <c r="AF271" s="5">
        <f>AF272</f>
        <v>0</v>
      </c>
      <c r="AG271" s="13">
        <f t="shared" si="45"/>
        <v>23728.013999999999</v>
      </c>
      <c r="AH271" s="13">
        <f>AH272</f>
        <v>23228.013999999999</v>
      </c>
      <c r="AI271" s="23">
        <f t="shared" si="58"/>
        <v>97.892786138780934</v>
      </c>
    </row>
    <row r="272" spans="1:35" ht="53.25" customHeight="1">
      <c r="A272" s="9" t="s">
        <v>80</v>
      </c>
      <c r="B272" s="6" t="s">
        <v>4</v>
      </c>
      <c r="C272" s="6" t="s">
        <v>24</v>
      </c>
      <c r="D272" s="6" t="s">
        <v>26</v>
      </c>
      <c r="E272" s="2" t="s">
        <v>166</v>
      </c>
      <c r="F272" s="6">
        <v>600</v>
      </c>
      <c r="G272" s="3">
        <v>22585.337</v>
      </c>
      <c r="H272" s="4"/>
      <c r="I272" s="3">
        <f t="shared" si="51"/>
        <v>22585.337</v>
      </c>
      <c r="J272" s="5"/>
      <c r="K272" s="13">
        <f t="shared" si="50"/>
        <v>22585.337</v>
      </c>
      <c r="L272" s="5"/>
      <c r="M272" s="13">
        <f t="shared" si="57"/>
        <v>22585.337</v>
      </c>
      <c r="N272" s="5"/>
      <c r="O272" s="13">
        <f t="shared" si="56"/>
        <v>22585.337</v>
      </c>
      <c r="P272" s="5"/>
      <c r="Q272" s="13">
        <f t="shared" si="55"/>
        <v>22585.337</v>
      </c>
      <c r="R272" s="5"/>
      <c r="S272" s="13">
        <f t="shared" si="54"/>
        <v>22585.337</v>
      </c>
      <c r="T272" s="5"/>
      <c r="U272" s="13">
        <f t="shared" si="53"/>
        <v>22585.337</v>
      </c>
      <c r="V272" s="5"/>
      <c r="W272" s="13">
        <f t="shared" si="52"/>
        <v>22585.337</v>
      </c>
      <c r="X272" s="5"/>
      <c r="Y272" s="13">
        <f t="shared" si="49"/>
        <v>22585.337</v>
      </c>
      <c r="Z272" s="5">
        <v>1142.6769999999999</v>
      </c>
      <c r="AA272" s="13">
        <f t="shared" si="47"/>
        <v>23728.013999999999</v>
      </c>
      <c r="AB272" s="5"/>
      <c r="AC272" s="13">
        <f t="shared" si="48"/>
        <v>23728.013999999999</v>
      </c>
      <c r="AD272" s="5"/>
      <c r="AE272" s="13">
        <f t="shared" si="46"/>
        <v>23728.013999999999</v>
      </c>
      <c r="AF272" s="5"/>
      <c r="AG272" s="13">
        <f t="shared" ref="AG272:AG335" si="59">AE272+AF272</f>
        <v>23728.013999999999</v>
      </c>
      <c r="AH272" s="13">
        <v>23228.013999999999</v>
      </c>
      <c r="AI272" s="23">
        <f t="shared" si="58"/>
        <v>97.892786138780934</v>
      </c>
    </row>
    <row r="273" spans="1:35" ht="42.75" customHeight="1">
      <c r="A273" s="9" t="s">
        <v>157</v>
      </c>
      <c r="B273" s="6" t="s">
        <v>4</v>
      </c>
      <c r="C273" s="6" t="s">
        <v>24</v>
      </c>
      <c r="D273" s="6" t="s">
        <v>26</v>
      </c>
      <c r="E273" s="2" t="s">
        <v>167</v>
      </c>
      <c r="F273" s="6"/>
      <c r="G273" s="3">
        <v>150</v>
      </c>
      <c r="H273" s="4">
        <f>H274</f>
        <v>0</v>
      </c>
      <c r="I273" s="3">
        <f t="shared" si="51"/>
        <v>150</v>
      </c>
      <c r="J273" s="5">
        <f>J274</f>
        <v>0</v>
      </c>
      <c r="K273" s="13">
        <f t="shared" si="50"/>
        <v>150</v>
      </c>
      <c r="L273" s="5">
        <f>L274</f>
        <v>0</v>
      </c>
      <c r="M273" s="13">
        <f t="shared" si="57"/>
        <v>150</v>
      </c>
      <c r="N273" s="5">
        <f>N274</f>
        <v>0</v>
      </c>
      <c r="O273" s="13">
        <f t="shared" si="56"/>
        <v>150</v>
      </c>
      <c r="P273" s="5">
        <f>P274</f>
        <v>0</v>
      </c>
      <c r="Q273" s="13">
        <f t="shared" si="55"/>
        <v>150</v>
      </c>
      <c r="R273" s="5">
        <f>R274</f>
        <v>0</v>
      </c>
      <c r="S273" s="13">
        <f t="shared" si="54"/>
        <v>150</v>
      </c>
      <c r="T273" s="5">
        <f>T274</f>
        <v>0</v>
      </c>
      <c r="U273" s="13">
        <f t="shared" si="53"/>
        <v>150</v>
      </c>
      <c r="V273" s="5">
        <f>V274</f>
        <v>0</v>
      </c>
      <c r="W273" s="13">
        <f t="shared" si="52"/>
        <v>150</v>
      </c>
      <c r="X273" s="5">
        <f>X274</f>
        <v>0</v>
      </c>
      <c r="Y273" s="13">
        <f t="shared" si="49"/>
        <v>150</v>
      </c>
      <c r="Z273" s="5">
        <f>Z274</f>
        <v>0</v>
      </c>
      <c r="AA273" s="13">
        <f t="shared" si="47"/>
        <v>150</v>
      </c>
      <c r="AB273" s="5">
        <f>AB274</f>
        <v>0</v>
      </c>
      <c r="AC273" s="13">
        <f t="shared" si="48"/>
        <v>150</v>
      </c>
      <c r="AD273" s="5">
        <f>AD274</f>
        <v>0</v>
      </c>
      <c r="AE273" s="13">
        <f t="shared" si="46"/>
        <v>150</v>
      </c>
      <c r="AF273" s="5">
        <f>AF274</f>
        <v>0</v>
      </c>
      <c r="AG273" s="13">
        <f t="shared" si="59"/>
        <v>150</v>
      </c>
      <c r="AH273" s="13">
        <f>AH274</f>
        <v>150</v>
      </c>
      <c r="AI273" s="23">
        <f t="shared" si="58"/>
        <v>100</v>
      </c>
    </row>
    <row r="274" spans="1:35" ht="45.75" customHeight="1">
      <c r="A274" s="9" t="s">
        <v>80</v>
      </c>
      <c r="B274" s="6" t="s">
        <v>4</v>
      </c>
      <c r="C274" s="6" t="s">
        <v>24</v>
      </c>
      <c r="D274" s="6" t="s">
        <v>26</v>
      </c>
      <c r="E274" s="2" t="s">
        <v>167</v>
      </c>
      <c r="F274" s="6">
        <v>600</v>
      </c>
      <c r="G274" s="3">
        <v>150</v>
      </c>
      <c r="H274" s="4"/>
      <c r="I274" s="3">
        <f t="shared" si="51"/>
        <v>150</v>
      </c>
      <c r="J274" s="5"/>
      <c r="K274" s="13">
        <f t="shared" si="50"/>
        <v>150</v>
      </c>
      <c r="L274" s="5"/>
      <c r="M274" s="13">
        <f t="shared" si="57"/>
        <v>150</v>
      </c>
      <c r="N274" s="5"/>
      <c r="O274" s="13">
        <f t="shared" si="56"/>
        <v>150</v>
      </c>
      <c r="P274" s="5"/>
      <c r="Q274" s="13">
        <f t="shared" si="55"/>
        <v>150</v>
      </c>
      <c r="R274" s="5"/>
      <c r="S274" s="13">
        <f t="shared" si="54"/>
        <v>150</v>
      </c>
      <c r="T274" s="5"/>
      <c r="U274" s="13">
        <f t="shared" si="53"/>
        <v>150</v>
      </c>
      <c r="V274" s="5"/>
      <c r="W274" s="13">
        <f t="shared" si="52"/>
        <v>150</v>
      </c>
      <c r="X274" s="5"/>
      <c r="Y274" s="13">
        <f t="shared" si="49"/>
        <v>150</v>
      </c>
      <c r="Z274" s="5"/>
      <c r="AA274" s="13">
        <f t="shared" si="47"/>
        <v>150</v>
      </c>
      <c r="AB274" s="5"/>
      <c r="AC274" s="13">
        <f t="shared" si="48"/>
        <v>150</v>
      </c>
      <c r="AD274" s="5"/>
      <c r="AE274" s="13">
        <f t="shared" ref="AE274:AE337" si="60">AC274+AD274</f>
        <v>150</v>
      </c>
      <c r="AF274" s="5"/>
      <c r="AG274" s="13">
        <f t="shared" si="59"/>
        <v>150</v>
      </c>
      <c r="AH274" s="13">
        <v>150</v>
      </c>
      <c r="AI274" s="23">
        <f t="shared" si="58"/>
        <v>100</v>
      </c>
    </row>
    <row r="275" spans="1:35" ht="115.5" customHeight="1">
      <c r="A275" s="18" t="s">
        <v>158</v>
      </c>
      <c r="B275" s="6" t="s">
        <v>4</v>
      </c>
      <c r="C275" s="6" t="s">
        <v>24</v>
      </c>
      <c r="D275" s="6" t="s">
        <v>26</v>
      </c>
      <c r="E275" s="2" t="s">
        <v>168</v>
      </c>
      <c r="F275" s="6"/>
      <c r="G275" s="3">
        <v>900</v>
      </c>
      <c r="H275" s="4">
        <f>H276</f>
        <v>733.649</v>
      </c>
      <c r="I275" s="3">
        <f t="shared" si="51"/>
        <v>1633.6489999999999</v>
      </c>
      <c r="J275" s="5">
        <f>J276</f>
        <v>0</v>
      </c>
      <c r="K275" s="13">
        <f t="shared" si="50"/>
        <v>1633.6489999999999</v>
      </c>
      <c r="L275" s="5">
        <f>L276</f>
        <v>0</v>
      </c>
      <c r="M275" s="13">
        <f t="shared" si="57"/>
        <v>1633.6489999999999</v>
      </c>
      <c r="N275" s="5">
        <f>N276</f>
        <v>0</v>
      </c>
      <c r="O275" s="13">
        <f t="shared" si="56"/>
        <v>1633.6489999999999</v>
      </c>
      <c r="P275" s="5">
        <f>P276</f>
        <v>0</v>
      </c>
      <c r="Q275" s="13">
        <f t="shared" si="55"/>
        <v>1633.6489999999999</v>
      </c>
      <c r="R275" s="5">
        <f>R276</f>
        <v>0</v>
      </c>
      <c r="S275" s="13">
        <f t="shared" si="54"/>
        <v>1633.6489999999999</v>
      </c>
      <c r="T275" s="5">
        <f>T276</f>
        <v>0</v>
      </c>
      <c r="U275" s="13">
        <f t="shared" si="53"/>
        <v>1633.6489999999999</v>
      </c>
      <c r="V275" s="5">
        <f>V276</f>
        <v>0</v>
      </c>
      <c r="W275" s="13">
        <f t="shared" si="52"/>
        <v>1633.6489999999999</v>
      </c>
      <c r="X275" s="5">
        <f>X276</f>
        <v>0</v>
      </c>
      <c r="Y275" s="13">
        <f t="shared" si="49"/>
        <v>1633.6489999999999</v>
      </c>
      <c r="Z275" s="5">
        <f>Z276</f>
        <v>0</v>
      </c>
      <c r="AA275" s="13">
        <f t="shared" si="47"/>
        <v>1633.6489999999999</v>
      </c>
      <c r="AB275" s="5">
        <f>AB276</f>
        <v>0</v>
      </c>
      <c r="AC275" s="13">
        <f t="shared" si="48"/>
        <v>1633.6489999999999</v>
      </c>
      <c r="AD275" s="5">
        <f>AD276</f>
        <v>0</v>
      </c>
      <c r="AE275" s="13">
        <f t="shared" si="60"/>
        <v>1633.6489999999999</v>
      </c>
      <c r="AF275" s="5">
        <f>AF276</f>
        <v>0</v>
      </c>
      <c r="AG275" s="13">
        <f t="shared" si="59"/>
        <v>1633.6489999999999</v>
      </c>
      <c r="AH275" s="13">
        <f>AH276</f>
        <v>1633.6489999999999</v>
      </c>
      <c r="AI275" s="23">
        <f t="shared" si="58"/>
        <v>100</v>
      </c>
    </row>
    <row r="276" spans="1:35" ht="53.25" customHeight="1">
      <c r="A276" s="9" t="s">
        <v>80</v>
      </c>
      <c r="B276" s="6" t="s">
        <v>4</v>
      </c>
      <c r="C276" s="6" t="s">
        <v>24</v>
      </c>
      <c r="D276" s="6" t="s">
        <v>26</v>
      </c>
      <c r="E276" s="2" t="s">
        <v>168</v>
      </c>
      <c r="F276" s="6">
        <v>600</v>
      </c>
      <c r="G276" s="3">
        <v>900</v>
      </c>
      <c r="H276" s="4">
        <v>733.649</v>
      </c>
      <c r="I276" s="3">
        <f t="shared" si="51"/>
        <v>1633.6489999999999</v>
      </c>
      <c r="J276" s="5"/>
      <c r="K276" s="13">
        <f t="shared" si="50"/>
        <v>1633.6489999999999</v>
      </c>
      <c r="L276" s="5"/>
      <c r="M276" s="13">
        <f t="shared" si="57"/>
        <v>1633.6489999999999</v>
      </c>
      <c r="N276" s="5"/>
      <c r="O276" s="13">
        <f t="shared" si="56"/>
        <v>1633.6489999999999</v>
      </c>
      <c r="P276" s="5"/>
      <c r="Q276" s="13">
        <f t="shared" si="55"/>
        <v>1633.6489999999999</v>
      </c>
      <c r="R276" s="5"/>
      <c r="S276" s="13">
        <f t="shared" si="54"/>
        <v>1633.6489999999999</v>
      </c>
      <c r="T276" s="5"/>
      <c r="U276" s="13">
        <f t="shared" si="53"/>
        <v>1633.6489999999999</v>
      </c>
      <c r="V276" s="5"/>
      <c r="W276" s="13">
        <f t="shared" si="52"/>
        <v>1633.6489999999999</v>
      </c>
      <c r="X276" s="5"/>
      <c r="Y276" s="13">
        <f t="shared" si="49"/>
        <v>1633.6489999999999</v>
      </c>
      <c r="Z276" s="5"/>
      <c r="AA276" s="13">
        <f t="shared" si="47"/>
        <v>1633.6489999999999</v>
      </c>
      <c r="AB276" s="5"/>
      <c r="AC276" s="13">
        <f t="shared" si="48"/>
        <v>1633.6489999999999</v>
      </c>
      <c r="AD276" s="5"/>
      <c r="AE276" s="13">
        <f t="shared" si="60"/>
        <v>1633.6489999999999</v>
      </c>
      <c r="AF276" s="5"/>
      <c r="AG276" s="13">
        <f t="shared" si="59"/>
        <v>1633.6489999999999</v>
      </c>
      <c r="AH276" s="13">
        <v>1633.6489999999999</v>
      </c>
      <c r="AI276" s="23">
        <f t="shared" si="58"/>
        <v>100</v>
      </c>
    </row>
    <row r="277" spans="1:35" ht="53.25" customHeight="1">
      <c r="A277" s="9" t="s">
        <v>159</v>
      </c>
      <c r="B277" s="6" t="s">
        <v>4</v>
      </c>
      <c r="C277" s="6" t="s">
        <v>24</v>
      </c>
      <c r="D277" s="6" t="s">
        <v>26</v>
      </c>
      <c r="E277" s="2" t="s">
        <v>169</v>
      </c>
      <c r="F277" s="6"/>
      <c r="G277" s="3">
        <v>478</v>
      </c>
      <c r="H277" s="4">
        <f>H278</f>
        <v>0</v>
      </c>
      <c r="I277" s="3">
        <f t="shared" si="51"/>
        <v>478</v>
      </c>
      <c r="J277" s="5">
        <f>J278</f>
        <v>0</v>
      </c>
      <c r="K277" s="13">
        <f t="shared" si="50"/>
        <v>478</v>
      </c>
      <c r="L277" s="5">
        <f>L278</f>
        <v>0</v>
      </c>
      <c r="M277" s="13">
        <f t="shared" si="57"/>
        <v>478</v>
      </c>
      <c r="N277" s="5">
        <f>N278</f>
        <v>0</v>
      </c>
      <c r="O277" s="13">
        <f t="shared" si="56"/>
        <v>478</v>
      </c>
      <c r="P277" s="5">
        <f>P278</f>
        <v>0</v>
      </c>
      <c r="Q277" s="13">
        <f t="shared" si="55"/>
        <v>478</v>
      </c>
      <c r="R277" s="5">
        <f>R278</f>
        <v>0</v>
      </c>
      <c r="S277" s="13">
        <f t="shared" si="54"/>
        <v>478</v>
      </c>
      <c r="T277" s="5">
        <f>T278</f>
        <v>0</v>
      </c>
      <c r="U277" s="13">
        <f t="shared" si="53"/>
        <v>478</v>
      </c>
      <c r="V277" s="5">
        <f>V278</f>
        <v>0</v>
      </c>
      <c r="W277" s="13">
        <f t="shared" si="52"/>
        <v>478</v>
      </c>
      <c r="X277" s="5">
        <f>X278</f>
        <v>0</v>
      </c>
      <c r="Y277" s="13">
        <f t="shared" si="49"/>
        <v>478</v>
      </c>
      <c r="Z277" s="5">
        <f>Z278</f>
        <v>0</v>
      </c>
      <c r="AA277" s="13">
        <f t="shared" si="47"/>
        <v>478</v>
      </c>
      <c r="AB277" s="5">
        <f>AB278</f>
        <v>0</v>
      </c>
      <c r="AC277" s="13">
        <f t="shared" si="48"/>
        <v>478</v>
      </c>
      <c r="AD277" s="5">
        <f>AD278</f>
        <v>0</v>
      </c>
      <c r="AE277" s="13">
        <f t="shared" si="60"/>
        <v>478</v>
      </c>
      <c r="AF277" s="5">
        <f>AF278</f>
        <v>0</v>
      </c>
      <c r="AG277" s="13">
        <f t="shared" si="59"/>
        <v>478</v>
      </c>
      <c r="AH277" s="13">
        <f>AH278</f>
        <v>478</v>
      </c>
      <c r="AI277" s="23">
        <f t="shared" si="58"/>
        <v>100</v>
      </c>
    </row>
    <row r="278" spans="1:35" ht="53.25" customHeight="1">
      <c r="A278" s="9" t="s">
        <v>80</v>
      </c>
      <c r="B278" s="6" t="s">
        <v>4</v>
      </c>
      <c r="C278" s="6" t="s">
        <v>24</v>
      </c>
      <c r="D278" s="6" t="s">
        <v>26</v>
      </c>
      <c r="E278" s="2" t="s">
        <v>169</v>
      </c>
      <c r="F278" s="6">
        <v>600</v>
      </c>
      <c r="G278" s="3">
        <v>478</v>
      </c>
      <c r="H278" s="4"/>
      <c r="I278" s="3">
        <f t="shared" si="51"/>
        <v>478</v>
      </c>
      <c r="J278" s="5"/>
      <c r="K278" s="13">
        <f t="shared" si="50"/>
        <v>478</v>
      </c>
      <c r="L278" s="5"/>
      <c r="M278" s="13">
        <f t="shared" si="57"/>
        <v>478</v>
      </c>
      <c r="N278" s="5"/>
      <c r="O278" s="13">
        <f t="shared" si="56"/>
        <v>478</v>
      </c>
      <c r="P278" s="5"/>
      <c r="Q278" s="13">
        <f t="shared" si="55"/>
        <v>478</v>
      </c>
      <c r="R278" s="5"/>
      <c r="S278" s="13">
        <f t="shared" si="54"/>
        <v>478</v>
      </c>
      <c r="T278" s="5"/>
      <c r="U278" s="13">
        <f t="shared" si="53"/>
        <v>478</v>
      </c>
      <c r="V278" s="5"/>
      <c r="W278" s="13">
        <f t="shared" si="52"/>
        <v>478</v>
      </c>
      <c r="X278" s="5"/>
      <c r="Y278" s="13">
        <f t="shared" si="49"/>
        <v>478</v>
      </c>
      <c r="Z278" s="5"/>
      <c r="AA278" s="13">
        <f t="shared" ref="AA278:AA341" si="61">Y278+Z278</f>
        <v>478</v>
      </c>
      <c r="AB278" s="5"/>
      <c r="AC278" s="13">
        <f t="shared" ref="AC278:AC341" si="62">AA278+AB278</f>
        <v>478</v>
      </c>
      <c r="AD278" s="5"/>
      <c r="AE278" s="13">
        <f t="shared" si="60"/>
        <v>478</v>
      </c>
      <c r="AF278" s="5"/>
      <c r="AG278" s="13">
        <f t="shared" si="59"/>
        <v>478</v>
      </c>
      <c r="AH278" s="13">
        <v>478</v>
      </c>
      <c r="AI278" s="23">
        <f t="shared" si="58"/>
        <v>100</v>
      </c>
    </row>
    <row r="279" spans="1:35" ht="48.75" hidden="1" customHeight="1">
      <c r="A279" s="9" t="s">
        <v>195</v>
      </c>
      <c r="B279" s="6" t="s">
        <v>4</v>
      </c>
      <c r="C279" s="6" t="s">
        <v>24</v>
      </c>
      <c r="D279" s="6" t="s">
        <v>26</v>
      </c>
      <c r="E279" s="7" t="s">
        <v>170</v>
      </c>
      <c r="F279" s="6"/>
      <c r="G279" s="3">
        <v>0</v>
      </c>
      <c r="H279" s="4">
        <f>H280</f>
        <v>0</v>
      </c>
      <c r="I279" s="3">
        <f t="shared" si="51"/>
        <v>0</v>
      </c>
      <c r="J279" s="5">
        <f>J280</f>
        <v>0</v>
      </c>
      <c r="K279" s="13">
        <f t="shared" si="50"/>
        <v>0</v>
      </c>
      <c r="L279" s="5">
        <f>L280</f>
        <v>0</v>
      </c>
      <c r="M279" s="13">
        <f t="shared" si="57"/>
        <v>0</v>
      </c>
      <c r="N279" s="5">
        <f>N280</f>
        <v>0</v>
      </c>
      <c r="O279" s="13">
        <f t="shared" si="56"/>
        <v>0</v>
      </c>
      <c r="P279" s="5">
        <f>P280</f>
        <v>0</v>
      </c>
      <c r="Q279" s="13">
        <f t="shared" si="55"/>
        <v>0</v>
      </c>
      <c r="R279" s="5">
        <f>R280</f>
        <v>0</v>
      </c>
      <c r="S279" s="13">
        <f t="shared" si="54"/>
        <v>0</v>
      </c>
      <c r="T279" s="5">
        <f>T280</f>
        <v>0</v>
      </c>
      <c r="U279" s="13">
        <f t="shared" si="53"/>
        <v>0</v>
      </c>
      <c r="V279" s="5">
        <f>V280</f>
        <v>0</v>
      </c>
      <c r="W279" s="13">
        <f t="shared" si="52"/>
        <v>0</v>
      </c>
      <c r="X279" s="5">
        <f>X280</f>
        <v>0</v>
      </c>
      <c r="Y279" s="13">
        <f t="shared" si="49"/>
        <v>0</v>
      </c>
      <c r="Z279" s="5">
        <f>Z280</f>
        <v>0</v>
      </c>
      <c r="AA279" s="13">
        <f t="shared" si="61"/>
        <v>0</v>
      </c>
      <c r="AB279" s="5">
        <f>AB280</f>
        <v>0</v>
      </c>
      <c r="AC279" s="13">
        <f t="shared" si="62"/>
        <v>0</v>
      </c>
      <c r="AD279" s="5">
        <f>AD280</f>
        <v>0</v>
      </c>
      <c r="AE279" s="13">
        <f t="shared" si="60"/>
        <v>0</v>
      </c>
      <c r="AF279" s="5">
        <f>AF280</f>
        <v>0</v>
      </c>
      <c r="AG279" s="13">
        <f t="shared" si="59"/>
        <v>0</v>
      </c>
      <c r="AH279" s="13">
        <f>AH280</f>
        <v>0</v>
      </c>
      <c r="AI279" s="23">
        <v>0</v>
      </c>
    </row>
    <row r="280" spans="1:35" ht="53.25" hidden="1" customHeight="1">
      <c r="A280" s="9" t="s">
        <v>80</v>
      </c>
      <c r="B280" s="6" t="s">
        <v>4</v>
      </c>
      <c r="C280" s="6" t="s">
        <v>24</v>
      </c>
      <c r="D280" s="6" t="s">
        <v>26</v>
      </c>
      <c r="E280" s="7" t="s">
        <v>170</v>
      </c>
      <c r="F280" s="6">
        <v>600</v>
      </c>
      <c r="G280" s="3">
        <v>0</v>
      </c>
      <c r="H280" s="4"/>
      <c r="I280" s="3">
        <f t="shared" si="51"/>
        <v>0</v>
      </c>
      <c r="J280" s="5"/>
      <c r="K280" s="13">
        <f t="shared" si="50"/>
        <v>0</v>
      </c>
      <c r="L280" s="5"/>
      <c r="M280" s="13">
        <f t="shared" si="57"/>
        <v>0</v>
      </c>
      <c r="N280" s="5"/>
      <c r="O280" s="13">
        <f t="shared" si="56"/>
        <v>0</v>
      </c>
      <c r="P280" s="5"/>
      <c r="Q280" s="13">
        <f t="shared" si="55"/>
        <v>0</v>
      </c>
      <c r="R280" s="5"/>
      <c r="S280" s="13">
        <f t="shared" si="54"/>
        <v>0</v>
      </c>
      <c r="T280" s="5"/>
      <c r="U280" s="13">
        <f t="shared" si="53"/>
        <v>0</v>
      </c>
      <c r="V280" s="5"/>
      <c r="W280" s="13">
        <f t="shared" si="52"/>
        <v>0</v>
      </c>
      <c r="X280" s="5"/>
      <c r="Y280" s="13">
        <f t="shared" si="49"/>
        <v>0</v>
      </c>
      <c r="Z280" s="5"/>
      <c r="AA280" s="13">
        <f t="shared" si="61"/>
        <v>0</v>
      </c>
      <c r="AB280" s="5"/>
      <c r="AC280" s="13">
        <f t="shared" si="62"/>
        <v>0</v>
      </c>
      <c r="AD280" s="5"/>
      <c r="AE280" s="13">
        <f t="shared" si="60"/>
        <v>0</v>
      </c>
      <c r="AF280" s="5"/>
      <c r="AG280" s="13">
        <f t="shared" si="59"/>
        <v>0</v>
      </c>
      <c r="AH280" s="13">
        <v>0</v>
      </c>
      <c r="AI280" s="23">
        <v>0</v>
      </c>
    </row>
    <row r="281" spans="1:35" ht="56.25" customHeight="1">
      <c r="A281" s="9" t="s">
        <v>160</v>
      </c>
      <c r="B281" s="6" t="s">
        <v>4</v>
      </c>
      <c r="C281" s="6" t="s">
        <v>24</v>
      </c>
      <c r="D281" s="6" t="s">
        <v>26</v>
      </c>
      <c r="E281" s="7" t="s">
        <v>171</v>
      </c>
      <c r="F281" s="6"/>
      <c r="G281" s="3">
        <v>770</v>
      </c>
      <c r="H281" s="4">
        <f>H282</f>
        <v>0</v>
      </c>
      <c r="I281" s="3">
        <f t="shared" si="51"/>
        <v>770</v>
      </c>
      <c r="J281" s="5">
        <f>J282</f>
        <v>0</v>
      </c>
      <c r="K281" s="13">
        <f t="shared" si="50"/>
        <v>770</v>
      </c>
      <c r="L281" s="5">
        <f>L282</f>
        <v>0</v>
      </c>
      <c r="M281" s="13">
        <f t="shared" si="57"/>
        <v>770</v>
      </c>
      <c r="N281" s="5">
        <f>N282</f>
        <v>0</v>
      </c>
      <c r="O281" s="13">
        <f t="shared" si="56"/>
        <v>770</v>
      </c>
      <c r="P281" s="5">
        <f>P282</f>
        <v>0</v>
      </c>
      <c r="Q281" s="13">
        <f t="shared" si="55"/>
        <v>770</v>
      </c>
      <c r="R281" s="5">
        <f>R282</f>
        <v>0</v>
      </c>
      <c r="S281" s="13">
        <f t="shared" si="54"/>
        <v>770</v>
      </c>
      <c r="T281" s="5">
        <f>T282</f>
        <v>0</v>
      </c>
      <c r="U281" s="13">
        <f t="shared" si="53"/>
        <v>770</v>
      </c>
      <c r="V281" s="5">
        <f>V282</f>
        <v>0</v>
      </c>
      <c r="W281" s="13">
        <f t="shared" si="52"/>
        <v>770</v>
      </c>
      <c r="X281" s="5">
        <f>X282</f>
        <v>0</v>
      </c>
      <c r="Y281" s="13">
        <f t="shared" ref="Y281:Y344" si="63">W281+X281</f>
        <v>770</v>
      </c>
      <c r="Z281" s="5">
        <f>Z282</f>
        <v>0</v>
      </c>
      <c r="AA281" s="13">
        <f t="shared" si="61"/>
        <v>770</v>
      </c>
      <c r="AB281" s="5">
        <f>AB282</f>
        <v>0</v>
      </c>
      <c r="AC281" s="13">
        <f t="shared" si="62"/>
        <v>770</v>
      </c>
      <c r="AD281" s="5">
        <f>AD282</f>
        <v>0</v>
      </c>
      <c r="AE281" s="13">
        <f t="shared" si="60"/>
        <v>770</v>
      </c>
      <c r="AF281" s="5">
        <f>AF282</f>
        <v>0</v>
      </c>
      <c r="AG281" s="13">
        <f t="shared" si="59"/>
        <v>770</v>
      </c>
      <c r="AH281" s="13">
        <f>AH282</f>
        <v>770</v>
      </c>
      <c r="AI281" s="23">
        <f t="shared" si="58"/>
        <v>100</v>
      </c>
    </row>
    <row r="282" spans="1:35" ht="53.25" customHeight="1">
      <c r="A282" s="9" t="s">
        <v>80</v>
      </c>
      <c r="B282" s="6" t="s">
        <v>4</v>
      </c>
      <c r="C282" s="6" t="s">
        <v>24</v>
      </c>
      <c r="D282" s="6" t="s">
        <v>26</v>
      </c>
      <c r="E282" s="7" t="s">
        <v>171</v>
      </c>
      <c r="F282" s="6">
        <v>600</v>
      </c>
      <c r="G282" s="3">
        <v>770</v>
      </c>
      <c r="H282" s="4"/>
      <c r="I282" s="3">
        <f t="shared" si="51"/>
        <v>770</v>
      </c>
      <c r="J282" s="5"/>
      <c r="K282" s="13">
        <f t="shared" si="50"/>
        <v>770</v>
      </c>
      <c r="L282" s="5"/>
      <c r="M282" s="13">
        <f t="shared" si="57"/>
        <v>770</v>
      </c>
      <c r="N282" s="5"/>
      <c r="O282" s="13">
        <f t="shared" si="56"/>
        <v>770</v>
      </c>
      <c r="P282" s="5"/>
      <c r="Q282" s="13">
        <f t="shared" si="55"/>
        <v>770</v>
      </c>
      <c r="R282" s="5"/>
      <c r="S282" s="13">
        <f t="shared" si="54"/>
        <v>770</v>
      </c>
      <c r="T282" s="5"/>
      <c r="U282" s="13">
        <f t="shared" si="53"/>
        <v>770</v>
      </c>
      <c r="V282" s="5"/>
      <c r="W282" s="13">
        <f t="shared" si="52"/>
        <v>770</v>
      </c>
      <c r="X282" s="5"/>
      <c r="Y282" s="13">
        <f t="shared" si="63"/>
        <v>770</v>
      </c>
      <c r="Z282" s="5"/>
      <c r="AA282" s="13">
        <f t="shared" si="61"/>
        <v>770</v>
      </c>
      <c r="AB282" s="5"/>
      <c r="AC282" s="13">
        <f t="shared" si="62"/>
        <v>770</v>
      </c>
      <c r="AD282" s="5"/>
      <c r="AE282" s="13">
        <f t="shared" si="60"/>
        <v>770</v>
      </c>
      <c r="AF282" s="5"/>
      <c r="AG282" s="13">
        <f t="shared" si="59"/>
        <v>770</v>
      </c>
      <c r="AH282" s="13">
        <v>770</v>
      </c>
      <c r="AI282" s="23">
        <f t="shared" si="58"/>
        <v>100</v>
      </c>
    </row>
    <row r="283" spans="1:35" ht="42.75" hidden="1" customHeight="1">
      <c r="A283" s="9" t="s">
        <v>161</v>
      </c>
      <c r="B283" s="6" t="s">
        <v>4</v>
      </c>
      <c r="C283" s="6" t="s">
        <v>24</v>
      </c>
      <c r="D283" s="6" t="s">
        <v>26</v>
      </c>
      <c r="E283" s="7" t="s">
        <v>172</v>
      </c>
      <c r="F283" s="6"/>
      <c r="G283" s="3">
        <v>0</v>
      </c>
      <c r="H283" s="4">
        <f>H284</f>
        <v>0</v>
      </c>
      <c r="I283" s="3">
        <f t="shared" si="51"/>
        <v>0</v>
      </c>
      <c r="J283" s="5">
        <f>J284</f>
        <v>0</v>
      </c>
      <c r="K283" s="13">
        <f t="shared" si="50"/>
        <v>0</v>
      </c>
      <c r="L283" s="5">
        <f>L284</f>
        <v>0</v>
      </c>
      <c r="M283" s="13">
        <f t="shared" si="57"/>
        <v>0</v>
      </c>
      <c r="N283" s="5">
        <f>N284</f>
        <v>0</v>
      </c>
      <c r="O283" s="13">
        <f t="shared" si="56"/>
        <v>0</v>
      </c>
      <c r="P283" s="5">
        <f>P284</f>
        <v>0</v>
      </c>
      <c r="Q283" s="13">
        <f t="shared" si="55"/>
        <v>0</v>
      </c>
      <c r="R283" s="5">
        <f>R284</f>
        <v>0</v>
      </c>
      <c r="S283" s="13">
        <f t="shared" si="54"/>
        <v>0</v>
      </c>
      <c r="T283" s="5">
        <f>T284</f>
        <v>0</v>
      </c>
      <c r="U283" s="13">
        <f t="shared" si="53"/>
        <v>0</v>
      </c>
      <c r="V283" s="5">
        <f>V284</f>
        <v>0</v>
      </c>
      <c r="W283" s="13">
        <f t="shared" si="52"/>
        <v>0</v>
      </c>
      <c r="X283" s="5">
        <f>X284</f>
        <v>0</v>
      </c>
      <c r="Y283" s="13">
        <f t="shared" si="63"/>
        <v>0</v>
      </c>
      <c r="Z283" s="5">
        <f>Z284</f>
        <v>0</v>
      </c>
      <c r="AA283" s="13">
        <f t="shared" si="61"/>
        <v>0</v>
      </c>
      <c r="AB283" s="5">
        <f>AB284</f>
        <v>0</v>
      </c>
      <c r="AC283" s="13">
        <f t="shared" si="62"/>
        <v>0</v>
      </c>
      <c r="AD283" s="5">
        <f>AD284</f>
        <v>0</v>
      </c>
      <c r="AE283" s="13">
        <f t="shared" si="60"/>
        <v>0</v>
      </c>
      <c r="AF283" s="5">
        <f>AF284</f>
        <v>0</v>
      </c>
      <c r="AG283" s="13">
        <f t="shared" si="59"/>
        <v>0</v>
      </c>
      <c r="AH283" s="13">
        <f>AH284</f>
        <v>0</v>
      </c>
      <c r="AI283" s="23">
        <v>0</v>
      </c>
    </row>
    <row r="284" spans="1:35" ht="53.25" hidden="1" customHeight="1">
      <c r="A284" s="9" t="s">
        <v>80</v>
      </c>
      <c r="B284" s="6" t="s">
        <v>4</v>
      </c>
      <c r="C284" s="6" t="s">
        <v>24</v>
      </c>
      <c r="D284" s="6" t="s">
        <v>26</v>
      </c>
      <c r="E284" s="7" t="s">
        <v>172</v>
      </c>
      <c r="F284" s="6">
        <v>600</v>
      </c>
      <c r="G284" s="3">
        <v>0</v>
      </c>
      <c r="H284" s="4"/>
      <c r="I284" s="3">
        <f t="shared" si="51"/>
        <v>0</v>
      </c>
      <c r="J284" s="5"/>
      <c r="K284" s="13">
        <f t="shared" ref="K284:K350" si="64">I284+J284</f>
        <v>0</v>
      </c>
      <c r="L284" s="5"/>
      <c r="M284" s="13">
        <f t="shared" si="57"/>
        <v>0</v>
      </c>
      <c r="N284" s="5"/>
      <c r="O284" s="13">
        <f t="shared" si="56"/>
        <v>0</v>
      </c>
      <c r="P284" s="5"/>
      <c r="Q284" s="13">
        <f t="shared" si="55"/>
        <v>0</v>
      </c>
      <c r="R284" s="5"/>
      <c r="S284" s="13">
        <f t="shared" si="54"/>
        <v>0</v>
      </c>
      <c r="T284" s="5"/>
      <c r="U284" s="13">
        <f t="shared" si="53"/>
        <v>0</v>
      </c>
      <c r="V284" s="5"/>
      <c r="W284" s="13">
        <f t="shared" si="52"/>
        <v>0</v>
      </c>
      <c r="X284" s="5"/>
      <c r="Y284" s="13">
        <f t="shared" si="63"/>
        <v>0</v>
      </c>
      <c r="Z284" s="5"/>
      <c r="AA284" s="13">
        <f t="shared" si="61"/>
        <v>0</v>
      </c>
      <c r="AB284" s="5"/>
      <c r="AC284" s="13">
        <f t="shared" si="62"/>
        <v>0</v>
      </c>
      <c r="AD284" s="5"/>
      <c r="AE284" s="13">
        <f t="shared" si="60"/>
        <v>0</v>
      </c>
      <c r="AF284" s="5"/>
      <c r="AG284" s="13">
        <f t="shared" si="59"/>
        <v>0</v>
      </c>
      <c r="AH284" s="13">
        <v>0</v>
      </c>
      <c r="AI284" s="23">
        <v>0</v>
      </c>
    </row>
    <row r="285" spans="1:35" ht="45.75" hidden="1" customHeight="1">
      <c r="A285" s="9" t="s">
        <v>162</v>
      </c>
      <c r="B285" s="6" t="s">
        <v>4</v>
      </c>
      <c r="C285" s="6" t="s">
        <v>24</v>
      </c>
      <c r="D285" s="6" t="s">
        <v>26</v>
      </c>
      <c r="E285" s="7" t="s">
        <v>173</v>
      </c>
      <c r="F285" s="6"/>
      <c r="G285" s="3">
        <v>0</v>
      </c>
      <c r="H285" s="4">
        <f>H286</f>
        <v>0</v>
      </c>
      <c r="I285" s="3">
        <f t="shared" ref="I285:I351" si="65">G285+H285</f>
        <v>0</v>
      </c>
      <c r="J285" s="5">
        <f>J286</f>
        <v>0</v>
      </c>
      <c r="K285" s="13">
        <f t="shared" si="64"/>
        <v>0</v>
      </c>
      <c r="L285" s="5">
        <f>L286</f>
        <v>0</v>
      </c>
      <c r="M285" s="13">
        <f t="shared" si="57"/>
        <v>0</v>
      </c>
      <c r="N285" s="5">
        <f>N286</f>
        <v>0</v>
      </c>
      <c r="O285" s="13">
        <f t="shared" si="56"/>
        <v>0</v>
      </c>
      <c r="P285" s="5">
        <f>P286</f>
        <v>0</v>
      </c>
      <c r="Q285" s="13">
        <f t="shared" si="55"/>
        <v>0</v>
      </c>
      <c r="R285" s="5">
        <f>R286</f>
        <v>0</v>
      </c>
      <c r="S285" s="13">
        <f t="shared" si="54"/>
        <v>0</v>
      </c>
      <c r="T285" s="5">
        <f>T286</f>
        <v>0</v>
      </c>
      <c r="U285" s="13">
        <f t="shared" si="53"/>
        <v>0</v>
      </c>
      <c r="V285" s="5">
        <f>V286</f>
        <v>0</v>
      </c>
      <c r="W285" s="13">
        <f t="shared" ref="W285:W357" si="66">U285+V285</f>
        <v>0</v>
      </c>
      <c r="X285" s="5">
        <f>X286</f>
        <v>0</v>
      </c>
      <c r="Y285" s="13">
        <f t="shared" si="63"/>
        <v>0</v>
      </c>
      <c r="Z285" s="5">
        <f>Z286</f>
        <v>0</v>
      </c>
      <c r="AA285" s="13">
        <f t="shared" si="61"/>
        <v>0</v>
      </c>
      <c r="AB285" s="5">
        <f>AB286</f>
        <v>0</v>
      </c>
      <c r="AC285" s="13">
        <f t="shared" si="62"/>
        <v>0</v>
      </c>
      <c r="AD285" s="5">
        <f>AD286</f>
        <v>0</v>
      </c>
      <c r="AE285" s="13">
        <f t="shared" si="60"/>
        <v>0</v>
      </c>
      <c r="AF285" s="5">
        <f>AF286</f>
        <v>0</v>
      </c>
      <c r="AG285" s="13">
        <f t="shared" si="59"/>
        <v>0</v>
      </c>
      <c r="AH285" s="13">
        <v>0</v>
      </c>
      <c r="AI285" s="23">
        <v>0</v>
      </c>
    </row>
    <row r="286" spans="1:35" ht="52.5" hidden="1" customHeight="1">
      <c r="A286" s="9" t="s">
        <v>80</v>
      </c>
      <c r="B286" s="6" t="s">
        <v>4</v>
      </c>
      <c r="C286" s="6" t="s">
        <v>24</v>
      </c>
      <c r="D286" s="6" t="s">
        <v>26</v>
      </c>
      <c r="E286" s="7" t="s">
        <v>173</v>
      </c>
      <c r="F286" s="6">
        <v>600</v>
      </c>
      <c r="G286" s="3">
        <v>0</v>
      </c>
      <c r="H286" s="4"/>
      <c r="I286" s="3">
        <f t="shared" si="65"/>
        <v>0</v>
      </c>
      <c r="J286" s="5"/>
      <c r="K286" s="13">
        <f t="shared" si="64"/>
        <v>0</v>
      </c>
      <c r="L286" s="5"/>
      <c r="M286" s="13">
        <f t="shared" si="57"/>
        <v>0</v>
      </c>
      <c r="N286" s="5"/>
      <c r="O286" s="13">
        <f t="shared" si="56"/>
        <v>0</v>
      </c>
      <c r="P286" s="5"/>
      <c r="Q286" s="13">
        <f t="shared" si="55"/>
        <v>0</v>
      </c>
      <c r="R286" s="5"/>
      <c r="S286" s="13">
        <f t="shared" si="54"/>
        <v>0</v>
      </c>
      <c r="T286" s="5"/>
      <c r="U286" s="13">
        <f t="shared" si="53"/>
        <v>0</v>
      </c>
      <c r="V286" s="5"/>
      <c r="W286" s="13">
        <f t="shared" si="66"/>
        <v>0</v>
      </c>
      <c r="X286" s="5"/>
      <c r="Y286" s="13">
        <f t="shared" si="63"/>
        <v>0</v>
      </c>
      <c r="Z286" s="5"/>
      <c r="AA286" s="13">
        <f t="shared" si="61"/>
        <v>0</v>
      </c>
      <c r="AB286" s="5"/>
      <c r="AC286" s="13">
        <f t="shared" si="62"/>
        <v>0</v>
      </c>
      <c r="AD286" s="5"/>
      <c r="AE286" s="13">
        <f t="shared" si="60"/>
        <v>0</v>
      </c>
      <c r="AF286" s="5"/>
      <c r="AG286" s="13">
        <f t="shared" si="59"/>
        <v>0</v>
      </c>
      <c r="AH286" s="13">
        <v>0</v>
      </c>
      <c r="AI286" s="23">
        <v>0</v>
      </c>
    </row>
    <row r="287" spans="1:35" ht="194.25" customHeight="1">
      <c r="A287" s="18" t="s">
        <v>163</v>
      </c>
      <c r="B287" s="6" t="s">
        <v>4</v>
      </c>
      <c r="C287" s="6" t="s">
        <v>24</v>
      </c>
      <c r="D287" s="6" t="s">
        <v>26</v>
      </c>
      <c r="E287" s="7" t="s">
        <v>174</v>
      </c>
      <c r="F287" s="6"/>
      <c r="G287" s="3">
        <v>85816.078999999998</v>
      </c>
      <c r="H287" s="5">
        <f>H288</f>
        <v>0</v>
      </c>
      <c r="I287" s="3">
        <f t="shared" si="65"/>
        <v>85816.078999999998</v>
      </c>
      <c r="J287" s="5">
        <f>J288</f>
        <v>0</v>
      </c>
      <c r="K287" s="13">
        <f t="shared" si="64"/>
        <v>85816.078999999998</v>
      </c>
      <c r="L287" s="5">
        <f>L288</f>
        <v>0</v>
      </c>
      <c r="M287" s="13">
        <f t="shared" si="57"/>
        <v>85816.078999999998</v>
      </c>
      <c r="N287" s="5">
        <f>N288</f>
        <v>0</v>
      </c>
      <c r="O287" s="13">
        <f t="shared" si="56"/>
        <v>85816.078999999998</v>
      </c>
      <c r="P287" s="5">
        <f>P288</f>
        <v>0</v>
      </c>
      <c r="Q287" s="13">
        <f t="shared" si="55"/>
        <v>85816.078999999998</v>
      </c>
      <c r="R287" s="5">
        <f>R288</f>
        <v>111.51775000000001</v>
      </c>
      <c r="S287" s="13">
        <f t="shared" si="54"/>
        <v>85927.596749999997</v>
      </c>
      <c r="T287" s="5">
        <f>T288</f>
        <v>0</v>
      </c>
      <c r="U287" s="13">
        <f t="shared" si="53"/>
        <v>85927.596749999997</v>
      </c>
      <c r="V287" s="5">
        <f>V288</f>
        <v>0</v>
      </c>
      <c r="W287" s="13">
        <f t="shared" si="66"/>
        <v>85927.596749999997</v>
      </c>
      <c r="X287" s="5">
        <f>X288</f>
        <v>0</v>
      </c>
      <c r="Y287" s="13">
        <f t="shared" si="63"/>
        <v>85927.596749999997</v>
      </c>
      <c r="Z287" s="5">
        <f>Z288</f>
        <v>0</v>
      </c>
      <c r="AA287" s="13">
        <f t="shared" si="61"/>
        <v>85927.596749999997</v>
      </c>
      <c r="AB287" s="5">
        <f>AB288</f>
        <v>-490.47708999999998</v>
      </c>
      <c r="AC287" s="13">
        <f t="shared" si="62"/>
        <v>85437.119659999997</v>
      </c>
      <c r="AD287" s="5">
        <f>AD288</f>
        <v>0</v>
      </c>
      <c r="AE287" s="13">
        <f t="shared" si="60"/>
        <v>85437.119659999997</v>
      </c>
      <c r="AF287" s="5">
        <f>AF288</f>
        <v>0</v>
      </c>
      <c r="AG287" s="13">
        <f t="shared" si="59"/>
        <v>85437.119659999997</v>
      </c>
      <c r="AH287" s="13">
        <f>AH288</f>
        <v>85437.119659999997</v>
      </c>
      <c r="AI287" s="23">
        <f t="shared" si="58"/>
        <v>100</v>
      </c>
    </row>
    <row r="288" spans="1:35" ht="57" customHeight="1">
      <c r="A288" s="9" t="s">
        <v>80</v>
      </c>
      <c r="B288" s="6" t="s">
        <v>4</v>
      </c>
      <c r="C288" s="6" t="s">
        <v>24</v>
      </c>
      <c r="D288" s="6" t="s">
        <v>26</v>
      </c>
      <c r="E288" s="7" t="s">
        <v>174</v>
      </c>
      <c r="F288" s="6">
        <v>600</v>
      </c>
      <c r="G288" s="3">
        <v>85816.078999999998</v>
      </c>
      <c r="H288" s="5"/>
      <c r="I288" s="3">
        <f t="shared" si="65"/>
        <v>85816.078999999998</v>
      </c>
      <c r="J288" s="5"/>
      <c r="K288" s="13">
        <f t="shared" si="64"/>
        <v>85816.078999999998</v>
      </c>
      <c r="L288" s="5"/>
      <c r="M288" s="13">
        <f t="shared" si="57"/>
        <v>85816.078999999998</v>
      </c>
      <c r="N288" s="5"/>
      <c r="O288" s="13">
        <f t="shared" si="56"/>
        <v>85816.078999999998</v>
      </c>
      <c r="P288" s="5"/>
      <c r="Q288" s="13">
        <f t="shared" si="55"/>
        <v>85816.078999999998</v>
      </c>
      <c r="R288" s="5">
        <v>111.51775000000001</v>
      </c>
      <c r="S288" s="13">
        <f t="shared" si="54"/>
        <v>85927.596749999997</v>
      </c>
      <c r="T288" s="5"/>
      <c r="U288" s="13">
        <f t="shared" ref="U288:U360" si="67">S288+T288</f>
        <v>85927.596749999997</v>
      </c>
      <c r="V288" s="5"/>
      <c r="W288" s="13">
        <f t="shared" si="66"/>
        <v>85927.596749999997</v>
      </c>
      <c r="X288" s="5"/>
      <c r="Y288" s="13">
        <f t="shared" si="63"/>
        <v>85927.596749999997</v>
      </c>
      <c r="Z288" s="5"/>
      <c r="AA288" s="13">
        <f t="shared" si="61"/>
        <v>85927.596749999997</v>
      </c>
      <c r="AB288" s="5">
        <v>-490.47708999999998</v>
      </c>
      <c r="AC288" s="13">
        <f t="shared" si="62"/>
        <v>85437.119659999997</v>
      </c>
      <c r="AD288" s="5"/>
      <c r="AE288" s="13">
        <f t="shared" si="60"/>
        <v>85437.119659999997</v>
      </c>
      <c r="AF288" s="5"/>
      <c r="AG288" s="13">
        <f t="shared" si="59"/>
        <v>85437.119659999997</v>
      </c>
      <c r="AH288" s="13">
        <v>85437.119659999997</v>
      </c>
      <c r="AI288" s="23">
        <f t="shared" si="58"/>
        <v>100</v>
      </c>
    </row>
    <row r="289" spans="1:35" ht="88.5" hidden="1" customHeight="1">
      <c r="A289" s="9" t="s">
        <v>276</v>
      </c>
      <c r="B289" s="6" t="s">
        <v>4</v>
      </c>
      <c r="C289" s="6" t="s">
        <v>24</v>
      </c>
      <c r="D289" s="6" t="s">
        <v>26</v>
      </c>
      <c r="E289" s="7" t="s">
        <v>274</v>
      </c>
      <c r="F289" s="6"/>
      <c r="G289" s="3">
        <v>0</v>
      </c>
      <c r="H289" s="4">
        <f>H290</f>
        <v>0</v>
      </c>
      <c r="I289" s="3">
        <f t="shared" si="65"/>
        <v>0</v>
      </c>
      <c r="J289" s="5">
        <f>J290</f>
        <v>0</v>
      </c>
      <c r="K289" s="13">
        <f t="shared" si="64"/>
        <v>0</v>
      </c>
      <c r="L289" s="5">
        <f>L290</f>
        <v>0</v>
      </c>
      <c r="M289" s="13">
        <f t="shared" si="57"/>
        <v>0</v>
      </c>
      <c r="N289" s="5">
        <f>N290</f>
        <v>0</v>
      </c>
      <c r="O289" s="13">
        <f t="shared" si="56"/>
        <v>0</v>
      </c>
      <c r="P289" s="5">
        <f>P290</f>
        <v>0</v>
      </c>
      <c r="Q289" s="13">
        <f t="shared" si="55"/>
        <v>0</v>
      </c>
      <c r="R289" s="5">
        <f>R290</f>
        <v>0</v>
      </c>
      <c r="S289" s="13">
        <f t="shared" si="54"/>
        <v>0</v>
      </c>
      <c r="T289" s="5">
        <f>T290</f>
        <v>0</v>
      </c>
      <c r="U289" s="13">
        <f t="shared" si="67"/>
        <v>0</v>
      </c>
      <c r="V289" s="5">
        <f>V290</f>
        <v>0</v>
      </c>
      <c r="W289" s="13">
        <f t="shared" si="66"/>
        <v>0</v>
      </c>
      <c r="X289" s="5">
        <f>X290</f>
        <v>0</v>
      </c>
      <c r="Y289" s="13">
        <f t="shared" si="63"/>
        <v>0</v>
      </c>
      <c r="Z289" s="5">
        <f>Z290</f>
        <v>0</v>
      </c>
      <c r="AA289" s="13">
        <f t="shared" si="61"/>
        <v>0</v>
      </c>
      <c r="AB289" s="5">
        <f>AB290</f>
        <v>0</v>
      </c>
      <c r="AC289" s="13">
        <f t="shared" si="62"/>
        <v>0</v>
      </c>
      <c r="AD289" s="5">
        <f>AD290</f>
        <v>0</v>
      </c>
      <c r="AE289" s="13">
        <f t="shared" si="60"/>
        <v>0</v>
      </c>
      <c r="AF289" s="5">
        <f>AF290</f>
        <v>0</v>
      </c>
      <c r="AG289" s="13">
        <f t="shared" si="59"/>
        <v>0</v>
      </c>
      <c r="AH289" s="13">
        <f>AH290</f>
        <v>0</v>
      </c>
      <c r="AI289" s="23">
        <v>0</v>
      </c>
    </row>
    <row r="290" spans="1:35" ht="53.25" hidden="1" customHeight="1">
      <c r="A290" s="9" t="s">
        <v>80</v>
      </c>
      <c r="B290" s="6" t="s">
        <v>4</v>
      </c>
      <c r="C290" s="6" t="s">
        <v>24</v>
      </c>
      <c r="D290" s="6" t="s">
        <v>26</v>
      </c>
      <c r="E290" s="7" t="s">
        <v>274</v>
      </c>
      <c r="F290" s="6">
        <v>600</v>
      </c>
      <c r="G290" s="3">
        <v>0</v>
      </c>
      <c r="H290" s="4"/>
      <c r="I290" s="3">
        <f t="shared" si="65"/>
        <v>0</v>
      </c>
      <c r="J290" s="5"/>
      <c r="K290" s="13">
        <f t="shared" si="64"/>
        <v>0</v>
      </c>
      <c r="L290" s="5"/>
      <c r="M290" s="13">
        <f t="shared" si="57"/>
        <v>0</v>
      </c>
      <c r="N290" s="5"/>
      <c r="O290" s="13">
        <f t="shared" si="56"/>
        <v>0</v>
      </c>
      <c r="P290" s="5"/>
      <c r="Q290" s="13">
        <f t="shared" si="55"/>
        <v>0</v>
      </c>
      <c r="R290" s="5"/>
      <c r="S290" s="13">
        <f t="shared" si="54"/>
        <v>0</v>
      </c>
      <c r="T290" s="5"/>
      <c r="U290" s="13">
        <f t="shared" si="67"/>
        <v>0</v>
      </c>
      <c r="V290" s="5"/>
      <c r="W290" s="13">
        <f t="shared" si="66"/>
        <v>0</v>
      </c>
      <c r="X290" s="5"/>
      <c r="Y290" s="13">
        <f t="shared" si="63"/>
        <v>0</v>
      </c>
      <c r="Z290" s="5"/>
      <c r="AA290" s="13">
        <f t="shared" si="61"/>
        <v>0</v>
      </c>
      <c r="AB290" s="5"/>
      <c r="AC290" s="13">
        <f t="shared" si="62"/>
        <v>0</v>
      </c>
      <c r="AD290" s="5"/>
      <c r="AE290" s="13">
        <f t="shared" si="60"/>
        <v>0</v>
      </c>
      <c r="AF290" s="5"/>
      <c r="AG290" s="13">
        <f t="shared" si="59"/>
        <v>0</v>
      </c>
      <c r="AH290" s="13">
        <v>0</v>
      </c>
      <c r="AI290" s="23">
        <v>0</v>
      </c>
    </row>
    <row r="291" spans="1:35" ht="62.25" hidden="1" customHeight="1">
      <c r="A291" s="9" t="s">
        <v>277</v>
      </c>
      <c r="B291" s="6" t="s">
        <v>4</v>
      </c>
      <c r="C291" s="6" t="s">
        <v>24</v>
      </c>
      <c r="D291" s="6" t="s">
        <v>26</v>
      </c>
      <c r="E291" s="2" t="s">
        <v>275</v>
      </c>
      <c r="F291" s="6"/>
      <c r="G291" s="3">
        <v>0</v>
      </c>
      <c r="H291" s="4">
        <f>H292</f>
        <v>0</v>
      </c>
      <c r="I291" s="3">
        <f t="shared" si="65"/>
        <v>0</v>
      </c>
      <c r="J291" s="5">
        <f>J292</f>
        <v>0</v>
      </c>
      <c r="K291" s="13">
        <f t="shared" si="64"/>
        <v>0</v>
      </c>
      <c r="L291" s="5">
        <f>L292</f>
        <v>0</v>
      </c>
      <c r="M291" s="13">
        <f t="shared" si="57"/>
        <v>0</v>
      </c>
      <c r="N291" s="5">
        <f>N292</f>
        <v>0</v>
      </c>
      <c r="O291" s="13">
        <f t="shared" si="56"/>
        <v>0</v>
      </c>
      <c r="P291" s="5">
        <f>P292</f>
        <v>0</v>
      </c>
      <c r="Q291" s="13">
        <f t="shared" si="55"/>
        <v>0</v>
      </c>
      <c r="R291" s="5">
        <f>R292</f>
        <v>0</v>
      </c>
      <c r="S291" s="13">
        <f t="shared" si="54"/>
        <v>0</v>
      </c>
      <c r="T291" s="5">
        <f>T292</f>
        <v>0</v>
      </c>
      <c r="U291" s="13">
        <f t="shared" si="67"/>
        <v>0</v>
      </c>
      <c r="V291" s="5">
        <f>V292</f>
        <v>0</v>
      </c>
      <c r="W291" s="13">
        <f t="shared" si="66"/>
        <v>0</v>
      </c>
      <c r="X291" s="5">
        <f>X292</f>
        <v>0</v>
      </c>
      <c r="Y291" s="13">
        <f t="shared" si="63"/>
        <v>0</v>
      </c>
      <c r="Z291" s="5">
        <f>Z292</f>
        <v>0</v>
      </c>
      <c r="AA291" s="13">
        <f t="shared" si="61"/>
        <v>0</v>
      </c>
      <c r="AB291" s="5">
        <f>AB292</f>
        <v>0</v>
      </c>
      <c r="AC291" s="13">
        <f t="shared" si="62"/>
        <v>0</v>
      </c>
      <c r="AD291" s="5">
        <f>AD292</f>
        <v>0</v>
      </c>
      <c r="AE291" s="13">
        <f t="shared" si="60"/>
        <v>0</v>
      </c>
      <c r="AF291" s="5">
        <f>AF292</f>
        <v>0</v>
      </c>
      <c r="AG291" s="13">
        <f t="shared" si="59"/>
        <v>0</v>
      </c>
      <c r="AH291" s="13">
        <v>0</v>
      </c>
      <c r="AI291" s="23">
        <v>0</v>
      </c>
    </row>
    <row r="292" spans="1:35" ht="48" hidden="1" customHeight="1">
      <c r="A292" s="9" t="s">
        <v>80</v>
      </c>
      <c r="B292" s="6" t="s">
        <v>4</v>
      </c>
      <c r="C292" s="6" t="s">
        <v>24</v>
      </c>
      <c r="D292" s="6" t="s">
        <v>26</v>
      </c>
      <c r="E292" s="2" t="s">
        <v>275</v>
      </c>
      <c r="F292" s="6">
        <v>600</v>
      </c>
      <c r="G292" s="3">
        <v>0</v>
      </c>
      <c r="H292" s="4"/>
      <c r="I292" s="3">
        <f t="shared" si="65"/>
        <v>0</v>
      </c>
      <c r="J292" s="5"/>
      <c r="K292" s="13">
        <f t="shared" si="64"/>
        <v>0</v>
      </c>
      <c r="L292" s="5"/>
      <c r="M292" s="13">
        <f t="shared" si="57"/>
        <v>0</v>
      </c>
      <c r="N292" s="5"/>
      <c r="O292" s="13">
        <f t="shared" si="56"/>
        <v>0</v>
      </c>
      <c r="P292" s="5"/>
      <c r="Q292" s="13">
        <f t="shared" si="55"/>
        <v>0</v>
      </c>
      <c r="R292" s="5"/>
      <c r="S292" s="13">
        <f t="shared" ref="S292:S364" si="68">Q292+R292</f>
        <v>0</v>
      </c>
      <c r="T292" s="5"/>
      <c r="U292" s="13">
        <f t="shared" si="67"/>
        <v>0</v>
      </c>
      <c r="V292" s="5"/>
      <c r="W292" s="13">
        <f t="shared" si="66"/>
        <v>0</v>
      </c>
      <c r="X292" s="5"/>
      <c r="Y292" s="13">
        <f t="shared" si="63"/>
        <v>0</v>
      </c>
      <c r="Z292" s="5"/>
      <c r="AA292" s="13">
        <f t="shared" si="61"/>
        <v>0</v>
      </c>
      <c r="AB292" s="5"/>
      <c r="AC292" s="13">
        <f t="shared" si="62"/>
        <v>0</v>
      </c>
      <c r="AD292" s="5"/>
      <c r="AE292" s="13">
        <f t="shared" si="60"/>
        <v>0</v>
      </c>
      <c r="AF292" s="5"/>
      <c r="AG292" s="13">
        <f t="shared" si="59"/>
        <v>0</v>
      </c>
      <c r="AH292" s="13">
        <v>0</v>
      </c>
      <c r="AI292" s="23">
        <v>0</v>
      </c>
    </row>
    <row r="293" spans="1:35" ht="69.75" hidden="1" customHeight="1">
      <c r="A293" s="9" t="s">
        <v>164</v>
      </c>
      <c r="B293" s="6" t="s">
        <v>4</v>
      </c>
      <c r="C293" s="6" t="s">
        <v>24</v>
      </c>
      <c r="D293" s="6" t="s">
        <v>26</v>
      </c>
      <c r="E293" s="7" t="s">
        <v>175</v>
      </c>
      <c r="F293" s="6"/>
      <c r="G293" s="3">
        <v>0</v>
      </c>
      <c r="H293" s="4">
        <f>H294</f>
        <v>0</v>
      </c>
      <c r="I293" s="3">
        <f t="shared" si="65"/>
        <v>0</v>
      </c>
      <c r="J293" s="5">
        <f>J294</f>
        <v>0</v>
      </c>
      <c r="K293" s="13">
        <f t="shared" si="64"/>
        <v>0</v>
      </c>
      <c r="L293" s="5">
        <f>L294</f>
        <v>0</v>
      </c>
      <c r="M293" s="13">
        <f t="shared" si="57"/>
        <v>0</v>
      </c>
      <c r="N293" s="5">
        <f>N294</f>
        <v>0</v>
      </c>
      <c r="O293" s="13">
        <f t="shared" si="56"/>
        <v>0</v>
      </c>
      <c r="P293" s="5">
        <f>P294</f>
        <v>0</v>
      </c>
      <c r="Q293" s="13">
        <f t="shared" si="55"/>
        <v>0</v>
      </c>
      <c r="R293" s="5">
        <f>R294</f>
        <v>0</v>
      </c>
      <c r="S293" s="13">
        <f t="shared" si="68"/>
        <v>0</v>
      </c>
      <c r="T293" s="5">
        <f>T294</f>
        <v>0</v>
      </c>
      <c r="U293" s="13">
        <f t="shared" si="67"/>
        <v>0</v>
      </c>
      <c r="V293" s="5">
        <f>V294</f>
        <v>0</v>
      </c>
      <c r="W293" s="13">
        <f t="shared" si="66"/>
        <v>0</v>
      </c>
      <c r="X293" s="5">
        <f>X294</f>
        <v>0</v>
      </c>
      <c r="Y293" s="13">
        <f t="shared" si="63"/>
        <v>0</v>
      </c>
      <c r="Z293" s="5">
        <f>Z294</f>
        <v>0</v>
      </c>
      <c r="AA293" s="13">
        <f t="shared" si="61"/>
        <v>0</v>
      </c>
      <c r="AB293" s="5">
        <f>AB294</f>
        <v>0</v>
      </c>
      <c r="AC293" s="13">
        <f t="shared" si="62"/>
        <v>0</v>
      </c>
      <c r="AD293" s="5">
        <f>AD294</f>
        <v>0</v>
      </c>
      <c r="AE293" s="13">
        <f t="shared" si="60"/>
        <v>0</v>
      </c>
      <c r="AF293" s="5">
        <f>AF294</f>
        <v>0</v>
      </c>
      <c r="AG293" s="13">
        <f t="shared" si="59"/>
        <v>0</v>
      </c>
      <c r="AH293" s="13">
        <f>AH294</f>
        <v>0</v>
      </c>
      <c r="AI293" s="23">
        <v>0</v>
      </c>
    </row>
    <row r="294" spans="1:35" ht="52.5" hidden="1" customHeight="1">
      <c r="A294" s="9" t="s">
        <v>80</v>
      </c>
      <c r="B294" s="6" t="s">
        <v>4</v>
      </c>
      <c r="C294" s="6" t="s">
        <v>24</v>
      </c>
      <c r="D294" s="6" t="s">
        <v>26</v>
      </c>
      <c r="E294" s="7" t="s">
        <v>175</v>
      </c>
      <c r="F294" s="6">
        <v>600</v>
      </c>
      <c r="G294" s="3">
        <v>0</v>
      </c>
      <c r="H294" s="4"/>
      <c r="I294" s="3">
        <f t="shared" si="65"/>
        <v>0</v>
      </c>
      <c r="J294" s="5"/>
      <c r="K294" s="13">
        <f t="shared" si="64"/>
        <v>0</v>
      </c>
      <c r="L294" s="5"/>
      <c r="M294" s="13">
        <f t="shared" si="57"/>
        <v>0</v>
      </c>
      <c r="N294" s="5"/>
      <c r="O294" s="13">
        <f t="shared" si="56"/>
        <v>0</v>
      </c>
      <c r="P294" s="5"/>
      <c r="Q294" s="13">
        <f t="shared" si="55"/>
        <v>0</v>
      </c>
      <c r="R294" s="5"/>
      <c r="S294" s="13">
        <f t="shared" si="68"/>
        <v>0</v>
      </c>
      <c r="T294" s="5"/>
      <c r="U294" s="13">
        <f t="shared" si="67"/>
        <v>0</v>
      </c>
      <c r="V294" s="5"/>
      <c r="W294" s="13">
        <f t="shared" si="66"/>
        <v>0</v>
      </c>
      <c r="X294" s="5"/>
      <c r="Y294" s="13">
        <f t="shared" si="63"/>
        <v>0</v>
      </c>
      <c r="Z294" s="5"/>
      <c r="AA294" s="13">
        <f t="shared" si="61"/>
        <v>0</v>
      </c>
      <c r="AB294" s="5"/>
      <c r="AC294" s="13">
        <f t="shared" si="62"/>
        <v>0</v>
      </c>
      <c r="AD294" s="5"/>
      <c r="AE294" s="13">
        <f t="shared" si="60"/>
        <v>0</v>
      </c>
      <c r="AF294" s="5"/>
      <c r="AG294" s="13">
        <f t="shared" si="59"/>
        <v>0</v>
      </c>
      <c r="AH294" s="13">
        <v>0</v>
      </c>
      <c r="AI294" s="23">
        <v>0</v>
      </c>
    </row>
    <row r="295" spans="1:35" ht="140.25" hidden="1" customHeight="1">
      <c r="A295" s="18" t="s">
        <v>165</v>
      </c>
      <c r="B295" s="6" t="s">
        <v>4</v>
      </c>
      <c r="C295" s="6" t="s">
        <v>24</v>
      </c>
      <c r="D295" s="6" t="s">
        <v>26</v>
      </c>
      <c r="E295" s="7" t="s">
        <v>176</v>
      </c>
      <c r="F295" s="6"/>
      <c r="G295" s="3">
        <v>0</v>
      </c>
      <c r="H295" s="4">
        <f>H296</f>
        <v>0</v>
      </c>
      <c r="I295" s="3">
        <f t="shared" si="65"/>
        <v>0</v>
      </c>
      <c r="J295" s="5">
        <f>J296</f>
        <v>0</v>
      </c>
      <c r="K295" s="13">
        <f t="shared" si="64"/>
        <v>0</v>
      </c>
      <c r="L295" s="5">
        <f>L296</f>
        <v>0</v>
      </c>
      <c r="M295" s="13">
        <f t="shared" si="57"/>
        <v>0</v>
      </c>
      <c r="N295" s="5">
        <f>N296</f>
        <v>0</v>
      </c>
      <c r="O295" s="13">
        <f t="shared" si="56"/>
        <v>0</v>
      </c>
      <c r="P295" s="5">
        <f>P296</f>
        <v>0</v>
      </c>
      <c r="Q295" s="13">
        <f t="shared" ref="Q295:Q361" si="69">O295+P295</f>
        <v>0</v>
      </c>
      <c r="R295" s="5">
        <f>R296</f>
        <v>0</v>
      </c>
      <c r="S295" s="13">
        <f t="shared" si="68"/>
        <v>0</v>
      </c>
      <c r="T295" s="5">
        <f>T296</f>
        <v>0</v>
      </c>
      <c r="U295" s="13">
        <f t="shared" si="67"/>
        <v>0</v>
      </c>
      <c r="V295" s="5">
        <f>V296</f>
        <v>0</v>
      </c>
      <c r="W295" s="13">
        <f t="shared" si="66"/>
        <v>0</v>
      </c>
      <c r="X295" s="5">
        <f>X296</f>
        <v>0</v>
      </c>
      <c r="Y295" s="13">
        <f t="shared" si="63"/>
        <v>0</v>
      </c>
      <c r="Z295" s="5">
        <f>Z296</f>
        <v>0</v>
      </c>
      <c r="AA295" s="13">
        <f t="shared" si="61"/>
        <v>0</v>
      </c>
      <c r="AB295" s="5">
        <f>AB296</f>
        <v>0</v>
      </c>
      <c r="AC295" s="13">
        <f t="shared" si="62"/>
        <v>0</v>
      </c>
      <c r="AD295" s="5">
        <f>AD296</f>
        <v>0</v>
      </c>
      <c r="AE295" s="13">
        <f t="shared" si="60"/>
        <v>0</v>
      </c>
      <c r="AF295" s="5">
        <f>AF296</f>
        <v>0</v>
      </c>
      <c r="AG295" s="13">
        <f t="shared" si="59"/>
        <v>0</v>
      </c>
      <c r="AH295" s="13">
        <f>AH296</f>
        <v>0</v>
      </c>
      <c r="AI295" s="23">
        <v>0</v>
      </c>
    </row>
    <row r="296" spans="1:35" ht="51.75" hidden="1" customHeight="1">
      <c r="A296" s="9" t="s">
        <v>80</v>
      </c>
      <c r="B296" s="6" t="s">
        <v>4</v>
      </c>
      <c r="C296" s="6" t="s">
        <v>24</v>
      </c>
      <c r="D296" s="6" t="s">
        <v>26</v>
      </c>
      <c r="E296" s="7" t="s">
        <v>176</v>
      </c>
      <c r="F296" s="6">
        <v>600</v>
      </c>
      <c r="G296" s="3">
        <v>0</v>
      </c>
      <c r="H296" s="4"/>
      <c r="I296" s="3">
        <f t="shared" si="65"/>
        <v>0</v>
      </c>
      <c r="J296" s="5"/>
      <c r="K296" s="13">
        <f t="shared" si="64"/>
        <v>0</v>
      </c>
      <c r="L296" s="5"/>
      <c r="M296" s="13">
        <f t="shared" si="57"/>
        <v>0</v>
      </c>
      <c r="N296" s="5"/>
      <c r="O296" s="13">
        <f t="shared" si="56"/>
        <v>0</v>
      </c>
      <c r="P296" s="5"/>
      <c r="Q296" s="13">
        <f t="shared" si="69"/>
        <v>0</v>
      </c>
      <c r="R296" s="5"/>
      <c r="S296" s="13">
        <f t="shared" si="68"/>
        <v>0</v>
      </c>
      <c r="T296" s="5"/>
      <c r="U296" s="13">
        <f t="shared" si="67"/>
        <v>0</v>
      </c>
      <c r="V296" s="5"/>
      <c r="W296" s="13">
        <f t="shared" si="66"/>
        <v>0</v>
      </c>
      <c r="X296" s="5"/>
      <c r="Y296" s="13">
        <f t="shared" si="63"/>
        <v>0</v>
      </c>
      <c r="Z296" s="5"/>
      <c r="AA296" s="13">
        <f t="shared" si="61"/>
        <v>0</v>
      </c>
      <c r="AB296" s="5"/>
      <c r="AC296" s="13">
        <f t="shared" si="62"/>
        <v>0</v>
      </c>
      <c r="AD296" s="5"/>
      <c r="AE296" s="13">
        <f t="shared" si="60"/>
        <v>0</v>
      </c>
      <c r="AF296" s="5"/>
      <c r="AG296" s="13">
        <f t="shared" si="59"/>
        <v>0</v>
      </c>
      <c r="AH296" s="13">
        <v>0</v>
      </c>
      <c r="AI296" s="23">
        <v>0</v>
      </c>
    </row>
    <row r="297" spans="1:35" ht="42" hidden="1" customHeight="1">
      <c r="A297" s="9" t="s">
        <v>177</v>
      </c>
      <c r="B297" s="6" t="s">
        <v>4</v>
      </c>
      <c r="C297" s="6" t="s">
        <v>24</v>
      </c>
      <c r="D297" s="6" t="s">
        <v>26</v>
      </c>
      <c r="E297" s="2" t="s">
        <v>178</v>
      </c>
      <c r="F297" s="6"/>
      <c r="G297" s="3">
        <v>0</v>
      </c>
      <c r="H297" s="4">
        <f>H298</f>
        <v>0</v>
      </c>
      <c r="I297" s="3">
        <f t="shared" si="65"/>
        <v>0</v>
      </c>
      <c r="J297" s="5">
        <f>J298</f>
        <v>0</v>
      </c>
      <c r="K297" s="13">
        <f t="shared" si="64"/>
        <v>0</v>
      </c>
      <c r="L297" s="5">
        <f>L298</f>
        <v>0</v>
      </c>
      <c r="M297" s="13">
        <f t="shared" si="57"/>
        <v>0</v>
      </c>
      <c r="N297" s="5">
        <f>N298</f>
        <v>0</v>
      </c>
      <c r="O297" s="13">
        <f t="shared" si="56"/>
        <v>0</v>
      </c>
      <c r="P297" s="5">
        <f>P298</f>
        <v>0</v>
      </c>
      <c r="Q297" s="13">
        <f t="shared" si="69"/>
        <v>0</v>
      </c>
      <c r="R297" s="5">
        <f>R298</f>
        <v>0</v>
      </c>
      <c r="S297" s="13">
        <f t="shared" si="68"/>
        <v>0</v>
      </c>
      <c r="T297" s="5">
        <f>T298</f>
        <v>0</v>
      </c>
      <c r="U297" s="13">
        <f t="shared" si="67"/>
        <v>0</v>
      </c>
      <c r="V297" s="5">
        <f>V298</f>
        <v>0</v>
      </c>
      <c r="W297" s="13">
        <f t="shared" si="66"/>
        <v>0</v>
      </c>
      <c r="X297" s="5">
        <f>X298</f>
        <v>0</v>
      </c>
      <c r="Y297" s="13">
        <f t="shared" si="63"/>
        <v>0</v>
      </c>
      <c r="Z297" s="5">
        <f>Z298</f>
        <v>0</v>
      </c>
      <c r="AA297" s="13">
        <f t="shared" si="61"/>
        <v>0</v>
      </c>
      <c r="AB297" s="5">
        <f>AB298</f>
        <v>0</v>
      </c>
      <c r="AC297" s="13">
        <f t="shared" si="62"/>
        <v>0</v>
      </c>
      <c r="AD297" s="5">
        <f>AD298</f>
        <v>0</v>
      </c>
      <c r="AE297" s="13">
        <f t="shared" si="60"/>
        <v>0</v>
      </c>
      <c r="AF297" s="5">
        <f>AF298</f>
        <v>0</v>
      </c>
      <c r="AG297" s="13">
        <f t="shared" si="59"/>
        <v>0</v>
      </c>
      <c r="AH297" s="13">
        <f>AH298</f>
        <v>0</v>
      </c>
      <c r="AI297" s="23">
        <v>0</v>
      </c>
    </row>
    <row r="298" spans="1:35" ht="51.75" hidden="1" customHeight="1">
      <c r="A298" s="9" t="s">
        <v>80</v>
      </c>
      <c r="B298" s="6" t="s">
        <v>4</v>
      </c>
      <c r="C298" s="6" t="s">
        <v>24</v>
      </c>
      <c r="D298" s="6" t="s">
        <v>26</v>
      </c>
      <c r="E298" s="2" t="s">
        <v>178</v>
      </c>
      <c r="F298" s="6">
        <v>600</v>
      </c>
      <c r="G298" s="3">
        <v>0</v>
      </c>
      <c r="H298" s="4"/>
      <c r="I298" s="3">
        <f t="shared" si="65"/>
        <v>0</v>
      </c>
      <c r="J298" s="5"/>
      <c r="K298" s="13">
        <f t="shared" si="64"/>
        <v>0</v>
      </c>
      <c r="L298" s="5"/>
      <c r="M298" s="13">
        <f t="shared" si="57"/>
        <v>0</v>
      </c>
      <c r="N298" s="5"/>
      <c r="O298" s="13">
        <f t="shared" si="56"/>
        <v>0</v>
      </c>
      <c r="P298" s="5"/>
      <c r="Q298" s="13">
        <f t="shared" si="69"/>
        <v>0</v>
      </c>
      <c r="R298" s="5"/>
      <c r="S298" s="13">
        <f t="shared" si="68"/>
        <v>0</v>
      </c>
      <c r="T298" s="5"/>
      <c r="U298" s="13">
        <f t="shared" si="67"/>
        <v>0</v>
      </c>
      <c r="V298" s="5"/>
      <c r="W298" s="13">
        <f t="shared" si="66"/>
        <v>0</v>
      </c>
      <c r="X298" s="5"/>
      <c r="Y298" s="13">
        <f t="shared" si="63"/>
        <v>0</v>
      </c>
      <c r="Z298" s="5"/>
      <c r="AA298" s="13">
        <f t="shared" si="61"/>
        <v>0</v>
      </c>
      <c r="AB298" s="5"/>
      <c r="AC298" s="13">
        <f t="shared" si="62"/>
        <v>0</v>
      </c>
      <c r="AD298" s="5"/>
      <c r="AE298" s="13">
        <f t="shared" si="60"/>
        <v>0</v>
      </c>
      <c r="AF298" s="5"/>
      <c r="AG298" s="13">
        <f t="shared" si="59"/>
        <v>0</v>
      </c>
      <c r="AH298" s="13">
        <v>0</v>
      </c>
      <c r="AI298" s="23">
        <v>0</v>
      </c>
    </row>
    <row r="299" spans="1:35" ht="60.75" customHeight="1">
      <c r="A299" s="9" t="s">
        <v>266</v>
      </c>
      <c r="B299" s="6" t="s">
        <v>4</v>
      </c>
      <c r="C299" s="6" t="s">
        <v>24</v>
      </c>
      <c r="D299" s="6" t="s">
        <v>26</v>
      </c>
      <c r="E299" s="7" t="s">
        <v>267</v>
      </c>
      <c r="F299" s="6"/>
      <c r="G299" s="3">
        <v>2788.0000000000005</v>
      </c>
      <c r="H299" s="4">
        <f>H300</f>
        <v>0</v>
      </c>
      <c r="I299" s="3">
        <f t="shared" si="65"/>
        <v>2788.0000000000005</v>
      </c>
      <c r="J299" s="5">
        <f>J300</f>
        <v>0</v>
      </c>
      <c r="K299" s="13">
        <f t="shared" si="64"/>
        <v>2788.0000000000005</v>
      </c>
      <c r="L299" s="5">
        <f>L300</f>
        <v>0</v>
      </c>
      <c r="M299" s="13">
        <f t="shared" si="57"/>
        <v>2788.0000000000005</v>
      </c>
      <c r="N299" s="5">
        <f>N300</f>
        <v>0</v>
      </c>
      <c r="O299" s="13">
        <f t="shared" si="56"/>
        <v>2788.0000000000005</v>
      </c>
      <c r="P299" s="5">
        <f>P300</f>
        <v>0</v>
      </c>
      <c r="Q299" s="13">
        <f t="shared" si="69"/>
        <v>2788.0000000000005</v>
      </c>
      <c r="R299" s="5">
        <f>R300</f>
        <v>0</v>
      </c>
      <c r="S299" s="13">
        <f t="shared" si="68"/>
        <v>2788.0000000000005</v>
      </c>
      <c r="T299" s="5">
        <f>T300</f>
        <v>0</v>
      </c>
      <c r="U299" s="13">
        <f t="shared" si="67"/>
        <v>2788.0000000000005</v>
      </c>
      <c r="V299" s="5">
        <f>V300</f>
        <v>0</v>
      </c>
      <c r="W299" s="13">
        <f t="shared" si="66"/>
        <v>2788.0000000000005</v>
      </c>
      <c r="X299" s="5">
        <f>X300</f>
        <v>0</v>
      </c>
      <c r="Y299" s="13">
        <f t="shared" si="63"/>
        <v>2788.0000000000005</v>
      </c>
      <c r="Z299" s="5">
        <f>Z300</f>
        <v>-285.44200000000001</v>
      </c>
      <c r="AA299" s="13">
        <f t="shared" si="61"/>
        <v>2502.5580000000004</v>
      </c>
      <c r="AB299" s="5">
        <f>AB300</f>
        <v>-78.924999999999997</v>
      </c>
      <c r="AC299" s="13">
        <f t="shared" si="62"/>
        <v>2423.6330000000003</v>
      </c>
      <c r="AD299" s="5">
        <f>AD300</f>
        <v>0</v>
      </c>
      <c r="AE299" s="13">
        <f t="shared" si="60"/>
        <v>2423.6330000000003</v>
      </c>
      <c r="AF299" s="5">
        <f>AF300</f>
        <v>-25.050999999999998</v>
      </c>
      <c r="AG299" s="13">
        <f t="shared" si="59"/>
        <v>2398.5820000000003</v>
      </c>
      <c r="AH299" s="13">
        <f>AH300</f>
        <v>2398.5819999999999</v>
      </c>
      <c r="AI299" s="23">
        <f t="shared" si="58"/>
        <v>99.999999999999972</v>
      </c>
    </row>
    <row r="300" spans="1:35" ht="56.25" customHeight="1">
      <c r="A300" s="9" t="s">
        <v>80</v>
      </c>
      <c r="B300" s="6" t="s">
        <v>4</v>
      </c>
      <c r="C300" s="6" t="s">
        <v>24</v>
      </c>
      <c r="D300" s="6" t="s">
        <v>26</v>
      </c>
      <c r="E300" s="7" t="s">
        <v>267</v>
      </c>
      <c r="F300" s="6">
        <v>600</v>
      </c>
      <c r="G300" s="3">
        <v>2788.0000000000005</v>
      </c>
      <c r="H300" s="4"/>
      <c r="I300" s="3">
        <f t="shared" si="65"/>
        <v>2788.0000000000005</v>
      </c>
      <c r="J300" s="5"/>
      <c r="K300" s="13">
        <f t="shared" si="64"/>
        <v>2788.0000000000005</v>
      </c>
      <c r="L300" s="5"/>
      <c r="M300" s="13">
        <f t="shared" si="57"/>
        <v>2788.0000000000005</v>
      </c>
      <c r="N300" s="5"/>
      <c r="O300" s="13">
        <f t="shared" ref="O300:O368" si="70">M300+N300</f>
        <v>2788.0000000000005</v>
      </c>
      <c r="P300" s="5"/>
      <c r="Q300" s="13">
        <f t="shared" si="69"/>
        <v>2788.0000000000005</v>
      </c>
      <c r="R300" s="5"/>
      <c r="S300" s="13">
        <f t="shared" si="68"/>
        <v>2788.0000000000005</v>
      </c>
      <c r="T300" s="5"/>
      <c r="U300" s="13">
        <f t="shared" si="67"/>
        <v>2788.0000000000005</v>
      </c>
      <c r="V300" s="5"/>
      <c r="W300" s="13">
        <f t="shared" si="66"/>
        <v>2788.0000000000005</v>
      </c>
      <c r="X300" s="5"/>
      <c r="Y300" s="13">
        <f t="shared" si="63"/>
        <v>2788.0000000000005</v>
      </c>
      <c r="Z300" s="5">
        <v>-285.44200000000001</v>
      </c>
      <c r="AA300" s="13">
        <f t="shared" si="61"/>
        <v>2502.5580000000004</v>
      </c>
      <c r="AB300" s="5">
        <v>-78.924999999999997</v>
      </c>
      <c r="AC300" s="13">
        <f t="shared" si="62"/>
        <v>2423.6330000000003</v>
      </c>
      <c r="AD300" s="5"/>
      <c r="AE300" s="13">
        <f t="shared" si="60"/>
        <v>2423.6330000000003</v>
      </c>
      <c r="AF300" s="5">
        <v>-25.050999999999998</v>
      </c>
      <c r="AG300" s="13">
        <f t="shared" si="59"/>
        <v>2398.5820000000003</v>
      </c>
      <c r="AH300" s="13">
        <v>2398.5819999999999</v>
      </c>
      <c r="AI300" s="23">
        <f t="shared" si="58"/>
        <v>99.999999999999972</v>
      </c>
    </row>
    <row r="301" spans="1:35" ht="36.75" customHeight="1">
      <c r="A301" s="9" t="s">
        <v>179</v>
      </c>
      <c r="B301" s="6" t="s">
        <v>4</v>
      </c>
      <c r="C301" s="6" t="s">
        <v>24</v>
      </c>
      <c r="D301" s="6" t="s">
        <v>21</v>
      </c>
      <c r="E301" s="2" t="s">
        <v>180</v>
      </c>
      <c r="F301" s="6"/>
      <c r="G301" s="3">
        <v>27901.27032</v>
      </c>
      <c r="H301" s="4">
        <f>H302</f>
        <v>0</v>
      </c>
      <c r="I301" s="3">
        <f t="shared" si="65"/>
        <v>27901.27032</v>
      </c>
      <c r="J301" s="5">
        <f>J302</f>
        <v>0</v>
      </c>
      <c r="K301" s="13">
        <f t="shared" si="64"/>
        <v>27901.27032</v>
      </c>
      <c r="L301" s="5">
        <f>L302</f>
        <v>0</v>
      </c>
      <c r="M301" s="13">
        <f t="shared" si="57"/>
        <v>27901.27032</v>
      </c>
      <c r="N301" s="5">
        <f>N302</f>
        <v>0</v>
      </c>
      <c r="O301" s="13">
        <f t="shared" si="70"/>
        <v>27901.27032</v>
      </c>
      <c r="P301" s="5">
        <f>P302</f>
        <v>0</v>
      </c>
      <c r="Q301" s="13">
        <f t="shared" si="69"/>
        <v>27901.27032</v>
      </c>
      <c r="R301" s="5">
        <f>R302</f>
        <v>0</v>
      </c>
      <c r="S301" s="13">
        <f t="shared" si="68"/>
        <v>27901.27032</v>
      </c>
      <c r="T301" s="5">
        <f>T302</f>
        <v>0</v>
      </c>
      <c r="U301" s="13">
        <f t="shared" si="67"/>
        <v>27901.27032</v>
      </c>
      <c r="V301" s="5">
        <f>V302</f>
        <v>0</v>
      </c>
      <c r="W301" s="13">
        <f t="shared" si="66"/>
        <v>27901.27032</v>
      </c>
      <c r="X301" s="5">
        <f>X302</f>
        <v>-243.11600000000001</v>
      </c>
      <c r="Y301" s="13">
        <f t="shared" si="63"/>
        <v>27658.154319999998</v>
      </c>
      <c r="Z301" s="5">
        <f>Z302</f>
        <v>844.572</v>
      </c>
      <c r="AA301" s="13">
        <f t="shared" si="61"/>
        <v>28502.726319999998</v>
      </c>
      <c r="AB301" s="5">
        <f>AB302</f>
        <v>0.79</v>
      </c>
      <c r="AC301" s="13">
        <f t="shared" si="62"/>
        <v>28503.516319999999</v>
      </c>
      <c r="AD301" s="5">
        <f>AD302</f>
        <v>0</v>
      </c>
      <c r="AE301" s="13">
        <f t="shared" si="60"/>
        <v>28503.516319999999</v>
      </c>
      <c r="AF301" s="5">
        <f>AF302</f>
        <v>0</v>
      </c>
      <c r="AG301" s="13">
        <f t="shared" si="59"/>
        <v>28503.516319999999</v>
      </c>
      <c r="AH301" s="13">
        <f>AH302</f>
        <v>28503.516319999999</v>
      </c>
      <c r="AI301" s="23">
        <f t="shared" si="58"/>
        <v>100</v>
      </c>
    </row>
    <row r="302" spans="1:35" ht="45.75" customHeight="1">
      <c r="A302" s="9" t="s">
        <v>80</v>
      </c>
      <c r="B302" s="6" t="s">
        <v>4</v>
      </c>
      <c r="C302" s="6" t="s">
        <v>24</v>
      </c>
      <c r="D302" s="6" t="s">
        <v>21</v>
      </c>
      <c r="E302" s="2" t="s">
        <v>180</v>
      </c>
      <c r="F302" s="6">
        <v>600</v>
      </c>
      <c r="G302" s="3">
        <v>27901.27032</v>
      </c>
      <c r="H302" s="4"/>
      <c r="I302" s="3">
        <f t="shared" si="65"/>
        <v>27901.27032</v>
      </c>
      <c r="J302" s="5"/>
      <c r="K302" s="13">
        <f t="shared" si="64"/>
        <v>27901.27032</v>
      </c>
      <c r="L302" s="5"/>
      <c r="M302" s="13">
        <f t="shared" ref="M302:M370" si="71">K302+L302</f>
        <v>27901.27032</v>
      </c>
      <c r="N302" s="5"/>
      <c r="O302" s="13">
        <f t="shared" si="70"/>
        <v>27901.27032</v>
      </c>
      <c r="P302" s="5"/>
      <c r="Q302" s="13">
        <f t="shared" si="69"/>
        <v>27901.27032</v>
      </c>
      <c r="R302" s="5"/>
      <c r="S302" s="13">
        <f t="shared" si="68"/>
        <v>27901.27032</v>
      </c>
      <c r="T302" s="5"/>
      <c r="U302" s="13">
        <f t="shared" si="67"/>
        <v>27901.27032</v>
      </c>
      <c r="V302" s="5"/>
      <c r="W302" s="13">
        <f t="shared" si="66"/>
        <v>27901.27032</v>
      </c>
      <c r="X302" s="5">
        <v>-243.11600000000001</v>
      </c>
      <c r="Y302" s="13">
        <f t="shared" si="63"/>
        <v>27658.154319999998</v>
      </c>
      <c r="Z302" s="5">
        <f>33.669+210.903+600</f>
        <v>844.572</v>
      </c>
      <c r="AA302" s="13">
        <f t="shared" si="61"/>
        <v>28502.726319999998</v>
      </c>
      <c r="AB302" s="5">
        <v>0.79</v>
      </c>
      <c r="AC302" s="13">
        <f t="shared" si="62"/>
        <v>28503.516319999999</v>
      </c>
      <c r="AD302" s="5"/>
      <c r="AE302" s="13">
        <f t="shared" si="60"/>
        <v>28503.516319999999</v>
      </c>
      <c r="AF302" s="5"/>
      <c r="AG302" s="13">
        <f t="shared" si="59"/>
        <v>28503.516319999999</v>
      </c>
      <c r="AH302" s="13">
        <v>28503.516319999999</v>
      </c>
      <c r="AI302" s="23">
        <f t="shared" si="58"/>
        <v>100</v>
      </c>
    </row>
    <row r="303" spans="1:35" ht="51.75" customHeight="1">
      <c r="A303" s="9" t="s">
        <v>181</v>
      </c>
      <c r="B303" s="6" t="s">
        <v>4</v>
      </c>
      <c r="C303" s="6" t="s">
        <v>24</v>
      </c>
      <c r="D303" s="6" t="s">
        <v>21</v>
      </c>
      <c r="E303" s="2" t="s">
        <v>185</v>
      </c>
      <c r="F303" s="6"/>
      <c r="G303" s="3">
        <v>35</v>
      </c>
      <c r="H303" s="4">
        <f>H304</f>
        <v>0</v>
      </c>
      <c r="I303" s="3">
        <f t="shared" si="65"/>
        <v>35</v>
      </c>
      <c r="J303" s="5">
        <f>J304</f>
        <v>0</v>
      </c>
      <c r="K303" s="13">
        <f t="shared" si="64"/>
        <v>35</v>
      </c>
      <c r="L303" s="5">
        <f>L304</f>
        <v>0</v>
      </c>
      <c r="M303" s="13">
        <f t="shared" si="71"/>
        <v>35</v>
      </c>
      <c r="N303" s="5">
        <f>N304</f>
        <v>0</v>
      </c>
      <c r="O303" s="13">
        <f t="shared" si="70"/>
        <v>35</v>
      </c>
      <c r="P303" s="5">
        <f>P304</f>
        <v>0</v>
      </c>
      <c r="Q303" s="13">
        <f t="shared" si="69"/>
        <v>35</v>
      </c>
      <c r="R303" s="5">
        <f>R304</f>
        <v>0</v>
      </c>
      <c r="S303" s="13">
        <f t="shared" si="68"/>
        <v>35</v>
      </c>
      <c r="T303" s="5">
        <f>T304</f>
        <v>0</v>
      </c>
      <c r="U303" s="13">
        <f t="shared" si="67"/>
        <v>35</v>
      </c>
      <c r="V303" s="5">
        <f>V304</f>
        <v>0</v>
      </c>
      <c r="W303" s="13">
        <f t="shared" si="66"/>
        <v>35</v>
      </c>
      <c r="X303" s="5">
        <f>X304</f>
        <v>0</v>
      </c>
      <c r="Y303" s="13">
        <f t="shared" si="63"/>
        <v>35</v>
      </c>
      <c r="Z303" s="5">
        <f>Z304</f>
        <v>0</v>
      </c>
      <c r="AA303" s="13">
        <f t="shared" si="61"/>
        <v>35</v>
      </c>
      <c r="AB303" s="5">
        <f>AB304</f>
        <v>0</v>
      </c>
      <c r="AC303" s="13">
        <f t="shared" si="62"/>
        <v>35</v>
      </c>
      <c r="AD303" s="5">
        <f>AD304</f>
        <v>0</v>
      </c>
      <c r="AE303" s="13">
        <f t="shared" si="60"/>
        <v>35</v>
      </c>
      <c r="AF303" s="5">
        <f>AF304</f>
        <v>0</v>
      </c>
      <c r="AG303" s="13">
        <f t="shared" si="59"/>
        <v>35</v>
      </c>
      <c r="AH303" s="13">
        <f>AH304</f>
        <v>35</v>
      </c>
      <c r="AI303" s="23">
        <f t="shared" si="58"/>
        <v>100</v>
      </c>
    </row>
    <row r="304" spans="1:35" ht="51.75" customHeight="1">
      <c r="A304" s="9" t="s">
        <v>80</v>
      </c>
      <c r="B304" s="6" t="s">
        <v>4</v>
      </c>
      <c r="C304" s="6" t="s">
        <v>24</v>
      </c>
      <c r="D304" s="6" t="s">
        <v>21</v>
      </c>
      <c r="E304" s="2" t="s">
        <v>185</v>
      </c>
      <c r="F304" s="6">
        <v>600</v>
      </c>
      <c r="G304" s="3">
        <v>35</v>
      </c>
      <c r="H304" s="4"/>
      <c r="I304" s="3">
        <f t="shared" si="65"/>
        <v>35</v>
      </c>
      <c r="J304" s="5"/>
      <c r="K304" s="13">
        <f t="shared" si="64"/>
        <v>35</v>
      </c>
      <c r="L304" s="5"/>
      <c r="M304" s="13">
        <f t="shared" si="71"/>
        <v>35</v>
      </c>
      <c r="N304" s="5"/>
      <c r="O304" s="13">
        <f t="shared" si="70"/>
        <v>35</v>
      </c>
      <c r="P304" s="5"/>
      <c r="Q304" s="13">
        <f t="shared" si="69"/>
        <v>35</v>
      </c>
      <c r="R304" s="5"/>
      <c r="S304" s="13">
        <f t="shared" si="68"/>
        <v>35</v>
      </c>
      <c r="T304" s="5"/>
      <c r="U304" s="13">
        <f t="shared" si="67"/>
        <v>35</v>
      </c>
      <c r="V304" s="5"/>
      <c r="W304" s="13">
        <f t="shared" si="66"/>
        <v>35</v>
      </c>
      <c r="X304" s="5"/>
      <c r="Y304" s="13">
        <f t="shared" si="63"/>
        <v>35</v>
      </c>
      <c r="Z304" s="5"/>
      <c r="AA304" s="13">
        <f t="shared" si="61"/>
        <v>35</v>
      </c>
      <c r="AB304" s="5"/>
      <c r="AC304" s="13">
        <f t="shared" si="62"/>
        <v>35</v>
      </c>
      <c r="AD304" s="5"/>
      <c r="AE304" s="13">
        <f t="shared" si="60"/>
        <v>35</v>
      </c>
      <c r="AF304" s="5"/>
      <c r="AG304" s="13">
        <f t="shared" si="59"/>
        <v>35</v>
      </c>
      <c r="AH304" s="13">
        <v>35</v>
      </c>
      <c r="AI304" s="23">
        <f t="shared" si="58"/>
        <v>100</v>
      </c>
    </row>
    <row r="305" spans="1:35" ht="51.75" customHeight="1">
      <c r="A305" s="9" t="s">
        <v>182</v>
      </c>
      <c r="B305" s="6" t="s">
        <v>4</v>
      </c>
      <c r="C305" s="6" t="s">
        <v>24</v>
      </c>
      <c r="D305" s="6" t="s">
        <v>21</v>
      </c>
      <c r="E305" s="2" t="s">
        <v>186</v>
      </c>
      <c r="F305" s="6"/>
      <c r="G305" s="3">
        <v>92</v>
      </c>
      <c r="H305" s="4">
        <f>H306</f>
        <v>0</v>
      </c>
      <c r="I305" s="3">
        <f t="shared" si="65"/>
        <v>92</v>
      </c>
      <c r="J305" s="5">
        <f>J306</f>
        <v>0</v>
      </c>
      <c r="K305" s="13">
        <f t="shared" si="64"/>
        <v>92</v>
      </c>
      <c r="L305" s="5">
        <f>L306</f>
        <v>0</v>
      </c>
      <c r="M305" s="13">
        <f t="shared" si="71"/>
        <v>92</v>
      </c>
      <c r="N305" s="5">
        <f>N306</f>
        <v>0</v>
      </c>
      <c r="O305" s="13">
        <f t="shared" si="70"/>
        <v>92</v>
      </c>
      <c r="P305" s="5">
        <f>P306</f>
        <v>0</v>
      </c>
      <c r="Q305" s="13">
        <f t="shared" si="69"/>
        <v>92</v>
      </c>
      <c r="R305" s="5">
        <f>R306</f>
        <v>0</v>
      </c>
      <c r="S305" s="13">
        <f t="shared" si="68"/>
        <v>92</v>
      </c>
      <c r="T305" s="5">
        <f>T306</f>
        <v>0</v>
      </c>
      <c r="U305" s="13">
        <f t="shared" si="67"/>
        <v>92</v>
      </c>
      <c r="V305" s="5">
        <f>V306</f>
        <v>0</v>
      </c>
      <c r="W305" s="13">
        <f t="shared" si="66"/>
        <v>92</v>
      </c>
      <c r="X305" s="5">
        <f>X306</f>
        <v>0</v>
      </c>
      <c r="Y305" s="13">
        <f t="shared" si="63"/>
        <v>92</v>
      </c>
      <c r="Z305" s="5">
        <f>Z306</f>
        <v>0</v>
      </c>
      <c r="AA305" s="13">
        <f t="shared" si="61"/>
        <v>92</v>
      </c>
      <c r="AB305" s="5">
        <f>AB306</f>
        <v>0</v>
      </c>
      <c r="AC305" s="13">
        <f t="shared" si="62"/>
        <v>92</v>
      </c>
      <c r="AD305" s="5">
        <f>AD306</f>
        <v>0</v>
      </c>
      <c r="AE305" s="13">
        <f t="shared" si="60"/>
        <v>92</v>
      </c>
      <c r="AF305" s="5">
        <f>AF306</f>
        <v>0</v>
      </c>
      <c r="AG305" s="13">
        <f t="shared" si="59"/>
        <v>92</v>
      </c>
      <c r="AH305" s="13">
        <f>AH306</f>
        <v>92</v>
      </c>
      <c r="AI305" s="23">
        <f t="shared" si="58"/>
        <v>100</v>
      </c>
    </row>
    <row r="306" spans="1:35" ht="51.75" customHeight="1">
      <c r="A306" s="9" t="s">
        <v>80</v>
      </c>
      <c r="B306" s="6" t="s">
        <v>4</v>
      </c>
      <c r="C306" s="6" t="s">
        <v>24</v>
      </c>
      <c r="D306" s="6" t="s">
        <v>21</v>
      </c>
      <c r="E306" s="2" t="s">
        <v>186</v>
      </c>
      <c r="F306" s="6">
        <v>600</v>
      </c>
      <c r="G306" s="3">
        <v>92</v>
      </c>
      <c r="H306" s="4"/>
      <c r="I306" s="3">
        <f t="shared" si="65"/>
        <v>92</v>
      </c>
      <c r="J306" s="5"/>
      <c r="K306" s="13">
        <f t="shared" si="64"/>
        <v>92</v>
      </c>
      <c r="L306" s="5"/>
      <c r="M306" s="13">
        <f t="shared" si="71"/>
        <v>92</v>
      </c>
      <c r="N306" s="5"/>
      <c r="O306" s="13">
        <f t="shared" si="70"/>
        <v>92</v>
      </c>
      <c r="P306" s="5"/>
      <c r="Q306" s="13">
        <f t="shared" si="69"/>
        <v>92</v>
      </c>
      <c r="R306" s="5"/>
      <c r="S306" s="13">
        <f t="shared" si="68"/>
        <v>92</v>
      </c>
      <c r="T306" s="5"/>
      <c r="U306" s="13">
        <f t="shared" si="67"/>
        <v>92</v>
      </c>
      <c r="V306" s="5"/>
      <c r="W306" s="13">
        <f t="shared" si="66"/>
        <v>92</v>
      </c>
      <c r="X306" s="5"/>
      <c r="Y306" s="13">
        <f t="shared" si="63"/>
        <v>92</v>
      </c>
      <c r="Z306" s="5"/>
      <c r="AA306" s="13">
        <f t="shared" si="61"/>
        <v>92</v>
      </c>
      <c r="AB306" s="5"/>
      <c r="AC306" s="13">
        <f t="shared" si="62"/>
        <v>92</v>
      </c>
      <c r="AD306" s="5"/>
      <c r="AE306" s="13">
        <f t="shared" si="60"/>
        <v>92</v>
      </c>
      <c r="AF306" s="5"/>
      <c r="AG306" s="13">
        <f t="shared" si="59"/>
        <v>92</v>
      </c>
      <c r="AH306" s="13">
        <v>92</v>
      </c>
      <c r="AI306" s="23">
        <f t="shared" si="58"/>
        <v>100</v>
      </c>
    </row>
    <row r="307" spans="1:35" ht="87" customHeight="1">
      <c r="A307" s="9" t="s">
        <v>183</v>
      </c>
      <c r="B307" s="6" t="s">
        <v>4</v>
      </c>
      <c r="C307" s="6" t="s">
        <v>24</v>
      </c>
      <c r="D307" s="6" t="s">
        <v>21</v>
      </c>
      <c r="E307" s="7" t="s">
        <v>187</v>
      </c>
      <c r="F307" s="6"/>
      <c r="G307" s="3">
        <v>649.86706000000004</v>
      </c>
      <c r="H307" s="4">
        <f>H308</f>
        <v>0</v>
      </c>
      <c r="I307" s="3">
        <f t="shared" si="65"/>
        <v>649.86706000000004</v>
      </c>
      <c r="J307" s="5">
        <f>J308</f>
        <v>0</v>
      </c>
      <c r="K307" s="13">
        <f t="shared" si="64"/>
        <v>649.86706000000004</v>
      </c>
      <c r="L307" s="5">
        <f>L308</f>
        <v>0</v>
      </c>
      <c r="M307" s="13">
        <f t="shared" si="71"/>
        <v>649.86706000000004</v>
      </c>
      <c r="N307" s="5">
        <f>N308</f>
        <v>0</v>
      </c>
      <c r="O307" s="13">
        <f t="shared" si="70"/>
        <v>649.86706000000004</v>
      </c>
      <c r="P307" s="5">
        <f>P308</f>
        <v>0</v>
      </c>
      <c r="Q307" s="13">
        <f t="shared" si="69"/>
        <v>649.86706000000004</v>
      </c>
      <c r="R307" s="5">
        <f>R308</f>
        <v>0</v>
      </c>
      <c r="S307" s="13">
        <f t="shared" si="68"/>
        <v>649.86706000000004</v>
      </c>
      <c r="T307" s="5">
        <f>T308</f>
        <v>0</v>
      </c>
      <c r="U307" s="13">
        <f t="shared" si="67"/>
        <v>649.86706000000004</v>
      </c>
      <c r="V307" s="5">
        <f>V308</f>
        <v>0</v>
      </c>
      <c r="W307" s="13">
        <f t="shared" si="66"/>
        <v>649.86706000000004</v>
      </c>
      <c r="X307" s="5">
        <f>X308</f>
        <v>0</v>
      </c>
      <c r="Y307" s="13">
        <f t="shared" si="63"/>
        <v>649.86706000000004</v>
      </c>
      <c r="Z307" s="5">
        <f>Z308</f>
        <v>0</v>
      </c>
      <c r="AA307" s="13">
        <f t="shared" si="61"/>
        <v>649.86706000000004</v>
      </c>
      <c r="AB307" s="5">
        <f>AB308</f>
        <v>13.86852</v>
      </c>
      <c r="AC307" s="13">
        <f t="shared" si="62"/>
        <v>663.73558000000003</v>
      </c>
      <c r="AD307" s="5">
        <f>AD308</f>
        <v>0</v>
      </c>
      <c r="AE307" s="13">
        <f t="shared" si="60"/>
        <v>663.73558000000003</v>
      </c>
      <c r="AF307" s="5">
        <f>AF308</f>
        <v>0</v>
      </c>
      <c r="AG307" s="13">
        <f t="shared" si="59"/>
        <v>663.73558000000003</v>
      </c>
      <c r="AH307" s="13">
        <f>AH308</f>
        <v>663.73558000000003</v>
      </c>
      <c r="AI307" s="23">
        <f t="shared" si="58"/>
        <v>100</v>
      </c>
    </row>
    <row r="308" spans="1:35" ht="51.75" customHeight="1">
      <c r="A308" s="9" t="s">
        <v>80</v>
      </c>
      <c r="B308" s="6" t="s">
        <v>4</v>
      </c>
      <c r="C308" s="6" t="s">
        <v>24</v>
      </c>
      <c r="D308" s="6" t="s">
        <v>21</v>
      </c>
      <c r="E308" s="7" t="s">
        <v>187</v>
      </c>
      <c r="F308" s="6">
        <v>600</v>
      </c>
      <c r="G308" s="3">
        <v>649.86706000000004</v>
      </c>
      <c r="H308" s="4"/>
      <c r="I308" s="3">
        <f t="shared" si="65"/>
        <v>649.86706000000004</v>
      </c>
      <c r="J308" s="5"/>
      <c r="K308" s="13">
        <f t="shared" si="64"/>
        <v>649.86706000000004</v>
      </c>
      <c r="L308" s="5"/>
      <c r="M308" s="13">
        <f t="shared" si="71"/>
        <v>649.86706000000004</v>
      </c>
      <c r="N308" s="5"/>
      <c r="O308" s="13">
        <f t="shared" si="70"/>
        <v>649.86706000000004</v>
      </c>
      <c r="P308" s="5"/>
      <c r="Q308" s="13">
        <f t="shared" si="69"/>
        <v>649.86706000000004</v>
      </c>
      <c r="R308" s="5"/>
      <c r="S308" s="13">
        <f t="shared" si="68"/>
        <v>649.86706000000004</v>
      </c>
      <c r="T308" s="5"/>
      <c r="U308" s="13">
        <f t="shared" si="67"/>
        <v>649.86706000000004</v>
      </c>
      <c r="V308" s="5"/>
      <c r="W308" s="13">
        <f t="shared" si="66"/>
        <v>649.86706000000004</v>
      </c>
      <c r="X308" s="5"/>
      <c r="Y308" s="13">
        <f t="shared" si="63"/>
        <v>649.86706000000004</v>
      </c>
      <c r="Z308" s="5"/>
      <c r="AA308" s="13">
        <f t="shared" si="61"/>
        <v>649.86706000000004</v>
      </c>
      <c r="AB308" s="5">
        <v>13.86852</v>
      </c>
      <c r="AC308" s="13">
        <f t="shared" si="62"/>
        <v>663.73558000000003</v>
      </c>
      <c r="AD308" s="5"/>
      <c r="AE308" s="13">
        <f t="shared" si="60"/>
        <v>663.73558000000003</v>
      </c>
      <c r="AF308" s="5"/>
      <c r="AG308" s="13">
        <f t="shared" si="59"/>
        <v>663.73558000000003</v>
      </c>
      <c r="AH308" s="13">
        <v>663.73558000000003</v>
      </c>
      <c r="AI308" s="23">
        <f t="shared" si="58"/>
        <v>100</v>
      </c>
    </row>
    <row r="309" spans="1:35" ht="74.25" customHeight="1">
      <c r="A309" s="9" t="s">
        <v>184</v>
      </c>
      <c r="B309" s="6" t="s">
        <v>4</v>
      </c>
      <c r="C309" s="6" t="s">
        <v>24</v>
      </c>
      <c r="D309" s="6" t="s">
        <v>21</v>
      </c>
      <c r="E309" s="7" t="s">
        <v>188</v>
      </c>
      <c r="F309" s="6"/>
      <c r="G309" s="3">
        <v>300</v>
      </c>
      <c r="H309" s="4">
        <f>H310</f>
        <v>0</v>
      </c>
      <c r="I309" s="3">
        <f t="shared" si="65"/>
        <v>300</v>
      </c>
      <c r="J309" s="5">
        <f>J310</f>
        <v>0</v>
      </c>
      <c r="K309" s="13">
        <f t="shared" si="64"/>
        <v>300</v>
      </c>
      <c r="L309" s="5">
        <f>L310</f>
        <v>0</v>
      </c>
      <c r="M309" s="13">
        <f t="shared" si="71"/>
        <v>300</v>
      </c>
      <c r="N309" s="5">
        <f>N310</f>
        <v>0</v>
      </c>
      <c r="O309" s="13">
        <f t="shared" si="70"/>
        <v>300</v>
      </c>
      <c r="P309" s="5">
        <f>P310</f>
        <v>0</v>
      </c>
      <c r="Q309" s="13">
        <f t="shared" si="69"/>
        <v>300</v>
      </c>
      <c r="R309" s="5">
        <f>R310</f>
        <v>0</v>
      </c>
      <c r="S309" s="13">
        <f t="shared" si="68"/>
        <v>300</v>
      </c>
      <c r="T309" s="5">
        <f>T310</f>
        <v>0</v>
      </c>
      <c r="U309" s="13">
        <f t="shared" si="67"/>
        <v>300</v>
      </c>
      <c r="V309" s="5">
        <f>V310</f>
        <v>0</v>
      </c>
      <c r="W309" s="13">
        <f t="shared" si="66"/>
        <v>300</v>
      </c>
      <c r="X309" s="5">
        <f>X310</f>
        <v>0</v>
      </c>
      <c r="Y309" s="13">
        <f t="shared" si="63"/>
        <v>300</v>
      </c>
      <c r="Z309" s="5">
        <f>Z310</f>
        <v>6.6380699999999999</v>
      </c>
      <c r="AA309" s="13">
        <f t="shared" si="61"/>
        <v>306.63807000000003</v>
      </c>
      <c r="AB309" s="5">
        <f>AB310</f>
        <v>0</v>
      </c>
      <c r="AC309" s="13">
        <f t="shared" si="62"/>
        <v>306.63807000000003</v>
      </c>
      <c r="AD309" s="5">
        <f>AD310</f>
        <v>0</v>
      </c>
      <c r="AE309" s="13">
        <f t="shared" si="60"/>
        <v>306.63807000000003</v>
      </c>
      <c r="AF309" s="5">
        <f>AF310</f>
        <v>0</v>
      </c>
      <c r="AG309" s="13">
        <f t="shared" si="59"/>
        <v>306.63807000000003</v>
      </c>
      <c r="AH309" s="13">
        <f>AH310</f>
        <v>306.63807000000003</v>
      </c>
      <c r="AI309" s="23">
        <f t="shared" si="58"/>
        <v>100</v>
      </c>
    </row>
    <row r="310" spans="1:35" ht="51.75" customHeight="1">
      <c r="A310" s="9" t="s">
        <v>80</v>
      </c>
      <c r="B310" s="6" t="s">
        <v>4</v>
      </c>
      <c r="C310" s="6" t="s">
        <v>24</v>
      </c>
      <c r="D310" s="6" t="s">
        <v>21</v>
      </c>
      <c r="E310" s="7" t="s">
        <v>188</v>
      </c>
      <c r="F310" s="6">
        <v>600</v>
      </c>
      <c r="G310" s="3">
        <v>300</v>
      </c>
      <c r="H310" s="5"/>
      <c r="I310" s="3">
        <f t="shared" si="65"/>
        <v>300</v>
      </c>
      <c r="J310" s="5"/>
      <c r="K310" s="13">
        <f t="shared" si="64"/>
        <v>300</v>
      </c>
      <c r="L310" s="5"/>
      <c r="M310" s="13">
        <f t="shared" si="71"/>
        <v>300</v>
      </c>
      <c r="N310" s="5"/>
      <c r="O310" s="13">
        <f t="shared" si="70"/>
        <v>300</v>
      </c>
      <c r="P310" s="5"/>
      <c r="Q310" s="13">
        <f t="shared" si="69"/>
        <v>300</v>
      </c>
      <c r="R310" s="5"/>
      <c r="S310" s="13">
        <f t="shared" si="68"/>
        <v>300</v>
      </c>
      <c r="T310" s="5"/>
      <c r="U310" s="13">
        <f t="shared" si="67"/>
        <v>300</v>
      </c>
      <c r="V310" s="5"/>
      <c r="W310" s="13">
        <f t="shared" si="66"/>
        <v>300</v>
      </c>
      <c r="X310" s="5"/>
      <c r="Y310" s="13">
        <f t="shared" si="63"/>
        <v>300</v>
      </c>
      <c r="Z310" s="5">
        <v>6.6380699999999999</v>
      </c>
      <c r="AA310" s="13">
        <f t="shared" si="61"/>
        <v>306.63807000000003</v>
      </c>
      <c r="AB310" s="5"/>
      <c r="AC310" s="13">
        <f t="shared" si="62"/>
        <v>306.63807000000003</v>
      </c>
      <c r="AD310" s="5"/>
      <c r="AE310" s="13">
        <f t="shared" si="60"/>
        <v>306.63807000000003</v>
      </c>
      <c r="AF310" s="5"/>
      <c r="AG310" s="13">
        <f t="shared" si="59"/>
        <v>306.63807000000003</v>
      </c>
      <c r="AH310" s="13">
        <v>306.63807000000003</v>
      </c>
      <c r="AI310" s="23">
        <f t="shared" si="58"/>
        <v>100</v>
      </c>
    </row>
    <row r="311" spans="1:35" ht="97.5" customHeight="1">
      <c r="A311" s="9" t="s">
        <v>189</v>
      </c>
      <c r="B311" s="6" t="s">
        <v>4</v>
      </c>
      <c r="C311" s="6" t="s">
        <v>24</v>
      </c>
      <c r="D311" s="6" t="s">
        <v>21</v>
      </c>
      <c r="E311" s="7" t="s">
        <v>191</v>
      </c>
      <c r="F311" s="6"/>
      <c r="G311" s="3">
        <v>1204.7739999999999</v>
      </c>
      <c r="H311" s="4">
        <f>H312</f>
        <v>0</v>
      </c>
      <c r="I311" s="3">
        <f t="shared" si="65"/>
        <v>1204.7739999999999</v>
      </c>
      <c r="J311" s="5">
        <f>J312</f>
        <v>0</v>
      </c>
      <c r="K311" s="13">
        <f t="shared" si="64"/>
        <v>1204.7739999999999</v>
      </c>
      <c r="L311" s="5">
        <f>L312</f>
        <v>0</v>
      </c>
      <c r="M311" s="13">
        <f t="shared" si="71"/>
        <v>1204.7739999999999</v>
      </c>
      <c r="N311" s="5">
        <f>N312</f>
        <v>0</v>
      </c>
      <c r="O311" s="13">
        <f t="shared" si="70"/>
        <v>1204.7739999999999</v>
      </c>
      <c r="P311" s="5">
        <f>P312</f>
        <v>0</v>
      </c>
      <c r="Q311" s="13">
        <f t="shared" si="69"/>
        <v>1204.7739999999999</v>
      </c>
      <c r="R311" s="5">
        <f>R312</f>
        <v>0</v>
      </c>
      <c r="S311" s="13">
        <f t="shared" si="68"/>
        <v>1204.7739999999999</v>
      </c>
      <c r="T311" s="5">
        <f>T312</f>
        <v>0</v>
      </c>
      <c r="U311" s="13">
        <f t="shared" si="67"/>
        <v>1204.7739999999999</v>
      </c>
      <c r="V311" s="5">
        <f>V312</f>
        <v>0</v>
      </c>
      <c r="W311" s="13">
        <f t="shared" si="66"/>
        <v>1204.7739999999999</v>
      </c>
      <c r="X311" s="5">
        <f>X312</f>
        <v>0</v>
      </c>
      <c r="Y311" s="13">
        <f t="shared" si="63"/>
        <v>1204.7739999999999</v>
      </c>
      <c r="Z311" s="5">
        <f>Z312</f>
        <v>0</v>
      </c>
      <c r="AA311" s="13">
        <f t="shared" si="61"/>
        <v>1204.7739999999999</v>
      </c>
      <c r="AB311" s="5">
        <f>AB312</f>
        <v>0</v>
      </c>
      <c r="AC311" s="13">
        <f t="shared" si="62"/>
        <v>1204.7739999999999</v>
      </c>
      <c r="AD311" s="5">
        <f>AD312</f>
        <v>0</v>
      </c>
      <c r="AE311" s="13">
        <f t="shared" si="60"/>
        <v>1204.7739999999999</v>
      </c>
      <c r="AF311" s="5">
        <f>AF312</f>
        <v>11.76604</v>
      </c>
      <c r="AG311" s="13">
        <f t="shared" si="59"/>
        <v>1216.5400399999999</v>
      </c>
      <c r="AH311" s="13">
        <f>AH312</f>
        <v>1216.5400400000001</v>
      </c>
      <c r="AI311" s="23">
        <f t="shared" si="58"/>
        <v>100.00000000000003</v>
      </c>
    </row>
    <row r="312" spans="1:35" ht="52.5" customHeight="1">
      <c r="A312" s="9" t="s">
        <v>80</v>
      </c>
      <c r="B312" s="6" t="s">
        <v>4</v>
      </c>
      <c r="C312" s="6" t="s">
        <v>24</v>
      </c>
      <c r="D312" s="6" t="s">
        <v>21</v>
      </c>
      <c r="E312" s="7" t="s">
        <v>191</v>
      </c>
      <c r="F312" s="6">
        <v>600</v>
      </c>
      <c r="G312" s="3">
        <v>1204.7739999999999</v>
      </c>
      <c r="H312" s="4"/>
      <c r="I312" s="3">
        <f t="shared" si="65"/>
        <v>1204.7739999999999</v>
      </c>
      <c r="J312" s="5"/>
      <c r="K312" s="13">
        <f t="shared" si="64"/>
        <v>1204.7739999999999</v>
      </c>
      <c r="L312" s="5"/>
      <c r="M312" s="13">
        <f t="shared" si="71"/>
        <v>1204.7739999999999</v>
      </c>
      <c r="N312" s="5"/>
      <c r="O312" s="13">
        <f t="shared" si="70"/>
        <v>1204.7739999999999</v>
      </c>
      <c r="P312" s="5"/>
      <c r="Q312" s="13">
        <f t="shared" si="69"/>
        <v>1204.7739999999999</v>
      </c>
      <c r="R312" s="5"/>
      <c r="S312" s="13">
        <f t="shared" si="68"/>
        <v>1204.7739999999999</v>
      </c>
      <c r="T312" s="5"/>
      <c r="U312" s="13">
        <f t="shared" si="67"/>
        <v>1204.7739999999999</v>
      </c>
      <c r="V312" s="5"/>
      <c r="W312" s="13">
        <f t="shared" si="66"/>
        <v>1204.7739999999999</v>
      </c>
      <c r="X312" s="5"/>
      <c r="Y312" s="13">
        <f t="shared" si="63"/>
        <v>1204.7739999999999</v>
      </c>
      <c r="Z312" s="5"/>
      <c r="AA312" s="13">
        <f t="shared" si="61"/>
        <v>1204.7739999999999</v>
      </c>
      <c r="AB312" s="5"/>
      <c r="AC312" s="13">
        <f t="shared" si="62"/>
        <v>1204.7739999999999</v>
      </c>
      <c r="AD312" s="5"/>
      <c r="AE312" s="13">
        <f t="shared" si="60"/>
        <v>1204.7739999999999</v>
      </c>
      <c r="AF312" s="5">
        <v>11.76604</v>
      </c>
      <c r="AG312" s="13">
        <f t="shared" si="59"/>
        <v>1216.5400399999999</v>
      </c>
      <c r="AH312" s="13">
        <v>1216.5400400000001</v>
      </c>
      <c r="AI312" s="23">
        <f t="shared" si="58"/>
        <v>100.00000000000003</v>
      </c>
    </row>
    <row r="313" spans="1:35" ht="93" customHeight="1">
      <c r="A313" s="9" t="s">
        <v>190</v>
      </c>
      <c r="B313" s="6" t="s">
        <v>4</v>
      </c>
      <c r="C313" s="6" t="s">
        <v>24</v>
      </c>
      <c r="D313" s="6" t="s">
        <v>21</v>
      </c>
      <c r="E313" s="2" t="s">
        <v>192</v>
      </c>
      <c r="F313" s="6"/>
      <c r="G313" s="3">
        <v>200</v>
      </c>
      <c r="H313" s="4">
        <f>H314</f>
        <v>0</v>
      </c>
      <c r="I313" s="3">
        <f t="shared" si="65"/>
        <v>200</v>
      </c>
      <c r="J313" s="5">
        <f>J314</f>
        <v>0</v>
      </c>
      <c r="K313" s="13">
        <f t="shared" si="64"/>
        <v>200</v>
      </c>
      <c r="L313" s="5">
        <f>L314</f>
        <v>0</v>
      </c>
      <c r="M313" s="13">
        <f t="shared" si="71"/>
        <v>200</v>
      </c>
      <c r="N313" s="5">
        <f>N314</f>
        <v>0</v>
      </c>
      <c r="O313" s="13">
        <f t="shared" si="70"/>
        <v>200</v>
      </c>
      <c r="P313" s="5">
        <f>P314</f>
        <v>0</v>
      </c>
      <c r="Q313" s="13">
        <f t="shared" si="69"/>
        <v>200</v>
      </c>
      <c r="R313" s="5">
        <f>R314</f>
        <v>0</v>
      </c>
      <c r="S313" s="13">
        <f t="shared" si="68"/>
        <v>200</v>
      </c>
      <c r="T313" s="5">
        <f>T314</f>
        <v>0</v>
      </c>
      <c r="U313" s="13">
        <f t="shared" si="67"/>
        <v>200</v>
      </c>
      <c r="V313" s="5">
        <f>V314</f>
        <v>0</v>
      </c>
      <c r="W313" s="13">
        <f t="shared" si="66"/>
        <v>200</v>
      </c>
      <c r="X313" s="5">
        <f>X314</f>
        <v>0</v>
      </c>
      <c r="Y313" s="13">
        <f t="shared" si="63"/>
        <v>200</v>
      </c>
      <c r="Z313" s="5">
        <f>Z314</f>
        <v>0</v>
      </c>
      <c r="AA313" s="13">
        <f t="shared" si="61"/>
        <v>200</v>
      </c>
      <c r="AB313" s="5">
        <f>AB314</f>
        <v>0</v>
      </c>
      <c r="AC313" s="13">
        <f t="shared" si="62"/>
        <v>200</v>
      </c>
      <c r="AD313" s="5">
        <f>AD314</f>
        <v>0</v>
      </c>
      <c r="AE313" s="13">
        <f t="shared" si="60"/>
        <v>200</v>
      </c>
      <c r="AF313" s="5">
        <f>AF314</f>
        <v>0</v>
      </c>
      <c r="AG313" s="13">
        <f t="shared" si="59"/>
        <v>200</v>
      </c>
      <c r="AH313" s="13">
        <f>AH314</f>
        <v>200</v>
      </c>
      <c r="AI313" s="23">
        <f t="shared" si="58"/>
        <v>100</v>
      </c>
    </row>
    <row r="314" spans="1:35" ht="51" customHeight="1">
      <c r="A314" s="9" t="s">
        <v>80</v>
      </c>
      <c r="B314" s="6" t="s">
        <v>4</v>
      </c>
      <c r="C314" s="6" t="s">
        <v>24</v>
      </c>
      <c r="D314" s="6" t="s">
        <v>21</v>
      </c>
      <c r="E314" s="2" t="s">
        <v>192</v>
      </c>
      <c r="F314" s="6">
        <v>600</v>
      </c>
      <c r="G314" s="3">
        <v>200</v>
      </c>
      <c r="H314" s="5"/>
      <c r="I314" s="3">
        <f t="shared" si="65"/>
        <v>200</v>
      </c>
      <c r="J314" s="5"/>
      <c r="K314" s="13">
        <f t="shared" si="64"/>
        <v>200</v>
      </c>
      <c r="L314" s="5"/>
      <c r="M314" s="13">
        <f t="shared" si="71"/>
        <v>200</v>
      </c>
      <c r="N314" s="5"/>
      <c r="O314" s="13">
        <f t="shared" si="70"/>
        <v>200</v>
      </c>
      <c r="P314" s="5"/>
      <c r="Q314" s="13">
        <f t="shared" si="69"/>
        <v>200</v>
      </c>
      <c r="R314" s="5"/>
      <c r="S314" s="13">
        <f t="shared" si="68"/>
        <v>200</v>
      </c>
      <c r="T314" s="5"/>
      <c r="U314" s="13">
        <f t="shared" si="67"/>
        <v>200</v>
      </c>
      <c r="V314" s="5"/>
      <c r="W314" s="13">
        <f t="shared" si="66"/>
        <v>200</v>
      </c>
      <c r="X314" s="5"/>
      <c r="Y314" s="13">
        <f t="shared" si="63"/>
        <v>200</v>
      </c>
      <c r="Z314" s="5"/>
      <c r="AA314" s="13">
        <f t="shared" si="61"/>
        <v>200</v>
      </c>
      <c r="AB314" s="5"/>
      <c r="AC314" s="13">
        <f t="shared" si="62"/>
        <v>200</v>
      </c>
      <c r="AD314" s="5"/>
      <c r="AE314" s="13">
        <f t="shared" si="60"/>
        <v>200</v>
      </c>
      <c r="AF314" s="5"/>
      <c r="AG314" s="13">
        <f t="shared" si="59"/>
        <v>200</v>
      </c>
      <c r="AH314" s="13">
        <v>200</v>
      </c>
      <c r="AI314" s="23">
        <f t="shared" si="58"/>
        <v>100</v>
      </c>
    </row>
    <row r="315" spans="1:35" ht="54" hidden="1" customHeight="1">
      <c r="A315" s="9" t="s">
        <v>193</v>
      </c>
      <c r="B315" s="6" t="s">
        <v>4</v>
      </c>
      <c r="C315" s="6" t="s">
        <v>24</v>
      </c>
      <c r="D315" s="6" t="s">
        <v>21</v>
      </c>
      <c r="E315" s="2" t="s">
        <v>194</v>
      </c>
      <c r="F315" s="6"/>
      <c r="G315" s="3">
        <v>0</v>
      </c>
      <c r="H315" s="4">
        <f>H316</f>
        <v>0</v>
      </c>
      <c r="I315" s="3">
        <f t="shared" si="65"/>
        <v>0</v>
      </c>
      <c r="J315" s="5">
        <f>J316</f>
        <v>0</v>
      </c>
      <c r="K315" s="13">
        <f t="shared" si="64"/>
        <v>0</v>
      </c>
      <c r="L315" s="5">
        <f>L316</f>
        <v>0</v>
      </c>
      <c r="M315" s="13">
        <f t="shared" si="71"/>
        <v>0</v>
      </c>
      <c r="N315" s="5">
        <f>N316</f>
        <v>0</v>
      </c>
      <c r="O315" s="13">
        <f t="shared" si="70"/>
        <v>0</v>
      </c>
      <c r="P315" s="5">
        <f>P316</f>
        <v>0</v>
      </c>
      <c r="Q315" s="13">
        <f t="shared" si="69"/>
        <v>0</v>
      </c>
      <c r="R315" s="5">
        <f>R316</f>
        <v>0</v>
      </c>
      <c r="S315" s="13">
        <f t="shared" si="68"/>
        <v>0</v>
      </c>
      <c r="T315" s="5">
        <f>T316</f>
        <v>0</v>
      </c>
      <c r="U315" s="13">
        <f t="shared" si="67"/>
        <v>0</v>
      </c>
      <c r="V315" s="5">
        <f>V316</f>
        <v>0</v>
      </c>
      <c r="W315" s="13">
        <f t="shared" si="66"/>
        <v>0</v>
      </c>
      <c r="X315" s="5">
        <f>X316</f>
        <v>0</v>
      </c>
      <c r="Y315" s="13">
        <f t="shared" si="63"/>
        <v>0</v>
      </c>
      <c r="Z315" s="5">
        <f>Z316</f>
        <v>0</v>
      </c>
      <c r="AA315" s="13">
        <f t="shared" si="61"/>
        <v>0</v>
      </c>
      <c r="AB315" s="5">
        <f>AB316</f>
        <v>0</v>
      </c>
      <c r="AC315" s="13">
        <f t="shared" si="62"/>
        <v>0</v>
      </c>
      <c r="AD315" s="5">
        <f>AD316</f>
        <v>0</v>
      </c>
      <c r="AE315" s="13">
        <f t="shared" si="60"/>
        <v>0</v>
      </c>
      <c r="AF315" s="5">
        <f>AF316</f>
        <v>0</v>
      </c>
      <c r="AG315" s="13">
        <f t="shared" si="59"/>
        <v>0</v>
      </c>
      <c r="AH315" s="13">
        <f>AH316</f>
        <v>0</v>
      </c>
      <c r="AI315" s="23">
        <v>0</v>
      </c>
    </row>
    <row r="316" spans="1:35" ht="54.75" hidden="1" customHeight="1">
      <c r="A316" s="9" t="s">
        <v>80</v>
      </c>
      <c r="B316" s="6" t="s">
        <v>4</v>
      </c>
      <c r="C316" s="6" t="s">
        <v>24</v>
      </c>
      <c r="D316" s="6" t="s">
        <v>21</v>
      </c>
      <c r="E316" s="2" t="s">
        <v>194</v>
      </c>
      <c r="F316" s="6">
        <v>600</v>
      </c>
      <c r="G316" s="3">
        <v>0</v>
      </c>
      <c r="H316" s="4"/>
      <c r="I316" s="3">
        <f t="shared" si="65"/>
        <v>0</v>
      </c>
      <c r="J316" s="5"/>
      <c r="K316" s="13">
        <f t="shared" si="64"/>
        <v>0</v>
      </c>
      <c r="L316" s="5"/>
      <c r="M316" s="13">
        <f t="shared" si="71"/>
        <v>0</v>
      </c>
      <c r="N316" s="5"/>
      <c r="O316" s="13">
        <f t="shared" si="70"/>
        <v>0</v>
      </c>
      <c r="P316" s="5"/>
      <c r="Q316" s="13">
        <f t="shared" si="69"/>
        <v>0</v>
      </c>
      <c r="R316" s="5"/>
      <c r="S316" s="13">
        <f t="shared" si="68"/>
        <v>0</v>
      </c>
      <c r="T316" s="5"/>
      <c r="U316" s="13">
        <f t="shared" si="67"/>
        <v>0</v>
      </c>
      <c r="V316" s="5"/>
      <c r="W316" s="13">
        <f t="shared" si="66"/>
        <v>0</v>
      </c>
      <c r="X316" s="5"/>
      <c r="Y316" s="13">
        <f t="shared" si="63"/>
        <v>0</v>
      </c>
      <c r="Z316" s="5"/>
      <c r="AA316" s="13">
        <f t="shared" si="61"/>
        <v>0</v>
      </c>
      <c r="AB316" s="5"/>
      <c r="AC316" s="13">
        <f t="shared" si="62"/>
        <v>0</v>
      </c>
      <c r="AD316" s="5"/>
      <c r="AE316" s="13">
        <f t="shared" si="60"/>
        <v>0</v>
      </c>
      <c r="AF316" s="5"/>
      <c r="AG316" s="13">
        <f t="shared" si="59"/>
        <v>0</v>
      </c>
      <c r="AH316" s="13">
        <v>0</v>
      </c>
      <c r="AI316" s="23">
        <v>0</v>
      </c>
    </row>
    <row r="317" spans="1:35" ht="50.25" customHeight="1">
      <c r="A317" s="18" t="s">
        <v>152</v>
      </c>
      <c r="B317" s="6" t="s">
        <v>4</v>
      </c>
      <c r="C317" s="6" t="s">
        <v>24</v>
      </c>
      <c r="D317" s="6" t="s">
        <v>24</v>
      </c>
      <c r="E317" s="2" t="s">
        <v>154</v>
      </c>
      <c r="F317" s="6"/>
      <c r="G317" s="3">
        <v>1141.1400000000001</v>
      </c>
      <c r="H317" s="4">
        <f>H318</f>
        <v>0</v>
      </c>
      <c r="I317" s="3">
        <f t="shared" si="65"/>
        <v>1141.1400000000001</v>
      </c>
      <c r="J317" s="5">
        <f>J318</f>
        <v>0</v>
      </c>
      <c r="K317" s="13">
        <f t="shared" si="64"/>
        <v>1141.1400000000001</v>
      </c>
      <c r="L317" s="5">
        <f>L318</f>
        <v>0</v>
      </c>
      <c r="M317" s="13">
        <f t="shared" si="71"/>
        <v>1141.1400000000001</v>
      </c>
      <c r="N317" s="5">
        <f>N318</f>
        <v>0</v>
      </c>
      <c r="O317" s="13">
        <f t="shared" si="70"/>
        <v>1141.1400000000001</v>
      </c>
      <c r="P317" s="5">
        <f>P318</f>
        <v>0</v>
      </c>
      <c r="Q317" s="13">
        <f t="shared" si="69"/>
        <v>1141.1400000000001</v>
      </c>
      <c r="R317" s="5">
        <f>R318</f>
        <v>0</v>
      </c>
      <c r="S317" s="13">
        <f t="shared" si="68"/>
        <v>1141.1400000000001</v>
      </c>
      <c r="T317" s="5">
        <f>T318</f>
        <v>0</v>
      </c>
      <c r="U317" s="13">
        <f t="shared" si="67"/>
        <v>1141.1400000000001</v>
      </c>
      <c r="V317" s="5">
        <f>V318</f>
        <v>0</v>
      </c>
      <c r="W317" s="13">
        <f t="shared" si="66"/>
        <v>1141.1400000000001</v>
      </c>
      <c r="X317" s="5">
        <f>X318</f>
        <v>0</v>
      </c>
      <c r="Y317" s="13">
        <f t="shared" si="63"/>
        <v>1141.1400000000001</v>
      </c>
      <c r="Z317" s="5">
        <f>Z318</f>
        <v>0</v>
      </c>
      <c r="AA317" s="13">
        <f t="shared" si="61"/>
        <v>1141.1400000000001</v>
      </c>
      <c r="AB317" s="5">
        <f>AB318</f>
        <v>0</v>
      </c>
      <c r="AC317" s="13">
        <f t="shared" si="62"/>
        <v>1141.1400000000001</v>
      </c>
      <c r="AD317" s="5">
        <f>AD318</f>
        <v>0</v>
      </c>
      <c r="AE317" s="13">
        <f t="shared" si="60"/>
        <v>1141.1400000000001</v>
      </c>
      <c r="AF317" s="5">
        <f>AF318</f>
        <v>0</v>
      </c>
      <c r="AG317" s="13">
        <f t="shared" si="59"/>
        <v>1141.1400000000001</v>
      </c>
      <c r="AH317" s="13">
        <f>AH318</f>
        <v>1141.1400000000001</v>
      </c>
      <c r="AI317" s="23">
        <f t="shared" si="58"/>
        <v>100</v>
      </c>
    </row>
    <row r="318" spans="1:35" ht="55.5" customHeight="1">
      <c r="A318" s="9" t="s">
        <v>80</v>
      </c>
      <c r="B318" s="6" t="s">
        <v>4</v>
      </c>
      <c r="C318" s="6" t="s">
        <v>24</v>
      </c>
      <c r="D318" s="6" t="s">
        <v>24</v>
      </c>
      <c r="E318" s="2" t="s">
        <v>154</v>
      </c>
      <c r="F318" s="6">
        <v>600</v>
      </c>
      <c r="G318" s="3">
        <v>1141.1400000000001</v>
      </c>
      <c r="H318" s="4"/>
      <c r="I318" s="3">
        <f t="shared" si="65"/>
        <v>1141.1400000000001</v>
      </c>
      <c r="J318" s="5"/>
      <c r="K318" s="13">
        <f t="shared" si="64"/>
        <v>1141.1400000000001</v>
      </c>
      <c r="L318" s="5"/>
      <c r="M318" s="13">
        <f t="shared" si="71"/>
        <v>1141.1400000000001</v>
      </c>
      <c r="N318" s="5"/>
      <c r="O318" s="13">
        <f t="shared" si="70"/>
        <v>1141.1400000000001</v>
      </c>
      <c r="P318" s="5"/>
      <c r="Q318" s="13">
        <f t="shared" si="69"/>
        <v>1141.1400000000001</v>
      </c>
      <c r="R318" s="5"/>
      <c r="S318" s="13">
        <f t="shared" si="68"/>
        <v>1141.1400000000001</v>
      </c>
      <c r="T318" s="5"/>
      <c r="U318" s="13">
        <f t="shared" si="67"/>
        <v>1141.1400000000001</v>
      </c>
      <c r="V318" s="5"/>
      <c r="W318" s="13">
        <f t="shared" si="66"/>
        <v>1141.1400000000001</v>
      </c>
      <c r="X318" s="5"/>
      <c r="Y318" s="13">
        <f t="shared" si="63"/>
        <v>1141.1400000000001</v>
      </c>
      <c r="Z318" s="5"/>
      <c r="AA318" s="13">
        <f t="shared" si="61"/>
        <v>1141.1400000000001</v>
      </c>
      <c r="AB318" s="5"/>
      <c r="AC318" s="13">
        <f t="shared" si="62"/>
        <v>1141.1400000000001</v>
      </c>
      <c r="AD318" s="5"/>
      <c r="AE318" s="13">
        <f t="shared" si="60"/>
        <v>1141.1400000000001</v>
      </c>
      <c r="AF318" s="5"/>
      <c r="AG318" s="13">
        <f t="shared" si="59"/>
        <v>1141.1400000000001</v>
      </c>
      <c r="AH318" s="13">
        <v>1141.1400000000001</v>
      </c>
      <c r="AI318" s="23">
        <f t="shared" si="58"/>
        <v>100</v>
      </c>
    </row>
    <row r="319" spans="1:35" ht="75.75" customHeight="1">
      <c r="A319" s="19" t="s">
        <v>153</v>
      </c>
      <c r="B319" s="6" t="s">
        <v>4</v>
      </c>
      <c r="C319" s="6" t="s">
        <v>24</v>
      </c>
      <c r="D319" s="6" t="s">
        <v>24</v>
      </c>
      <c r="E319" s="2" t="s">
        <v>155</v>
      </c>
      <c r="F319" s="6"/>
      <c r="G319" s="3">
        <v>46.2</v>
      </c>
      <c r="H319" s="4">
        <f>H320</f>
        <v>0</v>
      </c>
      <c r="I319" s="3">
        <f t="shared" si="65"/>
        <v>46.2</v>
      </c>
      <c r="J319" s="5">
        <f>J320</f>
        <v>0</v>
      </c>
      <c r="K319" s="13">
        <f t="shared" si="64"/>
        <v>46.2</v>
      </c>
      <c r="L319" s="5">
        <f>L320</f>
        <v>0</v>
      </c>
      <c r="M319" s="13">
        <f t="shared" si="71"/>
        <v>46.2</v>
      </c>
      <c r="N319" s="5">
        <f>N320</f>
        <v>0</v>
      </c>
      <c r="O319" s="13">
        <f t="shared" si="70"/>
        <v>46.2</v>
      </c>
      <c r="P319" s="5">
        <f>P320</f>
        <v>0</v>
      </c>
      <c r="Q319" s="13">
        <f t="shared" si="69"/>
        <v>46.2</v>
      </c>
      <c r="R319" s="5">
        <f>R320</f>
        <v>0</v>
      </c>
      <c r="S319" s="13">
        <f t="shared" si="68"/>
        <v>46.2</v>
      </c>
      <c r="T319" s="5">
        <f>T320</f>
        <v>0</v>
      </c>
      <c r="U319" s="13">
        <f t="shared" si="67"/>
        <v>46.2</v>
      </c>
      <c r="V319" s="5">
        <f>V320</f>
        <v>0</v>
      </c>
      <c r="W319" s="13">
        <f t="shared" si="66"/>
        <v>46.2</v>
      </c>
      <c r="X319" s="5">
        <f>X320</f>
        <v>0</v>
      </c>
      <c r="Y319" s="13">
        <f t="shared" si="63"/>
        <v>46.2</v>
      </c>
      <c r="Z319" s="5">
        <f>Z320</f>
        <v>0</v>
      </c>
      <c r="AA319" s="13">
        <f t="shared" si="61"/>
        <v>46.2</v>
      </c>
      <c r="AB319" s="5">
        <f>AB320</f>
        <v>0</v>
      </c>
      <c r="AC319" s="13">
        <f t="shared" si="62"/>
        <v>46.2</v>
      </c>
      <c r="AD319" s="5">
        <f>AD320</f>
        <v>0</v>
      </c>
      <c r="AE319" s="13">
        <f t="shared" si="60"/>
        <v>46.2</v>
      </c>
      <c r="AF319" s="5">
        <f>AF320</f>
        <v>0</v>
      </c>
      <c r="AG319" s="13">
        <f t="shared" si="59"/>
        <v>46.2</v>
      </c>
      <c r="AH319" s="13">
        <f>AH320</f>
        <v>46.2</v>
      </c>
      <c r="AI319" s="23">
        <f t="shared" si="58"/>
        <v>100</v>
      </c>
    </row>
    <row r="320" spans="1:35" ht="50.25" customHeight="1">
      <c r="A320" s="9" t="s">
        <v>80</v>
      </c>
      <c r="B320" s="6" t="s">
        <v>4</v>
      </c>
      <c r="C320" s="6" t="s">
        <v>24</v>
      </c>
      <c r="D320" s="6" t="s">
        <v>24</v>
      </c>
      <c r="E320" s="2" t="s">
        <v>155</v>
      </c>
      <c r="F320" s="6">
        <v>600</v>
      </c>
      <c r="G320" s="3">
        <v>46.2</v>
      </c>
      <c r="H320" s="4"/>
      <c r="I320" s="3">
        <f t="shared" si="65"/>
        <v>46.2</v>
      </c>
      <c r="J320" s="5"/>
      <c r="K320" s="13">
        <f t="shared" si="64"/>
        <v>46.2</v>
      </c>
      <c r="L320" s="5"/>
      <c r="M320" s="13">
        <f t="shared" si="71"/>
        <v>46.2</v>
      </c>
      <c r="N320" s="5"/>
      <c r="O320" s="13">
        <f t="shared" si="70"/>
        <v>46.2</v>
      </c>
      <c r="P320" s="5"/>
      <c r="Q320" s="13">
        <f t="shared" si="69"/>
        <v>46.2</v>
      </c>
      <c r="R320" s="5"/>
      <c r="S320" s="13">
        <f t="shared" si="68"/>
        <v>46.2</v>
      </c>
      <c r="T320" s="5"/>
      <c r="U320" s="13">
        <f t="shared" si="67"/>
        <v>46.2</v>
      </c>
      <c r="V320" s="5"/>
      <c r="W320" s="13">
        <f t="shared" si="66"/>
        <v>46.2</v>
      </c>
      <c r="X320" s="5"/>
      <c r="Y320" s="13">
        <f t="shared" si="63"/>
        <v>46.2</v>
      </c>
      <c r="Z320" s="5"/>
      <c r="AA320" s="13">
        <f t="shared" si="61"/>
        <v>46.2</v>
      </c>
      <c r="AB320" s="5"/>
      <c r="AC320" s="13">
        <f t="shared" si="62"/>
        <v>46.2</v>
      </c>
      <c r="AD320" s="5"/>
      <c r="AE320" s="13">
        <f t="shared" si="60"/>
        <v>46.2</v>
      </c>
      <c r="AF320" s="5"/>
      <c r="AG320" s="13">
        <f t="shared" si="59"/>
        <v>46.2</v>
      </c>
      <c r="AH320" s="13">
        <v>46.2</v>
      </c>
      <c r="AI320" s="23">
        <f t="shared" si="58"/>
        <v>100</v>
      </c>
    </row>
    <row r="321" spans="1:35" ht="34.5" customHeight="1">
      <c r="A321" s="9" t="s">
        <v>382</v>
      </c>
      <c r="B321" s="6" t="s">
        <v>4</v>
      </c>
      <c r="C321" s="6" t="s">
        <v>24</v>
      </c>
      <c r="D321" s="6" t="s">
        <v>24</v>
      </c>
      <c r="E321" s="2" t="s">
        <v>375</v>
      </c>
      <c r="F321" s="6"/>
      <c r="G321" s="3"/>
      <c r="H321" s="4"/>
      <c r="I321" s="3">
        <f t="shared" si="65"/>
        <v>0</v>
      </c>
      <c r="J321" s="5"/>
      <c r="K321" s="13">
        <f t="shared" si="64"/>
        <v>0</v>
      </c>
      <c r="L321" s="5"/>
      <c r="M321" s="13">
        <f t="shared" si="71"/>
        <v>0</v>
      </c>
      <c r="N321" s="5"/>
      <c r="O321" s="13">
        <f t="shared" si="70"/>
        <v>0</v>
      </c>
      <c r="P321" s="5"/>
      <c r="Q321" s="13">
        <f t="shared" si="69"/>
        <v>0</v>
      </c>
      <c r="R321" s="5"/>
      <c r="S321" s="13">
        <f t="shared" si="68"/>
        <v>0</v>
      </c>
      <c r="T321" s="5"/>
      <c r="U321" s="13">
        <f t="shared" si="67"/>
        <v>0</v>
      </c>
      <c r="V321" s="5">
        <f>V322</f>
        <v>33.386800000000001</v>
      </c>
      <c r="W321" s="13">
        <f t="shared" si="66"/>
        <v>33.386800000000001</v>
      </c>
      <c r="X321" s="5">
        <f>X322</f>
        <v>0</v>
      </c>
      <c r="Y321" s="13">
        <f t="shared" si="63"/>
        <v>33.386800000000001</v>
      </c>
      <c r="Z321" s="5">
        <f>Z322</f>
        <v>0</v>
      </c>
      <c r="AA321" s="13">
        <f t="shared" si="61"/>
        <v>33.386800000000001</v>
      </c>
      <c r="AB321" s="5">
        <f>AB322</f>
        <v>0</v>
      </c>
      <c r="AC321" s="13">
        <f t="shared" si="62"/>
        <v>33.386800000000001</v>
      </c>
      <c r="AD321" s="5">
        <f>AD322</f>
        <v>0</v>
      </c>
      <c r="AE321" s="13">
        <f t="shared" si="60"/>
        <v>33.386800000000001</v>
      </c>
      <c r="AF321" s="5">
        <f>AF322</f>
        <v>0</v>
      </c>
      <c r="AG321" s="13">
        <f t="shared" si="59"/>
        <v>33.386800000000001</v>
      </c>
      <c r="AH321" s="13">
        <f>AH322</f>
        <v>33.386800000000001</v>
      </c>
      <c r="AI321" s="23">
        <f t="shared" si="58"/>
        <v>100</v>
      </c>
    </row>
    <row r="322" spans="1:35" ht="47.25" customHeight="1">
      <c r="A322" s="9" t="s">
        <v>33</v>
      </c>
      <c r="B322" s="6" t="s">
        <v>4</v>
      </c>
      <c r="C322" s="6" t="s">
        <v>24</v>
      </c>
      <c r="D322" s="6" t="s">
        <v>24</v>
      </c>
      <c r="E322" s="2" t="s">
        <v>375</v>
      </c>
      <c r="F322" s="6">
        <v>200</v>
      </c>
      <c r="G322" s="3"/>
      <c r="H322" s="4"/>
      <c r="I322" s="3">
        <f t="shared" si="65"/>
        <v>0</v>
      </c>
      <c r="J322" s="5"/>
      <c r="K322" s="13">
        <f t="shared" si="64"/>
        <v>0</v>
      </c>
      <c r="L322" s="5"/>
      <c r="M322" s="13">
        <f t="shared" si="71"/>
        <v>0</v>
      </c>
      <c r="N322" s="5"/>
      <c r="O322" s="13">
        <f t="shared" si="70"/>
        <v>0</v>
      </c>
      <c r="P322" s="5"/>
      <c r="Q322" s="13">
        <f t="shared" si="69"/>
        <v>0</v>
      </c>
      <c r="R322" s="5"/>
      <c r="S322" s="13">
        <f t="shared" si="68"/>
        <v>0</v>
      </c>
      <c r="T322" s="5"/>
      <c r="U322" s="13">
        <f t="shared" si="67"/>
        <v>0</v>
      </c>
      <c r="V322" s="5">
        <v>33.386800000000001</v>
      </c>
      <c r="W322" s="13">
        <f t="shared" si="66"/>
        <v>33.386800000000001</v>
      </c>
      <c r="X322" s="5"/>
      <c r="Y322" s="13">
        <f t="shared" si="63"/>
        <v>33.386800000000001</v>
      </c>
      <c r="Z322" s="5"/>
      <c r="AA322" s="13">
        <f t="shared" si="61"/>
        <v>33.386800000000001</v>
      </c>
      <c r="AB322" s="5"/>
      <c r="AC322" s="13">
        <f t="shared" si="62"/>
        <v>33.386800000000001</v>
      </c>
      <c r="AD322" s="5"/>
      <c r="AE322" s="13">
        <f t="shared" si="60"/>
        <v>33.386800000000001</v>
      </c>
      <c r="AF322" s="5"/>
      <c r="AG322" s="13">
        <f t="shared" si="59"/>
        <v>33.386800000000001</v>
      </c>
      <c r="AH322" s="13">
        <v>33.386800000000001</v>
      </c>
      <c r="AI322" s="23">
        <f t="shared" si="58"/>
        <v>100</v>
      </c>
    </row>
    <row r="323" spans="1:35" ht="55.5" customHeight="1">
      <c r="A323" s="9" t="s">
        <v>147</v>
      </c>
      <c r="B323" s="6" t="s">
        <v>4</v>
      </c>
      <c r="C323" s="6" t="s">
        <v>24</v>
      </c>
      <c r="D323" s="6" t="s">
        <v>28</v>
      </c>
      <c r="E323" s="2" t="s">
        <v>148</v>
      </c>
      <c r="F323" s="6"/>
      <c r="G323" s="3">
        <v>845.375</v>
      </c>
      <c r="H323" s="4">
        <f>H324+H325</f>
        <v>0</v>
      </c>
      <c r="I323" s="3">
        <f t="shared" si="65"/>
        <v>845.375</v>
      </c>
      <c r="J323" s="5">
        <f>J324+J325</f>
        <v>0</v>
      </c>
      <c r="K323" s="13">
        <f t="shared" si="64"/>
        <v>845.375</v>
      </c>
      <c r="L323" s="5">
        <f>L324+L325</f>
        <v>0</v>
      </c>
      <c r="M323" s="13">
        <f t="shared" si="71"/>
        <v>845.375</v>
      </c>
      <c r="N323" s="5">
        <f>N324+N325</f>
        <v>0</v>
      </c>
      <c r="O323" s="13">
        <f t="shared" si="70"/>
        <v>845.375</v>
      </c>
      <c r="P323" s="5">
        <f>P324+P325</f>
        <v>0</v>
      </c>
      <c r="Q323" s="13">
        <f t="shared" si="69"/>
        <v>845.375</v>
      </c>
      <c r="R323" s="5">
        <f>R324+R325</f>
        <v>0</v>
      </c>
      <c r="S323" s="13">
        <f t="shared" si="68"/>
        <v>845.375</v>
      </c>
      <c r="T323" s="5">
        <f>T324+T325</f>
        <v>0</v>
      </c>
      <c r="U323" s="13">
        <f t="shared" si="67"/>
        <v>845.375</v>
      </c>
      <c r="V323" s="5">
        <f>V324+V325</f>
        <v>0</v>
      </c>
      <c r="W323" s="13">
        <f t="shared" si="66"/>
        <v>845.375</v>
      </c>
      <c r="X323" s="5">
        <f>X324+X325</f>
        <v>71.3</v>
      </c>
      <c r="Y323" s="13">
        <f t="shared" si="63"/>
        <v>916.67499999999995</v>
      </c>
      <c r="Z323" s="5">
        <f>Z324+Z325</f>
        <v>0</v>
      </c>
      <c r="AA323" s="13">
        <f t="shared" si="61"/>
        <v>916.67499999999995</v>
      </c>
      <c r="AB323" s="5">
        <f>AB324+AB325</f>
        <v>0</v>
      </c>
      <c r="AC323" s="13">
        <f t="shared" si="62"/>
        <v>916.67499999999995</v>
      </c>
      <c r="AD323" s="5">
        <f>AD324+AD325</f>
        <v>0</v>
      </c>
      <c r="AE323" s="13">
        <f t="shared" si="60"/>
        <v>916.67499999999995</v>
      </c>
      <c r="AF323" s="5">
        <f>AF324+AF325</f>
        <v>0</v>
      </c>
      <c r="AG323" s="13">
        <f t="shared" si="59"/>
        <v>916.67499999999995</v>
      </c>
      <c r="AH323" s="13">
        <f>AH324+AH325</f>
        <v>916.67499999999995</v>
      </c>
      <c r="AI323" s="23">
        <f t="shared" si="58"/>
        <v>100</v>
      </c>
    </row>
    <row r="324" spans="1:35" ht="50.25" customHeight="1">
      <c r="A324" s="9" t="s">
        <v>33</v>
      </c>
      <c r="B324" s="6" t="s">
        <v>4</v>
      </c>
      <c r="C324" s="6" t="s">
        <v>24</v>
      </c>
      <c r="D324" s="6" t="s">
        <v>28</v>
      </c>
      <c r="E324" s="2" t="s">
        <v>148</v>
      </c>
      <c r="F324" s="6">
        <v>200</v>
      </c>
      <c r="G324" s="3">
        <v>479.875</v>
      </c>
      <c r="H324" s="4"/>
      <c r="I324" s="3">
        <f t="shared" si="65"/>
        <v>479.875</v>
      </c>
      <c r="J324" s="5"/>
      <c r="K324" s="13">
        <f t="shared" si="64"/>
        <v>479.875</v>
      </c>
      <c r="L324" s="5"/>
      <c r="M324" s="13">
        <f t="shared" si="71"/>
        <v>479.875</v>
      </c>
      <c r="N324" s="5"/>
      <c r="O324" s="13">
        <f t="shared" si="70"/>
        <v>479.875</v>
      </c>
      <c r="P324" s="5"/>
      <c r="Q324" s="13">
        <f t="shared" si="69"/>
        <v>479.875</v>
      </c>
      <c r="R324" s="5"/>
      <c r="S324" s="13">
        <f t="shared" si="68"/>
        <v>479.875</v>
      </c>
      <c r="T324" s="5"/>
      <c r="U324" s="13">
        <f t="shared" si="67"/>
        <v>479.875</v>
      </c>
      <c r="V324" s="5"/>
      <c r="W324" s="13">
        <f t="shared" si="66"/>
        <v>479.875</v>
      </c>
      <c r="X324" s="5"/>
      <c r="Y324" s="13">
        <f t="shared" si="63"/>
        <v>479.875</v>
      </c>
      <c r="Z324" s="5"/>
      <c r="AA324" s="13">
        <f t="shared" si="61"/>
        <v>479.875</v>
      </c>
      <c r="AB324" s="5"/>
      <c r="AC324" s="13">
        <f t="shared" si="62"/>
        <v>479.875</v>
      </c>
      <c r="AD324" s="5"/>
      <c r="AE324" s="13">
        <f t="shared" si="60"/>
        <v>479.875</v>
      </c>
      <c r="AF324" s="5"/>
      <c r="AG324" s="13">
        <f t="shared" si="59"/>
        <v>479.875</v>
      </c>
      <c r="AH324" s="13">
        <v>479.875</v>
      </c>
      <c r="AI324" s="23">
        <f t="shared" si="58"/>
        <v>100</v>
      </c>
    </row>
    <row r="325" spans="1:35" ht="50.25" customHeight="1">
      <c r="A325" s="9" t="s">
        <v>80</v>
      </c>
      <c r="B325" s="6" t="s">
        <v>4</v>
      </c>
      <c r="C325" s="6" t="s">
        <v>24</v>
      </c>
      <c r="D325" s="6" t="s">
        <v>28</v>
      </c>
      <c r="E325" s="2" t="s">
        <v>148</v>
      </c>
      <c r="F325" s="6">
        <v>600</v>
      </c>
      <c r="G325" s="3">
        <v>365.5</v>
      </c>
      <c r="H325" s="4"/>
      <c r="I325" s="3">
        <f t="shared" si="65"/>
        <v>365.5</v>
      </c>
      <c r="J325" s="5"/>
      <c r="K325" s="13">
        <f t="shared" si="64"/>
        <v>365.5</v>
      </c>
      <c r="L325" s="5"/>
      <c r="M325" s="13">
        <f t="shared" si="71"/>
        <v>365.5</v>
      </c>
      <c r="N325" s="5"/>
      <c r="O325" s="13">
        <f t="shared" si="70"/>
        <v>365.5</v>
      </c>
      <c r="P325" s="5"/>
      <c r="Q325" s="13">
        <f t="shared" si="69"/>
        <v>365.5</v>
      </c>
      <c r="R325" s="5"/>
      <c r="S325" s="13">
        <f t="shared" si="68"/>
        <v>365.5</v>
      </c>
      <c r="T325" s="5"/>
      <c r="U325" s="13">
        <f t="shared" si="67"/>
        <v>365.5</v>
      </c>
      <c r="V325" s="5"/>
      <c r="W325" s="13">
        <f t="shared" si="66"/>
        <v>365.5</v>
      </c>
      <c r="X325" s="5">
        <v>71.3</v>
      </c>
      <c r="Y325" s="13">
        <f t="shared" si="63"/>
        <v>436.8</v>
      </c>
      <c r="Z325" s="5"/>
      <c r="AA325" s="13">
        <f t="shared" si="61"/>
        <v>436.8</v>
      </c>
      <c r="AB325" s="5"/>
      <c r="AC325" s="13">
        <f t="shared" si="62"/>
        <v>436.8</v>
      </c>
      <c r="AD325" s="5"/>
      <c r="AE325" s="13">
        <f t="shared" si="60"/>
        <v>436.8</v>
      </c>
      <c r="AF325" s="5"/>
      <c r="AG325" s="13">
        <f t="shared" si="59"/>
        <v>436.8</v>
      </c>
      <c r="AH325" s="13">
        <v>436.8</v>
      </c>
      <c r="AI325" s="23">
        <f t="shared" si="58"/>
        <v>100</v>
      </c>
    </row>
    <row r="326" spans="1:35" ht="54" customHeight="1">
      <c r="A326" s="9" t="s">
        <v>149</v>
      </c>
      <c r="B326" s="6" t="s">
        <v>4</v>
      </c>
      <c r="C326" s="6" t="s">
        <v>24</v>
      </c>
      <c r="D326" s="6" t="s">
        <v>28</v>
      </c>
      <c r="E326" s="2" t="s">
        <v>150</v>
      </c>
      <c r="F326" s="6"/>
      <c r="G326" s="3">
        <v>100</v>
      </c>
      <c r="H326" s="4">
        <f>H327+H328</f>
        <v>0</v>
      </c>
      <c r="I326" s="3">
        <f t="shared" si="65"/>
        <v>100</v>
      </c>
      <c r="J326" s="5">
        <f>J327+J328</f>
        <v>0</v>
      </c>
      <c r="K326" s="13">
        <f t="shared" si="64"/>
        <v>100</v>
      </c>
      <c r="L326" s="5">
        <f>L327+L328</f>
        <v>0</v>
      </c>
      <c r="M326" s="13">
        <f t="shared" si="71"/>
        <v>100</v>
      </c>
      <c r="N326" s="5">
        <f>N327+N328</f>
        <v>0</v>
      </c>
      <c r="O326" s="13">
        <f t="shared" si="70"/>
        <v>100</v>
      </c>
      <c r="P326" s="5">
        <f>P327+P328</f>
        <v>0</v>
      </c>
      <c r="Q326" s="13">
        <f t="shared" si="69"/>
        <v>100</v>
      </c>
      <c r="R326" s="5">
        <f>R327+R328</f>
        <v>0</v>
      </c>
      <c r="S326" s="13">
        <f t="shared" si="68"/>
        <v>100</v>
      </c>
      <c r="T326" s="5">
        <f>T327+T328</f>
        <v>0</v>
      </c>
      <c r="U326" s="13">
        <f t="shared" si="67"/>
        <v>100</v>
      </c>
      <c r="V326" s="5">
        <f>V327+V328</f>
        <v>0</v>
      </c>
      <c r="W326" s="13">
        <f t="shared" si="66"/>
        <v>100</v>
      </c>
      <c r="X326" s="5">
        <f>X327+X328</f>
        <v>-71.3</v>
      </c>
      <c r="Y326" s="13">
        <f t="shared" si="63"/>
        <v>28.700000000000003</v>
      </c>
      <c r="Z326" s="5">
        <f>Z327+Z328</f>
        <v>0</v>
      </c>
      <c r="AA326" s="13">
        <f t="shared" si="61"/>
        <v>28.700000000000003</v>
      </c>
      <c r="AB326" s="5">
        <f>AB327+AB328</f>
        <v>0</v>
      </c>
      <c r="AC326" s="13">
        <f t="shared" si="62"/>
        <v>28.700000000000003</v>
      </c>
      <c r="AD326" s="5">
        <f>AD327+AD328</f>
        <v>0</v>
      </c>
      <c r="AE326" s="13">
        <f t="shared" si="60"/>
        <v>28.700000000000003</v>
      </c>
      <c r="AF326" s="5">
        <f>AF327+AF328</f>
        <v>0</v>
      </c>
      <c r="AG326" s="13">
        <f t="shared" si="59"/>
        <v>28.700000000000003</v>
      </c>
      <c r="AH326" s="13">
        <f>AH327+AH328</f>
        <v>28.7</v>
      </c>
      <c r="AI326" s="23">
        <f t="shared" si="58"/>
        <v>99.999999999999986</v>
      </c>
    </row>
    <row r="327" spans="1:35" ht="53.25" hidden="1" customHeight="1">
      <c r="A327" s="9" t="s">
        <v>33</v>
      </c>
      <c r="B327" s="6" t="s">
        <v>4</v>
      </c>
      <c r="C327" s="6" t="s">
        <v>24</v>
      </c>
      <c r="D327" s="6" t="s">
        <v>28</v>
      </c>
      <c r="E327" s="2" t="s">
        <v>150</v>
      </c>
      <c r="F327" s="6">
        <v>200</v>
      </c>
      <c r="G327" s="3">
        <v>0</v>
      </c>
      <c r="H327" s="4"/>
      <c r="I327" s="3">
        <f t="shared" si="65"/>
        <v>0</v>
      </c>
      <c r="J327" s="5"/>
      <c r="K327" s="13">
        <f t="shared" si="64"/>
        <v>0</v>
      </c>
      <c r="L327" s="5"/>
      <c r="M327" s="13">
        <f t="shared" si="71"/>
        <v>0</v>
      </c>
      <c r="N327" s="5"/>
      <c r="O327" s="13">
        <f t="shared" si="70"/>
        <v>0</v>
      </c>
      <c r="P327" s="5"/>
      <c r="Q327" s="13">
        <f t="shared" si="69"/>
        <v>0</v>
      </c>
      <c r="R327" s="5"/>
      <c r="S327" s="13">
        <f t="shared" si="68"/>
        <v>0</v>
      </c>
      <c r="T327" s="5"/>
      <c r="U327" s="13">
        <f t="shared" si="67"/>
        <v>0</v>
      </c>
      <c r="V327" s="5"/>
      <c r="W327" s="13">
        <f t="shared" si="66"/>
        <v>0</v>
      </c>
      <c r="X327" s="5"/>
      <c r="Y327" s="13">
        <f t="shared" si="63"/>
        <v>0</v>
      </c>
      <c r="Z327" s="5"/>
      <c r="AA327" s="13">
        <f t="shared" si="61"/>
        <v>0</v>
      </c>
      <c r="AB327" s="5"/>
      <c r="AC327" s="13">
        <f t="shared" si="62"/>
        <v>0</v>
      </c>
      <c r="AD327" s="5"/>
      <c r="AE327" s="13">
        <f t="shared" si="60"/>
        <v>0</v>
      </c>
      <c r="AF327" s="5"/>
      <c r="AG327" s="13">
        <f t="shared" si="59"/>
        <v>0</v>
      </c>
      <c r="AH327" s="13"/>
      <c r="AI327" s="23" t="e">
        <f t="shared" si="58"/>
        <v>#DIV/0!</v>
      </c>
    </row>
    <row r="328" spans="1:35" ht="53.25" customHeight="1">
      <c r="A328" s="9" t="s">
        <v>80</v>
      </c>
      <c r="B328" s="6" t="s">
        <v>4</v>
      </c>
      <c r="C328" s="6" t="s">
        <v>24</v>
      </c>
      <c r="D328" s="6" t="s">
        <v>28</v>
      </c>
      <c r="E328" s="2" t="s">
        <v>150</v>
      </c>
      <c r="F328" s="6">
        <v>600</v>
      </c>
      <c r="G328" s="3">
        <v>100</v>
      </c>
      <c r="H328" s="4"/>
      <c r="I328" s="3">
        <f t="shared" si="65"/>
        <v>100</v>
      </c>
      <c r="J328" s="5"/>
      <c r="K328" s="13">
        <f t="shared" si="64"/>
        <v>100</v>
      </c>
      <c r="L328" s="5"/>
      <c r="M328" s="13">
        <f t="shared" si="71"/>
        <v>100</v>
      </c>
      <c r="N328" s="5"/>
      <c r="O328" s="13">
        <f t="shared" si="70"/>
        <v>100</v>
      </c>
      <c r="P328" s="5"/>
      <c r="Q328" s="13">
        <f t="shared" si="69"/>
        <v>100</v>
      </c>
      <c r="R328" s="5"/>
      <c r="S328" s="13">
        <f t="shared" si="68"/>
        <v>100</v>
      </c>
      <c r="T328" s="5"/>
      <c r="U328" s="13">
        <f t="shared" si="67"/>
        <v>100</v>
      </c>
      <c r="V328" s="5"/>
      <c r="W328" s="13">
        <f t="shared" si="66"/>
        <v>100</v>
      </c>
      <c r="X328" s="5">
        <v>-71.3</v>
      </c>
      <c r="Y328" s="13">
        <f t="shared" si="63"/>
        <v>28.700000000000003</v>
      </c>
      <c r="Z328" s="5"/>
      <c r="AA328" s="13">
        <f t="shared" si="61"/>
        <v>28.700000000000003</v>
      </c>
      <c r="AB328" s="5"/>
      <c r="AC328" s="13">
        <f t="shared" si="62"/>
        <v>28.700000000000003</v>
      </c>
      <c r="AD328" s="5"/>
      <c r="AE328" s="13">
        <f t="shared" si="60"/>
        <v>28.700000000000003</v>
      </c>
      <c r="AF328" s="5"/>
      <c r="AG328" s="13">
        <f t="shared" si="59"/>
        <v>28.700000000000003</v>
      </c>
      <c r="AH328" s="13">
        <v>28.7</v>
      </c>
      <c r="AI328" s="23">
        <f t="shared" si="58"/>
        <v>99.999999999999986</v>
      </c>
    </row>
    <row r="329" spans="1:35" ht="47.25" customHeight="1">
      <c r="A329" s="9" t="s">
        <v>251</v>
      </c>
      <c r="B329" s="6" t="s">
        <v>4</v>
      </c>
      <c r="C329" s="6" t="s">
        <v>24</v>
      </c>
      <c r="D329" s="6" t="s">
        <v>28</v>
      </c>
      <c r="E329" s="2" t="s">
        <v>151</v>
      </c>
      <c r="F329" s="6"/>
      <c r="G329" s="3">
        <v>100</v>
      </c>
      <c r="H329" s="4">
        <f>H330+H331</f>
        <v>0</v>
      </c>
      <c r="I329" s="3">
        <f t="shared" si="65"/>
        <v>100</v>
      </c>
      <c r="J329" s="5">
        <f>J330+J331</f>
        <v>0</v>
      </c>
      <c r="K329" s="13">
        <f t="shared" si="64"/>
        <v>100</v>
      </c>
      <c r="L329" s="5">
        <f>L330+L331</f>
        <v>0</v>
      </c>
      <c r="M329" s="13">
        <f t="shared" si="71"/>
        <v>100</v>
      </c>
      <c r="N329" s="5">
        <f>N330+N331</f>
        <v>0</v>
      </c>
      <c r="O329" s="13">
        <f t="shared" si="70"/>
        <v>100</v>
      </c>
      <c r="P329" s="5">
        <f>P330+P331</f>
        <v>0</v>
      </c>
      <c r="Q329" s="13">
        <f t="shared" si="69"/>
        <v>100</v>
      </c>
      <c r="R329" s="5">
        <f>R330+R331</f>
        <v>0</v>
      </c>
      <c r="S329" s="13">
        <f t="shared" si="68"/>
        <v>100</v>
      </c>
      <c r="T329" s="5">
        <f>T330+T331</f>
        <v>0</v>
      </c>
      <c r="U329" s="13">
        <f t="shared" si="67"/>
        <v>100</v>
      </c>
      <c r="V329" s="5">
        <f>V330+V331</f>
        <v>0</v>
      </c>
      <c r="W329" s="13">
        <f t="shared" si="66"/>
        <v>100</v>
      </c>
      <c r="X329" s="5">
        <f>X330+X331</f>
        <v>0</v>
      </c>
      <c r="Y329" s="13">
        <f t="shared" si="63"/>
        <v>100</v>
      </c>
      <c r="Z329" s="5">
        <f>Z330+Z331</f>
        <v>0</v>
      </c>
      <c r="AA329" s="13">
        <f t="shared" si="61"/>
        <v>100</v>
      </c>
      <c r="AB329" s="5">
        <f>AB330+AB331</f>
        <v>0</v>
      </c>
      <c r="AC329" s="13">
        <f t="shared" si="62"/>
        <v>100</v>
      </c>
      <c r="AD329" s="5">
        <f>AD330+AD331</f>
        <v>0</v>
      </c>
      <c r="AE329" s="13">
        <f t="shared" si="60"/>
        <v>100</v>
      </c>
      <c r="AF329" s="5">
        <f>AF330+AF331</f>
        <v>0</v>
      </c>
      <c r="AG329" s="13">
        <f t="shared" si="59"/>
        <v>100</v>
      </c>
      <c r="AH329" s="13">
        <f>AH330+AH331</f>
        <v>100</v>
      </c>
      <c r="AI329" s="23">
        <f t="shared" si="58"/>
        <v>100</v>
      </c>
    </row>
    <row r="330" spans="1:35" ht="50.25" hidden="1" customHeight="1">
      <c r="A330" s="9" t="s">
        <v>33</v>
      </c>
      <c r="B330" s="6" t="s">
        <v>4</v>
      </c>
      <c r="C330" s="6" t="s">
        <v>24</v>
      </c>
      <c r="D330" s="6" t="s">
        <v>28</v>
      </c>
      <c r="E330" s="2" t="s">
        <v>151</v>
      </c>
      <c r="F330" s="6">
        <v>200</v>
      </c>
      <c r="G330" s="3">
        <v>0</v>
      </c>
      <c r="H330" s="4"/>
      <c r="I330" s="3">
        <f t="shared" si="65"/>
        <v>0</v>
      </c>
      <c r="J330" s="5"/>
      <c r="K330" s="13">
        <f t="shared" si="64"/>
        <v>0</v>
      </c>
      <c r="L330" s="5"/>
      <c r="M330" s="13">
        <f t="shared" si="71"/>
        <v>0</v>
      </c>
      <c r="N330" s="5"/>
      <c r="O330" s="13">
        <f t="shared" si="70"/>
        <v>0</v>
      </c>
      <c r="P330" s="5"/>
      <c r="Q330" s="13">
        <f t="shared" si="69"/>
        <v>0</v>
      </c>
      <c r="R330" s="5"/>
      <c r="S330" s="13">
        <f t="shared" si="68"/>
        <v>0</v>
      </c>
      <c r="T330" s="5"/>
      <c r="U330" s="13">
        <f t="shared" si="67"/>
        <v>0</v>
      </c>
      <c r="V330" s="5"/>
      <c r="W330" s="13">
        <f t="shared" si="66"/>
        <v>0</v>
      </c>
      <c r="X330" s="5"/>
      <c r="Y330" s="13">
        <f t="shared" si="63"/>
        <v>0</v>
      </c>
      <c r="Z330" s="5"/>
      <c r="AA330" s="13">
        <f t="shared" si="61"/>
        <v>0</v>
      </c>
      <c r="AB330" s="5"/>
      <c r="AC330" s="13">
        <f t="shared" si="62"/>
        <v>0</v>
      </c>
      <c r="AD330" s="5"/>
      <c r="AE330" s="13">
        <f t="shared" si="60"/>
        <v>0</v>
      </c>
      <c r="AF330" s="5"/>
      <c r="AG330" s="13">
        <f t="shared" si="59"/>
        <v>0</v>
      </c>
      <c r="AH330" s="13"/>
      <c r="AI330" s="23" t="e">
        <f t="shared" si="58"/>
        <v>#DIV/0!</v>
      </c>
    </row>
    <row r="331" spans="1:35" ht="49.5" customHeight="1">
      <c r="A331" s="9" t="s">
        <v>80</v>
      </c>
      <c r="B331" s="6" t="s">
        <v>4</v>
      </c>
      <c r="C331" s="6" t="s">
        <v>24</v>
      </c>
      <c r="D331" s="6" t="s">
        <v>28</v>
      </c>
      <c r="E331" s="2" t="s">
        <v>151</v>
      </c>
      <c r="F331" s="6">
        <v>600</v>
      </c>
      <c r="G331" s="3">
        <v>100</v>
      </c>
      <c r="H331" s="4"/>
      <c r="I331" s="3">
        <f t="shared" si="65"/>
        <v>100</v>
      </c>
      <c r="J331" s="5"/>
      <c r="K331" s="13">
        <f t="shared" si="64"/>
        <v>100</v>
      </c>
      <c r="L331" s="5"/>
      <c r="M331" s="13">
        <f t="shared" si="71"/>
        <v>100</v>
      </c>
      <c r="N331" s="5"/>
      <c r="O331" s="13">
        <f t="shared" si="70"/>
        <v>100</v>
      </c>
      <c r="P331" s="5"/>
      <c r="Q331" s="13">
        <f t="shared" si="69"/>
        <v>100</v>
      </c>
      <c r="R331" s="5"/>
      <c r="S331" s="13">
        <f t="shared" si="68"/>
        <v>100</v>
      </c>
      <c r="T331" s="5"/>
      <c r="U331" s="13">
        <f t="shared" si="67"/>
        <v>100</v>
      </c>
      <c r="V331" s="5"/>
      <c r="W331" s="13">
        <f t="shared" si="66"/>
        <v>100</v>
      </c>
      <c r="X331" s="5"/>
      <c r="Y331" s="13">
        <f t="shared" si="63"/>
        <v>100</v>
      </c>
      <c r="Z331" s="5"/>
      <c r="AA331" s="13">
        <f t="shared" si="61"/>
        <v>100</v>
      </c>
      <c r="AB331" s="5"/>
      <c r="AC331" s="13">
        <f t="shared" si="62"/>
        <v>100</v>
      </c>
      <c r="AD331" s="5"/>
      <c r="AE331" s="13">
        <f t="shared" si="60"/>
        <v>100</v>
      </c>
      <c r="AF331" s="5"/>
      <c r="AG331" s="13">
        <f t="shared" si="59"/>
        <v>100</v>
      </c>
      <c r="AH331" s="13">
        <v>100</v>
      </c>
      <c r="AI331" s="23">
        <f t="shared" si="58"/>
        <v>100</v>
      </c>
    </row>
    <row r="332" spans="1:35" ht="72" customHeight="1">
      <c r="A332" s="9" t="s">
        <v>252</v>
      </c>
      <c r="B332" s="6" t="s">
        <v>4</v>
      </c>
      <c r="C332" s="6" t="s">
        <v>24</v>
      </c>
      <c r="D332" s="6" t="s">
        <v>28</v>
      </c>
      <c r="E332" s="7" t="s">
        <v>146</v>
      </c>
      <c r="F332" s="6"/>
      <c r="G332" s="3">
        <v>8321.9700000000012</v>
      </c>
      <c r="H332" s="4">
        <f>H333+H334+H335</f>
        <v>0</v>
      </c>
      <c r="I332" s="3">
        <f t="shared" si="65"/>
        <v>8321.9700000000012</v>
      </c>
      <c r="J332" s="5">
        <f>J333+J334+J335</f>
        <v>0</v>
      </c>
      <c r="K332" s="13">
        <f t="shared" si="64"/>
        <v>8321.9700000000012</v>
      </c>
      <c r="L332" s="5">
        <f>L333+L334+L335</f>
        <v>0</v>
      </c>
      <c r="M332" s="13">
        <f t="shared" si="71"/>
        <v>8321.9700000000012</v>
      </c>
      <c r="N332" s="5">
        <f>N333+N334+N335</f>
        <v>0</v>
      </c>
      <c r="O332" s="13">
        <f t="shared" si="70"/>
        <v>8321.9700000000012</v>
      </c>
      <c r="P332" s="5">
        <f>P333+P334+P335</f>
        <v>0</v>
      </c>
      <c r="Q332" s="13">
        <f t="shared" si="69"/>
        <v>8321.9700000000012</v>
      </c>
      <c r="R332" s="5">
        <f>R333+R334+R335</f>
        <v>0</v>
      </c>
      <c r="S332" s="13">
        <f t="shared" si="68"/>
        <v>8321.9700000000012</v>
      </c>
      <c r="T332" s="5">
        <f>T333+T334+T335</f>
        <v>0</v>
      </c>
      <c r="U332" s="13">
        <f t="shared" si="67"/>
        <v>8321.9700000000012</v>
      </c>
      <c r="V332" s="5">
        <f>V333+V334+V335</f>
        <v>0</v>
      </c>
      <c r="W332" s="13">
        <f t="shared" si="66"/>
        <v>8321.9700000000012</v>
      </c>
      <c r="X332" s="5">
        <f>X333+X334+X335</f>
        <v>0</v>
      </c>
      <c r="Y332" s="13">
        <f t="shared" si="63"/>
        <v>8321.9700000000012</v>
      </c>
      <c r="Z332" s="5">
        <f>Z333+Z334+Z335</f>
        <v>81.988</v>
      </c>
      <c r="AA332" s="13">
        <f t="shared" si="61"/>
        <v>8403.9580000000005</v>
      </c>
      <c r="AB332" s="5">
        <f>AB333+AB334+AB335</f>
        <v>-14.09</v>
      </c>
      <c r="AC332" s="13">
        <f t="shared" si="62"/>
        <v>8389.8680000000004</v>
      </c>
      <c r="AD332" s="5">
        <f>AD333+AD334+AD335</f>
        <v>0</v>
      </c>
      <c r="AE332" s="13">
        <f t="shared" si="60"/>
        <v>8389.8680000000004</v>
      </c>
      <c r="AF332" s="5">
        <f>AF333+AF334+AF335</f>
        <v>0</v>
      </c>
      <c r="AG332" s="13">
        <f t="shared" si="59"/>
        <v>8389.8680000000004</v>
      </c>
      <c r="AH332" s="13">
        <f>AH333+AH334+AH335</f>
        <v>8389.8680000000004</v>
      </c>
      <c r="AI332" s="23">
        <f t="shared" ref="AI332:AI395" si="72">AH332/AG332*100</f>
        <v>100</v>
      </c>
    </row>
    <row r="333" spans="1:35" ht="87" customHeight="1">
      <c r="A333" s="9" t="s">
        <v>121</v>
      </c>
      <c r="B333" s="6" t="s">
        <v>4</v>
      </c>
      <c r="C333" s="6" t="s">
        <v>24</v>
      </c>
      <c r="D333" s="6" t="s">
        <v>28</v>
      </c>
      <c r="E333" s="7" t="s">
        <v>146</v>
      </c>
      <c r="F333" s="6">
        <v>100</v>
      </c>
      <c r="G333" s="3">
        <v>7496.1009999999997</v>
      </c>
      <c r="H333" s="4"/>
      <c r="I333" s="3">
        <f t="shared" si="65"/>
        <v>7496.1009999999997</v>
      </c>
      <c r="J333" s="5"/>
      <c r="K333" s="13">
        <f t="shared" si="64"/>
        <v>7496.1009999999997</v>
      </c>
      <c r="L333" s="5"/>
      <c r="M333" s="13">
        <f t="shared" si="71"/>
        <v>7496.1009999999997</v>
      </c>
      <c r="N333" s="5"/>
      <c r="O333" s="13">
        <f t="shared" si="70"/>
        <v>7496.1009999999997</v>
      </c>
      <c r="P333" s="5"/>
      <c r="Q333" s="13">
        <f t="shared" si="69"/>
        <v>7496.1009999999997</v>
      </c>
      <c r="R333" s="5"/>
      <c r="S333" s="13">
        <f t="shared" si="68"/>
        <v>7496.1009999999997</v>
      </c>
      <c r="T333" s="5"/>
      <c r="U333" s="13">
        <f t="shared" si="67"/>
        <v>7496.1009999999997</v>
      </c>
      <c r="V333" s="5"/>
      <c r="W333" s="13">
        <f t="shared" si="66"/>
        <v>7496.1009999999997</v>
      </c>
      <c r="X333" s="5">
        <v>-0.25</v>
      </c>
      <c r="Y333" s="13">
        <f t="shared" si="63"/>
        <v>7495.8509999999997</v>
      </c>
      <c r="Z333" s="5">
        <v>81.988</v>
      </c>
      <c r="AA333" s="13">
        <f t="shared" si="61"/>
        <v>7577.8389999999999</v>
      </c>
      <c r="AB333" s="5">
        <f>1.91-16</f>
        <v>-14.09</v>
      </c>
      <c r="AC333" s="13">
        <f t="shared" si="62"/>
        <v>7563.7489999999998</v>
      </c>
      <c r="AD333" s="5"/>
      <c r="AE333" s="13">
        <f t="shared" si="60"/>
        <v>7563.7489999999998</v>
      </c>
      <c r="AF333" s="5"/>
      <c r="AG333" s="13">
        <f t="shared" si="59"/>
        <v>7563.7489999999998</v>
      </c>
      <c r="AH333" s="13">
        <v>7563.7489999999998</v>
      </c>
      <c r="AI333" s="23">
        <f t="shared" si="72"/>
        <v>100</v>
      </c>
    </row>
    <row r="334" spans="1:35" ht="49.5" customHeight="1">
      <c r="A334" s="9" t="s">
        <v>33</v>
      </c>
      <c r="B334" s="6" t="s">
        <v>4</v>
      </c>
      <c r="C334" s="6" t="s">
        <v>24</v>
      </c>
      <c r="D334" s="6" t="s">
        <v>28</v>
      </c>
      <c r="E334" s="7" t="s">
        <v>146</v>
      </c>
      <c r="F334" s="6">
        <v>200</v>
      </c>
      <c r="G334" s="3">
        <v>825.76900000000001</v>
      </c>
      <c r="H334" s="4"/>
      <c r="I334" s="3">
        <f t="shared" si="65"/>
        <v>825.76900000000001</v>
      </c>
      <c r="J334" s="5"/>
      <c r="K334" s="13">
        <f t="shared" si="64"/>
        <v>825.76900000000001</v>
      </c>
      <c r="L334" s="5"/>
      <c r="M334" s="13">
        <f t="shared" si="71"/>
        <v>825.76900000000001</v>
      </c>
      <c r="N334" s="5"/>
      <c r="O334" s="13">
        <f t="shared" si="70"/>
        <v>825.76900000000001</v>
      </c>
      <c r="P334" s="5"/>
      <c r="Q334" s="13">
        <f t="shared" si="69"/>
        <v>825.76900000000001</v>
      </c>
      <c r="R334" s="5"/>
      <c r="S334" s="13">
        <f t="shared" si="68"/>
        <v>825.76900000000001</v>
      </c>
      <c r="T334" s="5"/>
      <c r="U334" s="13">
        <f t="shared" si="67"/>
        <v>825.76900000000001</v>
      </c>
      <c r="V334" s="5"/>
      <c r="W334" s="13">
        <f t="shared" si="66"/>
        <v>825.76900000000001</v>
      </c>
      <c r="X334" s="5">
        <v>0.35</v>
      </c>
      <c r="Y334" s="13">
        <f t="shared" si="63"/>
        <v>826.11900000000003</v>
      </c>
      <c r="Z334" s="5"/>
      <c r="AA334" s="13">
        <f t="shared" si="61"/>
        <v>826.11900000000003</v>
      </c>
      <c r="AB334" s="5"/>
      <c r="AC334" s="13">
        <f t="shared" si="62"/>
        <v>826.11900000000003</v>
      </c>
      <c r="AD334" s="5"/>
      <c r="AE334" s="13">
        <f t="shared" si="60"/>
        <v>826.11900000000003</v>
      </c>
      <c r="AF334" s="5"/>
      <c r="AG334" s="13">
        <f t="shared" si="59"/>
        <v>826.11900000000003</v>
      </c>
      <c r="AH334" s="13">
        <v>826.11900000000003</v>
      </c>
      <c r="AI334" s="23">
        <f t="shared" si="72"/>
        <v>100</v>
      </c>
    </row>
    <row r="335" spans="1:35" ht="42" hidden="1" customHeight="1">
      <c r="A335" s="9" t="s">
        <v>145</v>
      </c>
      <c r="B335" s="6" t="s">
        <v>4</v>
      </c>
      <c r="C335" s="6" t="s">
        <v>24</v>
      </c>
      <c r="D335" s="6" t="s">
        <v>28</v>
      </c>
      <c r="E335" s="7" t="s">
        <v>146</v>
      </c>
      <c r="F335" s="6">
        <v>800</v>
      </c>
      <c r="G335" s="3">
        <v>9.9999999999999992E-2</v>
      </c>
      <c r="H335" s="4"/>
      <c r="I335" s="3">
        <f t="shared" si="65"/>
        <v>9.9999999999999992E-2</v>
      </c>
      <c r="J335" s="5"/>
      <c r="K335" s="13">
        <f t="shared" si="64"/>
        <v>9.9999999999999992E-2</v>
      </c>
      <c r="L335" s="5"/>
      <c r="M335" s="13">
        <f t="shared" si="71"/>
        <v>9.9999999999999992E-2</v>
      </c>
      <c r="N335" s="5"/>
      <c r="O335" s="13">
        <f t="shared" si="70"/>
        <v>9.9999999999999992E-2</v>
      </c>
      <c r="P335" s="5"/>
      <c r="Q335" s="13">
        <f t="shared" si="69"/>
        <v>9.9999999999999992E-2</v>
      </c>
      <c r="R335" s="5"/>
      <c r="S335" s="13">
        <f t="shared" si="68"/>
        <v>9.9999999999999992E-2</v>
      </c>
      <c r="T335" s="5"/>
      <c r="U335" s="13">
        <f t="shared" si="67"/>
        <v>9.9999999999999992E-2</v>
      </c>
      <c r="V335" s="5"/>
      <c r="W335" s="13">
        <f t="shared" si="66"/>
        <v>9.9999999999999992E-2</v>
      </c>
      <c r="X335" s="5">
        <v>-0.1</v>
      </c>
      <c r="Y335" s="13">
        <f t="shared" si="63"/>
        <v>0</v>
      </c>
      <c r="Z335" s="5"/>
      <c r="AA335" s="13">
        <f t="shared" si="61"/>
        <v>0</v>
      </c>
      <c r="AB335" s="5"/>
      <c r="AC335" s="13">
        <f t="shared" si="62"/>
        <v>0</v>
      </c>
      <c r="AD335" s="5"/>
      <c r="AE335" s="13">
        <f t="shared" si="60"/>
        <v>0</v>
      </c>
      <c r="AF335" s="5"/>
      <c r="AG335" s="13">
        <f t="shared" si="59"/>
        <v>0</v>
      </c>
      <c r="AH335" s="13">
        <v>0</v>
      </c>
      <c r="AI335" s="23">
        <v>0</v>
      </c>
    </row>
    <row r="336" spans="1:35" ht="42" customHeight="1">
      <c r="A336" s="9" t="s">
        <v>283</v>
      </c>
      <c r="B336" s="6" t="s">
        <v>4</v>
      </c>
      <c r="C336" s="6" t="s">
        <v>24</v>
      </c>
      <c r="D336" s="6" t="s">
        <v>28</v>
      </c>
      <c r="E336" s="2" t="s">
        <v>385</v>
      </c>
      <c r="F336" s="6"/>
      <c r="G336" s="3"/>
      <c r="H336" s="4"/>
      <c r="I336" s="3">
        <f t="shared" si="65"/>
        <v>0</v>
      </c>
      <c r="J336" s="5"/>
      <c r="K336" s="13">
        <f t="shared" si="64"/>
        <v>0</v>
      </c>
      <c r="L336" s="5"/>
      <c r="M336" s="13">
        <f t="shared" si="71"/>
        <v>0</v>
      </c>
      <c r="N336" s="5"/>
      <c r="O336" s="13">
        <f t="shared" si="70"/>
        <v>0</v>
      </c>
      <c r="P336" s="5"/>
      <c r="Q336" s="13">
        <f t="shared" si="69"/>
        <v>0</v>
      </c>
      <c r="R336" s="5"/>
      <c r="S336" s="13">
        <f t="shared" si="68"/>
        <v>0</v>
      </c>
      <c r="T336" s="5"/>
      <c r="U336" s="13">
        <f t="shared" si="67"/>
        <v>0</v>
      </c>
      <c r="V336" s="5">
        <f>V337+V338</f>
        <v>12</v>
      </c>
      <c r="W336" s="13">
        <f t="shared" si="66"/>
        <v>12</v>
      </c>
      <c r="X336" s="5">
        <f>X337+X338</f>
        <v>180.04599999999999</v>
      </c>
      <c r="Y336" s="13">
        <f t="shared" si="63"/>
        <v>192.04599999999999</v>
      </c>
      <c r="Z336" s="5">
        <f>Z337+Z338</f>
        <v>0</v>
      </c>
      <c r="AA336" s="13">
        <f t="shared" si="61"/>
        <v>192.04599999999999</v>
      </c>
      <c r="AB336" s="5">
        <f>AB337+AB338</f>
        <v>0</v>
      </c>
      <c r="AC336" s="13">
        <f t="shared" si="62"/>
        <v>192.04599999999999</v>
      </c>
      <c r="AD336" s="5">
        <f>AD337+AD338</f>
        <v>0</v>
      </c>
      <c r="AE336" s="13">
        <f t="shared" si="60"/>
        <v>192.04599999999999</v>
      </c>
      <c r="AF336" s="5">
        <f>AF337+AF338</f>
        <v>0</v>
      </c>
      <c r="AG336" s="13">
        <f t="shared" ref="AG336:AG399" si="73">AE336+AF336</f>
        <v>192.04599999999999</v>
      </c>
      <c r="AH336" s="13">
        <f>AH337+AH338</f>
        <v>192.04599999999999</v>
      </c>
      <c r="AI336" s="23">
        <f t="shared" si="72"/>
        <v>100</v>
      </c>
    </row>
    <row r="337" spans="1:35" ht="42" customHeight="1">
      <c r="A337" s="9" t="s">
        <v>33</v>
      </c>
      <c r="B337" s="6" t="s">
        <v>4</v>
      </c>
      <c r="C337" s="6" t="s">
        <v>24</v>
      </c>
      <c r="D337" s="6" t="s">
        <v>28</v>
      </c>
      <c r="E337" s="2" t="s">
        <v>385</v>
      </c>
      <c r="F337" s="6">
        <v>200</v>
      </c>
      <c r="G337" s="3"/>
      <c r="H337" s="4"/>
      <c r="I337" s="3">
        <f t="shared" si="65"/>
        <v>0</v>
      </c>
      <c r="J337" s="5"/>
      <c r="K337" s="13">
        <f t="shared" si="64"/>
        <v>0</v>
      </c>
      <c r="L337" s="5"/>
      <c r="M337" s="13">
        <f t="shared" si="71"/>
        <v>0</v>
      </c>
      <c r="N337" s="5"/>
      <c r="O337" s="13">
        <f t="shared" si="70"/>
        <v>0</v>
      </c>
      <c r="P337" s="5"/>
      <c r="Q337" s="13">
        <f t="shared" si="69"/>
        <v>0</v>
      </c>
      <c r="R337" s="5"/>
      <c r="S337" s="13">
        <f t="shared" si="68"/>
        <v>0</v>
      </c>
      <c r="T337" s="5"/>
      <c r="U337" s="13">
        <f t="shared" si="67"/>
        <v>0</v>
      </c>
      <c r="V337" s="5"/>
      <c r="W337" s="13">
        <f t="shared" si="66"/>
        <v>0</v>
      </c>
      <c r="X337" s="5">
        <f>64.311+115.735</f>
        <v>180.04599999999999</v>
      </c>
      <c r="Y337" s="13">
        <f t="shared" si="63"/>
        <v>180.04599999999999</v>
      </c>
      <c r="Z337" s="5"/>
      <c r="AA337" s="13">
        <f t="shared" si="61"/>
        <v>180.04599999999999</v>
      </c>
      <c r="AB337" s="5"/>
      <c r="AC337" s="13">
        <f t="shared" si="62"/>
        <v>180.04599999999999</v>
      </c>
      <c r="AD337" s="5"/>
      <c r="AE337" s="13">
        <f t="shared" si="60"/>
        <v>180.04599999999999</v>
      </c>
      <c r="AF337" s="5"/>
      <c r="AG337" s="13">
        <f t="shared" si="73"/>
        <v>180.04599999999999</v>
      </c>
      <c r="AH337" s="13">
        <v>180.04599999999999</v>
      </c>
      <c r="AI337" s="23">
        <f t="shared" si="72"/>
        <v>100</v>
      </c>
    </row>
    <row r="338" spans="1:35" ht="42" customHeight="1">
      <c r="A338" s="9" t="s">
        <v>205</v>
      </c>
      <c r="B338" s="6" t="s">
        <v>4</v>
      </c>
      <c r="C338" s="6" t="s">
        <v>24</v>
      </c>
      <c r="D338" s="6" t="s">
        <v>28</v>
      </c>
      <c r="E338" s="2" t="s">
        <v>385</v>
      </c>
      <c r="F338" s="6">
        <v>300</v>
      </c>
      <c r="G338" s="3"/>
      <c r="H338" s="4"/>
      <c r="I338" s="3">
        <f t="shared" si="65"/>
        <v>0</v>
      </c>
      <c r="J338" s="5"/>
      <c r="K338" s="13">
        <f t="shared" si="64"/>
        <v>0</v>
      </c>
      <c r="L338" s="5"/>
      <c r="M338" s="13">
        <f t="shared" si="71"/>
        <v>0</v>
      </c>
      <c r="N338" s="5"/>
      <c r="O338" s="13">
        <f t="shared" si="70"/>
        <v>0</v>
      </c>
      <c r="P338" s="5"/>
      <c r="Q338" s="13">
        <f t="shared" si="69"/>
        <v>0</v>
      </c>
      <c r="R338" s="5"/>
      <c r="S338" s="13">
        <f t="shared" si="68"/>
        <v>0</v>
      </c>
      <c r="T338" s="5"/>
      <c r="U338" s="13">
        <f t="shared" si="67"/>
        <v>0</v>
      </c>
      <c r="V338" s="5">
        <v>12</v>
      </c>
      <c r="W338" s="13">
        <f t="shared" si="66"/>
        <v>12</v>
      </c>
      <c r="X338" s="5"/>
      <c r="Y338" s="13">
        <f t="shared" si="63"/>
        <v>12</v>
      </c>
      <c r="Z338" s="5"/>
      <c r="AA338" s="13">
        <f t="shared" si="61"/>
        <v>12</v>
      </c>
      <c r="AB338" s="5"/>
      <c r="AC338" s="13">
        <f t="shared" si="62"/>
        <v>12</v>
      </c>
      <c r="AD338" s="5"/>
      <c r="AE338" s="13">
        <f t="shared" ref="AE338:AE401" si="74">AC338+AD338</f>
        <v>12</v>
      </c>
      <c r="AF338" s="5"/>
      <c r="AG338" s="13">
        <f t="shared" si="73"/>
        <v>12</v>
      </c>
      <c r="AH338" s="13">
        <v>12</v>
      </c>
      <c r="AI338" s="23">
        <f t="shared" si="72"/>
        <v>100</v>
      </c>
    </row>
    <row r="339" spans="1:35" ht="48.75" customHeight="1">
      <c r="A339" s="9" t="s">
        <v>32</v>
      </c>
      <c r="B339" s="6" t="s">
        <v>4</v>
      </c>
      <c r="C339" s="6" t="s">
        <v>24</v>
      </c>
      <c r="D339" s="6" t="s">
        <v>28</v>
      </c>
      <c r="E339" s="2" t="s">
        <v>35</v>
      </c>
      <c r="F339" s="6"/>
      <c r="G339" s="3">
        <v>2684.2599999999998</v>
      </c>
      <c r="H339" s="4">
        <f>H340+H341+H342</f>
        <v>0</v>
      </c>
      <c r="I339" s="3">
        <f t="shared" si="65"/>
        <v>2684.2599999999998</v>
      </c>
      <c r="J339" s="5">
        <f>J340+J341+J342</f>
        <v>0</v>
      </c>
      <c r="K339" s="13">
        <f t="shared" si="64"/>
        <v>2684.2599999999998</v>
      </c>
      <c r="L339" s="5">
        <f>L340+L341+L342</f>
        <v>0</v>
      </c>
      <c r="M339" s="13">
        <f t="shared" si="71"/>
        <v>2684.2599999999998</v>
      </c>
      <c r="N339" s="5">
        <f>N340+N341+N342</f>
        <v>0</v>
      </c>
      <c r="O339" s="13">
        <f t="shared" si="70"/>
        <v>2684.2599999999998</v>
      </c>
      <c r="P339" s="5">
        <f>P340+P341+P342</f>
        <v>0</v>
      </c>
      <c r="Q339" s="13">
        <f t="shared" si="69"/>
        <v>2684.2599999999998</v>
      </c>
      <c r="R339" s="5">
        <f>R340+R341+R342</f>
        <v>0</v>
      </c>
      <c r="S339" s="13">
        <f t="shared" si="68"/>
        <v>2684.2599999999998</v>
      </c>
      <c r="T339" s="5">
        <f>T340+T341+T342</f>
        <v>0</v>
      </c>
      <c r="U339" s="13">
        <f t="shared" si="67"/>
        <v>2684.2599999999998</v>
      </c>
      <c r="V339" s="5">
        <f>V340+V341+V342</f>
        <v>143.38504</v>
      </c>
      <c r="W339" s="13">
        <f t="shared" si="66"/>
        <v>2827.6450399999999</v>
      </c>
      <c r="X339" s="5">
        <f>X340+X341+X342</f>
        <v>0</v>
      </c>
      <c r="Y339" s="13">
        <f t="shared" si="63"/>
        <v>2827.6450399999999</v>
      </c>
      <c r="Z339" s="5">
        <f>Z340+Z341+Z342</f>
        <v>34.835000000000001</v>
      </c>
      <c r="AA339" s="13">
        <f t="shared" si="61"/>
        <v>2862.4800399999999</v>
      </c>
      <c r="AB339" s="5">
        <f>AB340+AB341+AB342</f>
        <v>0.81</v>
      </c>
      <c r="AC339" s="13">
        <f t="shared" si="62"/>
        <v>2863.2900399999999</v>
      </c>
      <c r="AD339" s="5">
        <f>AD340+AD341+AD342</f>
        <v>0</v>
      </c>
      <c r="AE339" s="13">
        <f t="shared" si="74"/>
        <v>2863.2900399999999</v>
      </c>
      <c r="AF339" s="5">
        <f>AF340+AF341+AF342</f>
        <v>0</v>
      </c>
      <c r="AG339" s="13">
        <f t="shared" si="73"/>
        <v>2863.2900399999999</v>
      </c>
      <c r="AH339" s="13">
        <f>AH340+AH341+AH342</f>
        <v>2863.2900400000003</v>
      </c>
      <c r="AI339" s="23">
        <f t="shared" si="72"/>
        <v>100.00000000000003</v>
      </c>
    </row>
    <row r="340" spans="1:35" ht="84" customHeight="1">
      <c r="A340" s="9" t="s">
        <v>121</v>
      </c>
      <c r="B340" s="6" t="s">
        <v>4</v>
      </c>
      <c r="C340" s="6" t="s">
        <v>24</v>
      </c>
      <c r="D340" s="6" t="s">
        <v>28</v>
      </c>
      <c r="E340" s="2" t="s">
        <v>35</v>
      </c>
      <c r="F340" s="6">
        <v>100</v>
      </c>
      <c r="G340" s="3">
        <v>2528.1750000000002</v>
      </c>
      <c r="H340" s="4"/>
      <c r="I340" s="3">
        <f t="shared" si="65"/>
        <v>2528.1750000000002</v>
      </c>
      <c r="J340" s="5"/>
      <c r="K340" s="13">
        <f t="shared" si="64"/>
        <v>2528.1750000000002</v>
      </c>
      <c r="L340" s="5"/>
      <c r="M340" s="13">
        <f t="shared" si="71"/>
        <v>2528.1750000000002</v>
      </c>
      <c r="N340" s="5"/>
      <c r="O340" s="13">
        <f t="shared" si="70"/>
        <v>2528.1750000000002</v>
      </c>
      <c r="P340" s="5"/>
      <c r="Q340" s="13">
        <f t="shared" si="69"/>
        <v>2528.1750000000002</v>
      </c>
      <c r="R340" s="5"/>
      <c r="S340" s="13">
        <f t="shared" si="68"/>
        <v>2528.1750000000002</v>
      </c>
      <c r="T340" s="5"/>
      <c r="U340" s="13">
        <f t="shared" si="67"/>
        <v>2528.1750000000002</v>
      </c>
      <c r="V340" s="5">
        <v>143.38504</v>
      </c>
      <c r="W340" s="13">
        <f t="shared" si="66"/>
        <v>2671.5600400000003</v>
      </c>
      <c r="X340" s="5"/>
      <c r="Y340" s="13">
        <f t="shared" si="63"/>
        <v>2671.5600400000003</v>
      </c>
      <c r="Z340" s="5">
        <v>34.835000000000001</v>
      </c>
      <c r="AA340" s="13">
        <f t="shared" si="61"/>
        <v>2706.3950400000003</v>
      </c>
      <c r="AB340" s="5">
        <f>0.81-1.446</f>
        <v>-0.6359999999999999</v>
      </c>
      <c r="AC340" s="13">
        <f t="shared" si="62"/>
        <v>2705.7590400000004</v>
      </c>
      <c r="AD340" s="5"/>
      <c r="AE340" s="13">
        <f t="shared" si="74"/>
        <v>2705.7590400000004</v>
      </c>
      <c r="AF340" s="5"/>
      <c r="AG340" s="13">
        <f t="shared" si="73"/>
        <v>2705.7590400000004</v>
      </c>
      <c r="AH340" s="13">
        <v>2705.7590399999999</v>
      </c>
      <c r="AI340" s="23">
        <f t="shared" si="72"/>
        <v>99.999999999999972</v>
      </c>
    </row>
    <row r="341" spans="1:35" ht="51.75" customHeight="1">
      <c r="A341" s="9" t="s">
        <v>33</v>
      </c>
      <c r="B341" s="6" t="s">
        <v>4</v>
      </c>
      <c r="C341" s="6" t="s">
        <v>24</v>
      </c>
      <c r="D341" s="6" t="s">
        <v>28</v>
      </c>
      <c r="E341" s="2" t="s">
        <v>35</v>
      </c>
      <c r="F341" s="6">
        <v>200</v>
      </c>
      <c r="G341" s="3">
        <v>153.69999999999999</v>
      </c>
      <c r="H341" s="4"/>
      <c r="I341" s="3">
        <f t="shared" si="65"/>
        <v>153.69999999999999</v>
      </c>
      <c r="J341" s="5"/>
      <c r="K341" s="13">
        <f t="shared" si="64"/>
        <v>153.69999999999999</v>
      </c>
      <c r="L341" s="5"/>
      <c r="M341" s="13">
        <f t="shared" si="71"/>
        <v>153.69999999999999</v>
      </c>
      <c r="N341" s="5"/>
      <c r="O341" s="13">
        <f t="shared" si="70"/>
        <v>153.69999999999999</v>
      </c>
      <c r="P341" s="5"/>
      <c r="Q341" s="13">
        <f t="shared" si="69"/>
        <v>153.69999999999999</v>
      </c>
      <c r="R341" s="5"/>
      <c r="S341" s="13">
        <f t="shared" si="68"/>
        <v>153.69999999999999</v>
      </c>
      <c r="T341" s="5"/>
      <c r="U341" s="13">
        <f t="shared" si="67"/>
        <v>153.69999999999999</v>
      </c>
      <c r="V341" s="5"/>
      <c r="W341" s="13">
        <f t="shared" si="66"/>
        <v>153.69999999999999</v>
      </c>
      <c r="X341" s="5">
        <v>1</v>
      </c>
      <c r="Y341" s="13">
        <f t="shared" si="63"/>
        <v>154.69999999999999</v>
      </c>
      <c r="Z341" s="5"/>
      <c r="AA341" s="13">
        <f t="shared" si="61"/>
        <v>154.69999999999999</v>
      </c>
      <c r="AB341" s="5">
        <v>1.446</v>
      </c>
      <c r="AC341" s="13">
        <f t="shared" si="62"/>
        <v>156.14599999999999</v>
      </c>
      <c r="AD341" s="5"/>
      <c r="AE341" s="13">
        <f t="shared" si="74"/>
        <v>156.14599999999999</v>
      </c>
      <c r="AF341" s="5"/>
      <c r="AG341" s="13">
        <f t="shared" si="73"/>
        <v>156.14599999999999</v>
      </c>
      <c r="AH341" s="13">
        <v>156.14599999999999</v>
      </c>
      <c r="AI341" s="23">
        <f t="shared" si="72"/>
        <v>100</v>
      </c>
    </row>
    <row r="342" spans="1:35" ht="40.5" customHeight="1">
      <c r="A342" s="9" t="s">
        <v>34</v>
      </c>
      <c r="B342" s="6" t="s">
        <v>4</v>
      </c>
      <c r="C342" s="6" t="s">
        <v>24</v>
      </c>
      <c r="D342" s="6" t="s">
        <v>28</v>
      </c>
      <c r="E342" s="2" t="s">
        <v>35</v>
      </c>
      <c r="F342" s="6">
        <v>800</v>
      </c>
      <c r="G342" s="3">
        <v>2.3849999999999998</v>
      </c>
      <c r="H342" s="4"/>
      <c r="I342" s="3">
        <f t="shared" si="65"/>
        <v>2.3849999999999998</v>
      </c>
      <c r="J342" s="5"/>
      <c r="K342" s="13">
        <f t="shared" si="64"/>
        <v>2.3849999999999998</v>
      </c>
      <c r="L342" s="5"/>
      <c r="M342" s="13">
        <f t="shared" si="71"/>
        <v>2.3849999999999998</v>
      </c>
      <c r="N342" s="5"/>
      <c r="O342" s="13">
        <f t="shared" si="70"/>
        <v>2.3849999999999998</v>
      </c>
      <c r="P342" s="5"/>
      <c r="Q342" s="13">
        <f t="shared" si="69"/>
        <v>2.3849999999999998</v>
      </c>
      <c r="R342" s="5"/>
      <c r="S342" s="13">
        <f t="shared" si="68"/>
        <v>2.3849999999999998</v>
      </c>
      <c r="T342" s="5"/>
      <c r="U342" s="13">
        <f t="shared" si="67"/>
        <v>2.3849999999999998</v>
      </c>
      <c r="V342" s="5"/>
      <c r="W342" s="13">
        <f t="shared" si="66"/>
        <v>2.3849999999999998</v>
      </c>
      <c r="X342" s="5">
        <v>-1</v>
      </c>
      <c r="Y342" s="13">
        <f t="shared" si="63"/>
        <v>1.3849999999999998</v>
      </c>
      <c r="Z342" s="5"/>
      <c r="AA342" s="13">
        <f t="shared" ref="AA342:AA405" si="75">Y342+Z342</f>
        <v>1.3849999999999998</v>
      </c>
      <c r="AB342" s="5"/>
      <c r="AC342" s="13">
        <f t="shared" ref="AC342:AC405" si="76">AA342+AB342</f>
        <v>1.3849999999999998</v>
      </c>
      <c r="AD342" s="5"/>
      <c r="AE342" s="13">
        <f t="shared" si="74"/>
        <v>1.3849999999999998</v>
      </c>
      <c r="AF342" s="5"/>
      <c r="AG342" s="13">
        <f t="shared" si="73"/>
        <v>1.3849999999999998</v>
      </c>
      <c r="AH342" s="13">
        <v>1.385</v>
      </c>
      <c r="AI342" s="23">
        <f t="shared" si="72"/>
        <v>100.00000000000003</v>
      </c>
    </row>
    <row r="343" spans="1:35" ht="51" customHeight="1">
      <c r="A343" s="9" t="s">
        <v>383</v>
      </c>
      <c r="B343" s="6" t="s">
        <v>4</v>
      </c>
      <c r="C343" s="6">
        <v>10</v>
      </c>
      <c r="D343" s="6" t="s">
        <v>21</v>
      </c>
      <c r="E343" s="7" t="s">
        <v>384</v>
      </c>
      <c r="F343" s="6"/>
      <c r="G343" s="3"/>
      <c r="H343" s="4"/>
      <c r="I343" s="3">
        <f t="shared" si="65"/>
        <v>0</v>
      </c>
      <c r="J343" s="5"/>
      <c r="K343" s="13">
        <f t="shared" si="64"/>
        <v>0</v>
      </c>
      <c r="L343" s="5"/>
      <c r="M343" s="13">
        <f t="shared" si="71"/>
        <v>0</v>
      </c>
      <c r="N343" s="5"/>
      <c r="O343" s="13">
        <f t="shared" si="70"/>
        <v>0</v>
      </c>
      <c r="P343" s="5"/>
      <c r="Q343" s="13">
        <f t="shared" si="69"/>
        <v>0</v>
      </c>
      <c r="R343" s="5"/>
      <c r="S343" s="13">
        <f t="shared" si="68"/>
        <v>0</v>
      </c>
      <c r="T343" s="5"/>
      <c r="U343" s="13">
        <f t="shared" si="67"/>
        <v>0</v>
      </c>
      <c r="V343" s="5">
        <f>V344</f>
        <v>305</v>
      </c>
      <c r="W343" s="13">
        <f t="shared" si="66"/>
        <v>305</v>
      </c>
      <c r="X343" s="5">
        <f>X344</f>
        <v>-25</v>
      </c>
      <c r="Y343" s="13">
        <f t="shared" si="63"/>
        <v>280</v>
      </c>
      <c r="Z343" s="5">
        <f>Z344</f>
        <v>0</v>
      </c>
      <c r="AA343" s="13">
        <f t="shared" si="75"/>
        <v>280</v>
      </c>
      <c r="AB343" s="5">
        <f>AB344</f>
        <v>0</v>
      </c>
      <c r="AC343" s="13">
        <f t="shared" si="76"/>
        <v>280</v>
      </c>
      <c r="AD343" s="5">
        <f>AD344</f>
        <v>0</v>
      </c>
      <c r="AE343" s="13">
        <f t="shared" si="74"/>
        <v>280</v>
      </c>
      <c r="AF343" s="5">
        <f>AF344</f>
        <v>-20</v>
      </c>
      <c r="AG343" s="13">
        <f t="shared" si="73"/>
        <v>260</v>
      </c>
      <c r="AH343" s="13">
        <f>AH344</f>
        <v>260</v>
      </c>
      <c r="AI343" s="23">
        <f t="shared" si="72"/>
        <v>100</v>
      </c>
    </row>
    <row r="344" spans="1:35" ht="40.5" customHeight="1">
      <c r="A344" s="9" t="s">
        <v>205</v>
      </c>
      <c r="B344" s="6" t="s">
        <v>4</v>
      </c>
      <c r="C344" s="6">
        <v>10</v>
      </c>
      <c r="D344" s="6" t="s">
        <v>21</v>
      </c>
      <c r="E344" s="7" t="s">
        <v>384</v>
      </c>
      <c r="F344" s="6">
        <v>300</v>
      </c>
      <c r="G344" s="3"/>
      <c r="H344" s="4"/>
      <c r="I344" s="3">
        <f t="shared" si="65"/>
        <v>0</v>
      </c>
      <c r="J344" s="5"/>
      <c r="K344" s="13">
        <f t="shared" si="64"/>
        <v>0</v>
      </c>
      <c r="L344" s="5"/>
      <c r="M344" s="13">
        <f t="shared" si="71"/>
        <v>0</v>
      </c>
      <c r="N344" s="5"/>
      <c r="O344" s="13">
        <f t="shared" si="70"/>
        <v>0</v>
      </c>
      <c r="P344" s="5"/>
      <c r="Q344" s="13">
        <f t="shared" si="69"/>
        <v>0</v>
      </c>
      <c r="R344" s="5"/>
      <c r="S344" s="13">
        <f t="shared" si="68"/>
        <v>0</v>
      </c>
      <c r="T344" s="5"/>
      <c r="U344" s="13">
        <f t="shared" si="67"/>
        <v>0</v>
      </c>
      <c r="V344" s="5">
        <v>305</v>
      </c>
      <c r="W344" s="13">
        <f t="shared" si="66"/>
        <v>305</v>
      </c>
      <c r="X344" s="5">
        <v>-25</v>
      </c>
      <c r="Y344" s="13">
        <f t="shared" si="63"/>
        <v>280</v>
      </c>
      <c r="Z344" s="5"/>
      <c r="AA344" s="13">
        <f t="shared" si="75"/>
        <v>280</v>
      </c>
      <c r="AB344" s="5"/>
      <c r="AC344" s="13">
        <f t="shared" si="76"/>
        <v>280</v>
      </c>
      <c r="AD344" s="5"/>
      <c r="AE344" s="13">
        <f t="shared" si="74"/>
        <v>280</v>
      </c>
      <c r="AF344" s="5">
        <v>-20</v>
      </c>
      <c r="AG344" s="13">
        <f t="shared" si="73"/>
        <v>260</v>
      </c>
      <c r="AH344" s="13">
        <v>260</v>
      </c>
      <c r="AI344" s="23">
        <f t="shared" si="72"/>
        <v>100</v>
      </c>
    </row>
    <row r="345" spans="1:35" ht="114.75" customHeight="1">
      <c r="A345" s="18" t="s">
        <v>143</v>
      </c>
      <c r="B345" s="6" t="s">
        <v>4</v>
      </c>
      <c r="C345" s="6">
        <v>10</v>
      </c>
      <c r="D345" s="6" t="s">
        <v>22</v>
      </c>
      <c r="E345" s="7" t="s">
        <v>144</v>
      </c>
      <c r="F345" s="6"/>
      <c r="G345" s="3">
        <v>1514.1184899999998</v>
      </c>
      <c r="H345" s="4">
        <f>H346+H347</f>
        <v>0</v>
      </c>
      <c r="I345" s="3">
        <f t="shared" si="65"/>
        <v>1514.1184899999998</v>
      </c>
      <c r="J345" s="5">
        <f>J346+J347</f>
        <v>0</v>
      </c>
      <c r="K345" s="13">
        <f t="shared" si="64"/>
        <v>1514.1184899999998</v>
      </c>
      <c r="L345" s="5">
        <f>L346+L347</f>
        <v>0</v>
      </c>
      <c r="M345" s="13">
        <f t="shared" si="71"/>
        <v>1514.1184899999998</v>
      </c>
      <c r="N345" s="5">
        <f>N346+N347</f>
        <v>0</v>
      </c>
      <c r="O345" s="13">
        <f t="shared" si="70"/>
        <v>1514.1184899999998</v>
      </c>
      <c r="P345" s="5">
        <f>P346+P347</f>
        <v>0</v>
      </c>
      <c r="Q345" s="13">
        <f t="shared" si="69"/>
        <v>1514.1184899999998</v>
      </c>
      <c r="R345" s="5">
        <f>R346+R347</f>
        <v>0</v>
      </c>
      <c r="S345" s="13">
        <f t="shared" si="68"/>
        <v>1514.1184899999998</v>
      </c>
      <c r="T345" s="5">
        <f>T346+T347</f>
        <v>0</v>
      </c>
      <c r="U345" s="13">
        <f t="shared" si="67"/>
        <v>1514.1184899999998</v>
      </c>
      <c r="V345" s="5">
        <f>V346+V347</f>
        <v>0</v>
      </c>
      <c r="W345" s="13">
        <f t="shared" si="66"/>
        <v>1514.1184899999998</v>
      </c>
      <c r="X345" s="5">
        <f>X346+X347</f>
        <v>0</v>
      </c>
      <c r="Y345" s="13">
        <f t="shared" ref="Y345:Y410" si="77">W345+X345</f>
        <v>1514.1184899999998</v>
      </c>
      <c r="Z345" s="5">
        <f>Z346+Z347</f>
        <v>0</v>
      </c>
      <c r="AA345" s="13">
        <f t="shared" si="75"/>
        <v>1514.1184899999998</v>
      </c>
      <c r="AB345" s="5">
        <f>AB346+AB347</f>
        <v>186.64915999999999</v>
      </c>
      <c r="AC345" s="13">
        <f t="shared" si="76"/>
        <v>1700.7676499999998</v>
      </c>
      <c r="AD345" s="5">
        <f>AD346+AD347</f>
        <v>0</v>
      </c>
      <c r="AE345" s="13">
        <f t="shared" si="74"/>
        <v>1700.7676499999998</v>
      </c>
      <c r="AF345" s="5">
        <f>AF346+AF347</f>
        <v>-297.39789999999999</v>
      </c>
      <c r="AG345" s="13">
        <f t="shared" si="73"/>
        <v>1403.3697499999998</v>
      </c>
      <c r="AH345" s="13">
        <f>AH346+AH347</f>
        <v>1403.3697499999998</v>
      </c>
      <c r="AI345" s="23">
        <f t="shared" si="72"/>
        <v>100</v>
      </c>
    </row>
    <row r="346" spans="1:35" ht="33.75" customHeight="1">
      <c r="A346" s="9" t="s">
        <v>205</v>
      </c>
      <c r="B346" s="6" t="s">
        <v>4</v>
      </c>
      <c r="C346" s="6">
        <v>10</v>
      </c>
      <c r="D346" s="6" t="s">
        <v>22</v>
      </c>
      <c r="E346" s="7" t="s">
        <v>144</v>
      </c>
      <c r="F346" s="6">
        <v>300</v>
      </c>
      <c r="G346" s="3">
        <v>1468.1184899999998</v>
      </c>
      <c r="H346" s="4"/>
      <c r="I346" s="3">
        <f t="shared" si="65"/>
        <v>1468.1184899999998</v>
      </c>
      <c r="J346" s="5"/>
      <c r="K346" s="13">
        <f t="shared" si="64"/>
        <v>1468.1184899999998</v>
      </c>
      <c r="L346" s="5"/>
      <c r="M346" s="13">
        <f t="shared" si="71"/>
        <v>1468.1184899999998</v>
      </c>
      <c r="N346" s="5"/>
      <c r="O346" s="13">
        <f t="shared" si="70"/>
        <v>1468.1184899999998</v>
      </c>
      <c r="P346" s="5"/>
      <c r="Q346" s="13">
        <f t="shared" si="69"/>
        <v>1468.1184899999998</v>
      </c>
      <c r="R346" s="5"/>
      <c r="S346" s="13">
        <f t="shared" si="68"/>
        <v>1468.1184899999998</v>
      </c>
      <c r="T346" s="5"/>
      <c r="U346" s="13">
        <f t="shared" si="67"/>
        <v>1468.1184899999998</v>
      </c>
      <c r="V346" s="5"/>
      <c r="W346" s="13">
        <f t="shared" si="66"/>
        <v>1468.1184899999998</v>
      </c>
      <c r="X346" s="5"/>
      <c r="Y346" s="13">
        <f t="shared" si="77"/>
        <v>1468.1184899999998</v>
      </c>
      <c r="Z346" s="5"/>
      <c r="AA346" s="13">
        <f t="shared" si="75"/>
        <v>1468.1184899999998</v>
      </c>
      <c r="AB346" s="5">
        <v>186.64915999999999</v>
      </c>
      <c r="AC346" s="13">
        <f t="shared" si="76"/>
        <v>1654.7676499999998</v>
      </c>
      <c r="AD346" s="5"/>
      <c r="AE346" s="13">
        <f t="shared" si="74"/>
        <v>1654.7676499999998</v>
      </c>
      <c r="AF346" s="5">
        <v>-272.05311</v>
      </c>
      <c r="AG346" s="13">
        <f t="shared" si="73"/>
        <v>1382.7145399999997</v>
      </c>
      <c r="AH346" s="13">
        <v>1382.7145399999999</v>
      </c>
      <c r="AI346" s="23">
        <f t="shared" si="72"/>
        <v>100.00000000000003</v>
      </c>
    </row>
    <row r="347" spans="1:35" ht="45" customHeight="1">
      <c r="A347" s="9" t="s">
        <v>80</v>
      </c>
      <c r="B347" s="6" t="s">
        <v>4</v>
      </c>
      <c r="C347" s="6">
        <v>10</v>
      </c>
      <c r="D347" s="6" t="s">
        <v>22</v>
      </c>
      <c r="E347" s="7" t="s">
        <v>144</v>
      </c>
      <c r="F347" s="6">
        <v>600</v>
      </c>
      <c r="G347" s="3">
        <v>46</v>
      </c>
      <c r="H347" s="4"/>
      <c r="I347" s="3">
        <f t="shared" si="65"/>
        <v>46</v>
      </c>
      <c r="J347" s="5"/>
      <c r="K347" s="13">
        <f t="shared" si="64"/>
        <v>46</v>
      </c>
      <c r="L347" s="5"/>
      <c r="M347" s="13">
        <f t="shared" si="71"/>
        <v>46</v>
      </c>
      <c r="N347" s="5"/>
      <c r="O347" s="13">
        <f t="shared" si="70"/>
        <v>46</v>
      </c>
      <c r="P347" s="5"/>
      <c r="Q347" s="13">
        <f t="shared" si="69"/>
        <v>46</v>
      </c>
      <c r="R347" s="5"/>
      <c r="S347" s="13">
        <f t="shared" si="68"/>
        <v>46</v>
      </c>
      <c r="T347" s="5"/>
      <c r="U347" s="13">
        <f t="shared" si="67"/>
        <v>46</v>
      </c>
      <c r="V347" s="5"/>
      <c r="W347" s="13">
        <f t="shared" si="66"/>
        <v>46</v>
      </c>
      <c r="X347" s="5"/>
      <c r="Y347" s="13">
        <f t="shared" si="77"/>
        <v>46</v>
      </c>
      <c r="Z347" s="5"/>
      <c r="AA347" s="13">
        <f t="shared" si="75"/>
        <v>46</v>
      </c>
      <c r="AB347" s="5"/>
      <c r="AC347" s="13">
        <f t="shared" si="76"/>
        <v>46</v>
      </c>
      <c r="AD347" s="5"/>
      <c r="AE347" s="13">
        <f t="shared" si="74"/>
        <v>46</v>
      </c>
      <c r="AF347" s="5">
        <v>-25.34479</v>
      </c>
      <c r="AG347" s="13">
        <f t="shared" si="73"/>
        <v>20.65521</v>
      </c>
      <c r="AH347" s="13">
        <v>20.65521</v>
      </c>
      <c r="AI347" s="23">
        <f t="shared" si="72"/>
        <v>100</v>
      </c>
    </row>
    <row r="348" spans="1:35" ht="36.75" customHeight="1">
      <c r="A348" s="9" t="s">
        <v>388</v>
      </c>
      <c r="B348" s="6" t="s">
        <v>4</v>
      </c>
      <c r="C348" s="6">
        <v>11</v>
      </c>
      <c r="D348" s="6" t="s">
        <v>20</v>
      </c>
      <c r="E348" s="2" t="s">
        <v>389</v>
      </c>
      <c r="F348" s="6"/>
      <c r="G348" s="3"/>
      <c r="H348" s="4"/>
      <c r="I348" s="3">
        <f t="shared" si="65"/>
        <v>0</v>
      </c>
      <c r="J348" s="5"/>
      <c r="K348" s="13">
        <f t="shared" si="64"/>
        <v>0</v>
      </c>
      <c r="L348" s="5"/>
      <c r="M348" s="13">
        <f t="shared" si="71"/>
        <v>0</v>
      </c>
      <c r="N348" s="5"/>
      <c r="O348" s="13">
        <f t="shared" si="70"/>
        <v>0</v>
      </c>
      <c r="P348" s="5"/>
      <c r="Q348" s="13">
        <f t="shared" si="69"/>
        <v>0</v>
      </c>
      <c r="R348" s="5"/>
      <c r="S348" s="13">
        <f t="shared" si="68"/>
        <v>0</v>
      </c>
      <c r="T348" s="5"/>
      <c r="U348" s="13">
        <f t="shared" si="67"/>
        <v>0</v>
      </c>
      <c r="V348" s="5"/>
      <c r="W348" s="13">
        <f t="shared" si="66"/>
        <v>0</v>
      </c>
      <c r="X348" s="5">
        <f>X349</f>
        <v>243.11600000000001</v>
      </c>
      <c r="Y348" s="13">
        <f t="shared" si="77"/>
        <v>243.11600000000001</v>
      </c>
      <c r="Z348" s="5">
        <f>Z349</f>
        <v>0</v>
      </c>
      <c r="AA348" s="13">
        <f t="shared" si="75"/>
        <v>243.11600000000001</v>
      </c>
      <c r="AB348" s="5">
        <f>AB349</f>
        <v>0</v>
      </c>
      <c r="AC348" s="13">
        <f t="shared" si="76"/>
        <v>243.11600000000001</v>
      </c>
      <c r="AD348" s="5">
        <f>AD349</f>
        <v>0</v>
      </c>
      <c r="AE348" s="13">
        <f t="shared" si="74"/>
        <v>243.11600000000001</v>
      </c>
      <c r="AF348" s="5">
        <f>AF349</f>
        <v>0</v>
      </c>
      <c r="AG348" s="13">
        <f t="shared" si="73"/>
        <v>243.11600000000001</v>
      </c>
      <c r="AH348" s="13">
        <f>AH349</f>
        <v>243.11600000000001</v>
      </c>
      <c r="AI348" s="23">
        <f t="shared" si="72"/>
        <v>100</v>
      </c>
    </row>
    <row r="349" spans="1:35" ht="45" customHeight="1">
      <c r="A349" s="9" t="s">
        <v>80</v>
      </c>
      <c r="B349" s="6" t="s">
        <v>4</v>
      </c>
      <c r="C349" s="6">
        <v>11</v>
      </c>
      <c r="D349" s="6" t="s">
        <v>20</v>
      </c>
      <c r="E349" s="2" t="s">
        <v>389</v>
      </c>
      <c r="F349" s="6">
        <v>600</v>
      </c>
      <c r="G349" s="3"/>
      <c r="H349" s="4"/>
      <c r="I349" s="3">
        <f t="shared" si="65"/>
        <v>0</v>
      </c>
      <c r="J349" s="5"/>
      <c r="K349" s="13">
        <f t="shared" si="64"/>
        <v>0</v>
      </c>
      <c r="L349" s="5"/>
      <c r="M349" s="13">
        <f t="shared" si="71"/>
        <v>0</v>
      </c>
      <c r="N349" s="5"/>
      <c r="O349" s="13">
        <f t="shared" si="70"/>
        <v>0</v>
      </c>
      <c r="P349" s="5"/>
      <c r="Q349" s="13">
        <f t="shared" si="69"/>
        <v>0</v>
      </c>
      <c r="R349" s="5"/>
      <c r="S349" s="13">
        <f t="shared" si="68"/>
        <v>0</v>
      </c>
      <c r="T349" s="5"/>
      <c r="U349" s="13">
        <f t="shared" si="67"/>
        <v>0</v>
      </c>
      <c r="V349" s="5"/>
      <c r="W349" s="13">
        <f t="shared" si="66"/>
        <v>0</v>
      </c>
      <c r="X349" s="5">
        <v>243.11600000000001</v>
      </c>
      <c r="Y349" s="13">
        <f t="shared" si="77"/>
        <v>243.11600000000001</v>
      </c>
      <c r="Z349" s="5"/>
      <c r="AA349" s="13">
        <f t="shared" si="75"/>
        <v>243.11600000000001</v>
      </c>
      <c r="AB349" s="5"/>
      <c r="AC349" s="13">
        <f t="shared" si="76"/>
        <v>243.11600000000001</v>
      </c>
      <c r="AD349" s="5"/>
      <c r="AE349" s="13">
        <f t="shared" si="74"/>
        <v>243.11600000000001</v>
      </c>
      <c r="AF349" s="5"/>
      <c r="AG349" s="13">
        <f t="shared" si="73"/>
        <v>243.11600000000001</v>
      </c>
      <c r="AH349" s="13">
        <v>243.11600000000001</v>
      </c>
      <c r="AI349" s="23">
        <f t="shared" si="72"/>
        <v>100</v>
      </c>
    </row>
    <row r="350" spans="1:35" ht="50.25" hidden="1" customHeight="1">
      <c r="A350" s="9" t="s">
        <v>246</v>
      </c>
      <c r="B350" s="6" t="s">
        <v>4</v>
      </c>
      <c r="C350" s="6">
        <v>11</v>
      </c>
      <c r="D350" s="6" t="s">
        <v>26</v>
      </c>
      <c r="E350" s="2" t="s">
        <v>244</v>
      </c>
      <c r="F350" s="6"/>
      <c r="G350" s="3">
        <v>0</v>
      </c>
      <c r="H350" s="4">
        <f>H351</f>
        <v>0</v>
      </c>
      <c r="I350" s="3">
        <f t="shared" si="65"/>
        <v>0</v>
      </c>
      <c r="J350" s="5">
        <f>J351</f>
        <v>0</v>
      </c>
      <c r="K350" s="13">
        <f t="shared" si="64"/>
        <v>0</v>
      </c>
      <c r="L350" s="5">
        <f>L351</f>
        <v>0</v>
      </c>
      <c r="M350" s="13">
        <f t="shared" si="71"/>
        <v>0</v>
      </c>
      <c r="N350" s="5">
        <f>N351</f>
        <v>0</v>
      </c>
      <c r="O350" s="13">
        <f t="shared" si="70"/>
        <v>0</v>
      </c>
      <c r="P350" s="5">
        <f>P351</f>
        <v>0</v>
      </c>
      <c r="Q350" s="13">
        <f t="shared" si="69"/>
        <v>0</v>
      </c>
      <c r="R350" s="5">
        <f>R351</f>
        <v>0</v>
      </c>
      <c r="S350" s="13">
        <f t="shared" si="68"/>
        <v>0</v>
      </c>
      <c r="T350" s="5">
        <f>T351</f>
        <v>0</v>
      </c>
      <c r="U350" s="13">
        <f t="shared" si="67"/>
        <v>0</v>
      </c>
      <c r="V350" s="5">
        <f>V351</f>
        <v>0</v>
      </c>
      <c r="W350" s="13">
        <f t="shared" si="66"/>
        <v>0</v>
      </c>
      <c r="X350" s="5">
        <f>X351</f>
        <v>0</v>
      </c>
      <c r="Y350" s="13">
        <f t="shared" si="77"/>
        <v>0</v>
      </c>
      <c r="Z350" s="5">
        <f>Z351</f>
        <v>0</v>
      </c>
      <c r="AA350" s="13">
        <f t="shared" si="75"/>
        <v>0</v>
      </c>
      <c r="AB350" s="5">
        <f>AB351</f>
        <v>0</v>
      </c>
      <c r="AC350" s="13">
        <f t="shared" si="76"/>
        <v>0</v>
      </c>
      <c r="AD350" s="5">
        <f>AD351</f>
        <v>0</v>
      </c>
      <c r="AE350" s="13">
        <f t="shared" si="74"/>
        <v>0</v>
      </c>
      <c r="AF350" s="5">
        <f>AF351</f>
        <v>0</v>
      </c>
      <c r="AG350" s="13">
        <f t="shared" si="73"/>
        <v>0</v>
      </c>
      <c r="AH350" s="13">
        <f>AH351</f>
        <v>0</v>
      </c>
      <c r="AI350" s="23">
        <v>0</v>
      </c>
    </row>
    <row r="351" spans="1:35" ht="48" hidden="1" customHeight="1">
      <c r="A351" s="9" t="s">
        <v>80</v>
      </c>
      <c r="B351" s="6" t="s">
        <v>4</v>
      </c>
      <c r="C351" s="6">
        <v>11</v>
      </c>
      <c r="D351" s="6" t="s">
        <v>26</v>
      </c>
      <c r="E351" s="2" t="s">
        <v>244</v>
      </c>
      <c r="F351" s="6">
        <v>600</v>
      </c>
      <c r="G351" s="3">
        <v>0</v>
      </c>
      <c r="H351" s="4"/>
      <c r="I351" s="3">
        <f t="shared" si="65"/>
        <v>0</v>
      </c>
      <c r="J351" s="5"/>
      <c r="K351" s="13">
        <f t="shared" ref="K351:K420" si="78">I351+J351</f>
        <v>0</v>
      </c>
      <c r="L351" s="5"/>
      <c r="M351" s="13">
        <f t="shared" si="71"/>
        <v>0</v>
      </c>
      <c r="N351" s="5"/>
      <c r="O351" s="13">
        <f t="shared" si="70"/>
        <v>0</v>
      </c>
      <c r="P351" s="5"/>
      <c r="Q351" s="13">
        <f t="shared" si="69"/>
        <v>0</v>
      </c>
      <c r="R351" s="5"/>
      <c r="S351" s="13">
        <f t="shared" si="68"/>
        <v>0</v>
      </c>
      <c r="T351" s="5"/>
      <c r="U351" s="13">
        <f t="shared" si="67"/>
        <v>0</v>
      </c>
      <c r="V351" s="5"/>
      <c r="W351" s="13">
        <f t="shared" si="66"/>
        <v>0</v>
      </c>
      <c r="X351" s="5"/>
      <c r="Y351" s="13">
        <f t="shared" si="77"/>
        <v>0</v>
      </c>
      <c r="Z351" s="5"/>
      <c r="AA351" s="13">
        <f t="shared" si="75"/>
        <v>0</v>
      </c>
      <c r="AB351" s="5"/>
      <c r="AC351" s="13">
        <f t="shared" si="76"/>
        <v>0</v>
      </c>
      <c r="AD351" s="5"/>
      <c r="AE351" s="13">
        <f t="shared" si="74"/>
        <v>0</v>
      </c>
      <c r="AF351" s="5"/>
      <c r="AG351" s="13">
        <f t="shared" si="73"/>
        <v>0</v>
      </c>
      <c r="AH351" s="13">
        <v>0</v>
      </c>
      <c r="AI351" s="23">
        <v>0</v>
      </c>
    </row>
    <row r="352" spans="1:35" ht="64.5" hidden="1" customHeight="1">
      <c r="A352" s="9" t="s">
        <v>247</v>
      </c>
      <c r="B352" s="6" t="s">
        <v>4</v>
      </c>
      <c r="C352" s="6">
        <v>11</v>
      </c>
      <c r="D352" s="6" t="s">
        <v>26</v>
      </c>
      <c r="E352" s="2" t="s">
        <v>245</v>
      </c>
      <c r="F352" s="6"/>
      <c r="G352" s="3">
        <v>0</v>
      </c>
      <c r="H352" s="4">
        <f>H353</f>
        <v>0</v>
      </c>
      <c r="I352" s="3">
        <f t="shared" ref="I352:I420" si="79">G352+H352</f>
        <v>0</v>
      </c>
      <c r="J352" s="5">
        <f>J353</f>
        <v>0</v>
      </c>
      <c r="K352" s="13">
        <f t="shared" si="78"/>
        <v>0</v>
      </c>
      <c r="L352" s="5">
        <f>L353</f>
        <v>0</v>
      </c>
      <c r="M352" s="13">
        <f t="shared" si="71"/>
        <v>0</v>
      </c>
      <c r="N352" s="5">
        <f>N353</f>
        <v>0</v>
      </c>
      <c r="O352" s="13">
        <f t="shared" si="70"/>
        <v>0</v>
      </c>
      <c r="P352" s="5">
        <f>P353</f>
        <v>0</v>
      </c>
      <c r="Q352" s="13">
        <f t="shared" si="69"/>
        <v>0</v>
      </c>
      <c r="R352" s="5">
        <f>R353</f>
        <v>0</v>
      </c>
      <c r="S352" s="13">
        <f t="shared" si="68"/>
        <v>0</v>
      </c>
      <c r="T352" s="5">
        <f>T353</f>
        <v>0</v>
      </c>
      <c r="U352" s="13">
        <f t="shared" si="67"/>
        <v>0</v>
      </c>
      <c r="V352" s="5">
        <f>V353</f>
        <v>0</v>
      </c>
      <c r="W352" s="13">
        <f t="shared" si="66"/>
        <v>0</v>
      </c>
      <c r="X352" s="5">
        <f>X353</f>
        <v>0</v>
      </c>
      <c r="Y352" s="13">
        <f t="shared" si="77"/>
        <v>0</v>
      </c>
      <c r="Z352" s="5">
        <f>Z353</f>
        <v>0</v>
      </c>
      <c r="AA352" s="13">
        <f t="shared" si="75"/>
        <v>0</v>
      </c>
      <c r="AB352" s="5">
        <f>AB353</f>
        <v>0</v>
      </c>
      <c r="AC352" s="13">
        <f t="shared" si="76"/>
        <v>0</v>
      </c>
      <c r="AD352" s="5">
        <f>AD353</f>
        <v>0</v>
      </c>
      <c r="AE352" s="13">
        <f t="shared" si="74"/>
        <v>0</v>
      </c>
      <c r="AF352" s="5">
        <f>AF353</f>
        <v>0</v>
      </c>
      <c r="AG352" s="13">
        <f t="shared" si="73"/>
        <v>0</v>
      </c>
      <c r="AH352" s="13">
        <f>AH353</f>
        <v>0</v>
      </c>
      <c r="AI352" s="23">
        <v>0</v>
      </c>
    </row>
    <row r="353" spans="1:35" ht="43.5" hidden="1" customHeight="1">
      <c r="A353" s="9" t="s">
        <v>80</v>
      </c>
      <c r="B353" s="6" t="s">
        <v>4</v>
      </c>
      <c r="C353" s="6">
        <v>11</v>
      </c>
      <c r="D353" s="6" t="s">
        <v>26</v>
      </c>
      <c r="E353" s="2" t="s">
        <v>245</v>
      </c>
      <c r="F353" s="6">
        <v>600</v>
      </c>
      <c r="G353" s="3">
        <v>0</v>
      </c>
      <c r="H353" s="4"/>
      <c r="I353" s="3">
        <f t="shared" si="79"/>
        <v>0</v>
      </c>
      <c r="J353" s="5"/>
      <c r="K353" s="13">
        <f t="shared" si="78"/>
        <v>0</v>
      </c>
      <c r="L353" s="5"/>
      <c r="M353" s="13">
        <f t="shared" si="71"/>
        <v>0</v>
      </c>
      <c r="N353" s="5"/>
      <c r="O353" s="13">
        <f t="shared" si="70"/>
        <v>0</v>
      </c>
      <c r="P353" s="5"/>
      <c r="Q353" s="13">
        <f t="shared" si="69"/>
        <v>0</v>
      </c>
      <c r="R353" s="5"/>
      <c r="S353" s="13">
        <f t="shared" si="68"/>
        <v>0</v>
      </c>
      <c r="T353" s="5"/>
      <c r="U353" s="13">
        <f t="shared" si="67"/>
        <v>0</v>
      </c>
      <c r="V353" s="5"/>
      <c r="W353" s="13">
        <f t="shared" si="66"/>
        <v>0</v>
      </c>
      <c r="X353" s="5"/>
      <c r="Y353" s="13">
        <f t="shared" si="77"/>
        <v>0</v>
      </c>
      <c r="Z353" s="5"/>
      <c r="AA353" s="13">
        <f t="shared" si="75"/>
        <v>0</v>
      </c>
      <c r="AB353" s="5"/>
      <c r="AC353" s="13">
        <f t="shared" si="76"/>
        <v>0</v>
      </c>
      <c r="AD353" s="5"/>
      <c r="AE353" s="13">
        <f t="shared" si="74"/>
        <v>0</v>
      </c>
      <c r="AF353" s="5"/>
      <c r="AG353" s="13">
        <f t="shared" si="73"/>
        <v>0</v>
      </c>
      <c r="AH353" s="13">
        <v>0</v>
      </c>
      <c r="AI353" s="23">
        <v>0</v>
      </c>
    </row>
    <row r="354" spans="1:35" ht="43.5" customHeight="1">
      <c r="A354" s="9" t="s">
        <v>279</v>
      </c>
      <c r="B354" s="6" t="s">
        <v>4</v>
      </c>
      <c r="C354" s="6">
        <v>11</v>
      </c>
      <c r="D354" s="6" t="s">
        <v>26</v>
      </c>
      <c r="E354" s="2" t="s">
        <v>280</v>
      </c>
      <c r="F354" s="6"/>
      <c r="G354" s="3">
        <v>10</v>
      </c>
      <c r="H354" s="4">
        <f>H355</f>
        <v>0</v>
      </c>
      <c r="I354" s="3">
        <f t="shared" si="79"/>
        <v>10</v>
      </c>
      <c r="J354" s="5">
        <f>J355</f>
        <v>0</v>
      </c>
      <c r="K354" s="13">
        <f t="shared" si="78"/>
        <v>10</v>
      </c>
      <c r="L354" s="5">
        <f>L355</f>
        <v>0</v>
      </c>
      <c r="M354" s="13">
        <f t="shared" si="71"/>
        <v>10</v>
      </c>
      <c r="N354" s="5">
        <f>N355</f>
        <v>0</v>
      </c>
      <c r="O354" s="13">
        <f t="shared" si="70"/>
        <v>10</v>
      </c>
      <c r="P354" s="5">
        <f>P355</f>
        <v>0</v>
      </c>
      <c r="Q354" s="13">
        <f t="shared" si="69"/>
        <v>10</v>
      </c>
      <c r="R354" s="5">
        <f>R355</f>
        <v>0</v>
      </c>
      <c r="S354" s="13">
        <f t="shared" si="68"/>
        <v>10</v>
      </c>
      <c r="T354" s="5">
        <f>T355</f>
        <v>0</v>
      </c>
      <c r="U354" s="13">
        <f t="shared" si="67"/>
        <v>10</v>
      </c>
      <c r="V354" s="5">
        <f>V355</f>
        <v>0</v>
      </c>
      <c r="W354" s="13">
        <f t="shared" si="66"/>
        <v>10</v>
      </c>
      <c r="X354" s="5">
        <f>X355</f>
        <v>0</v>
      </c>
      <c r="Y354" s="13">
        <f t="shared" si="77"/>
        <v>10</v>
      </c>
      <c r="Z354" s="5">
        <f>Z355</f>
        <v>0</v>
      </c>
      <c r="AA354" s="13">
        <f t="shared" si="75"/>
        <v>10</v>
      </c>
      <c r="AB354" s="5">
        <f>AB355</f>
        <v>0</v>
      </c>
      <c r="AC354" s="13">
        <f t="shared" si="76"/>
        <v>10</v>
      </c>
      <c r="AD354" s="5">
        <f>AD355</f>
        <v>0</v>
      </c>
      <c r="AE354" s="13">
        <f t="shared" si="74"/>
        <v>10</v>
      </c>
      <c r="AF354" s="5">
        <f>AF355</f>
        <v>0</v>
      </c>
      <c r="AG354" s="13">
        <f t="shared" si="73"/>
        <v>10</v>
      </c>
      <c r="AH354" s="13">
        <f>AH355</f>
        <v>10</v>
      </c>
      <c r="AI354" s="23">
        <f t="shared" si="72"/>
        <v>100</v>
      </c>
    </row>
    <row r="355" spans="1:35" ht="48" customHeight="1">
      <c r="A355" s="9" t="s">
        <v>80</v>
      </c>
      <c r="B355" s="6" t="s">
        <v>4</v>
      </c>
      <c r="C355" s="6">
        <v>11</v>
      </c>
      <c r="D355" s="6" t="s">
        <v>26</v>
      </c>
      <c r="E355" s="2" t="s">
        <v>280</v>
      </c>
      <c r="F355" s="6">
        <v>600</v>
      </c>
      <c r="G355" s="3">
        <v>10</v>
      </c>
      <c r="H355" s="4"/>
      <c r="I355" s="3">
        <f t="shared" si="79"/>
        <v>10</v>
      </c>
      <c r="J355" s="5"/>
      <c r="K355" s="13">
        <f t="shared" si="78"/>
        <v>10</v>
      </c>
      <c r="L355" s="5"/>
      <c r="M355" s="13">
        <f t="shared" si="71"/>
        <v>10</v>
      </c>
      <c r="N355" s="5"/>
      <c r="O355" s="13">
        <f t="shared" si="70"/>
        <v>10</v>
      </c>
      <c r="P355" s="5"/>
      <c r="Q355" s="13">
        <f t="shared" si="69"/>
        <v>10</v>
      </c>
      <c r="R355" s="5"/>
      <c r="S355" s="13">
        <f t="shared" si="68"/>
        <v>10</v>
      </c>
      <c r="T355" s="5"/>
      <c r="U355" s="13">
        <f t="shared" si="67"/>
        <v>10</v>
      </c>
      <c r="V355" s="5"/>
      <c r="W355" s="13">
        <f t="shared" si="66"/>
        <v>10</v>
      </c>
      <c r="X355" s="5"/>
      <c r="Y355" s="13">
        <f t="shared" si="77"/>
        <v>10</v>
      </c>
      <c r="Z355" s="5"/>
      <c r="AA355" s="13">
        <f t="shared" si="75"/>
        <v>10</v>
      </c>
      <c r="AB355" s="5"/>
      <c r="AC355" s="13">
        <f t="shared" si="76"/>
        <v>10</v>
      </c>
      <c r="AD355" s="5"/>
      <c r="AE355" s="13">
        <f t="shared" si="74"/>
        <v>10</v>
      </c>
      <c r="AF355" s="5"/>
      <c r="AG355" s="13">
        <f t="shared" si="73"/>
        <v>10</v>
      </c>
      <c r="AH355" s="13">
        <v>10</v>
      </c>
      <c r="AI355" s="23">
        <f t="shared" si="72"/>
        <v>100</v>
      </c>
    </row>
    <row r="356" spans="1:35" ht="42" customHeight="1">
      <c r="A356" s="11" t="s">
        <v>18</v>
      </c>
      <c r="B356" s="12" t="s">
        <v>10</v>
      </c>
      <c r="C356" s="12"/>
      <c r="D356" s="12"/>
      <c r="E356" s="12"/>
      <c r="F356" s="12"/>
      <c r="G356" s="3">
        <v>3871.0161499999999</v>
      </c>
      <c r="H356" s="4">
        <f>H357</f>
        <v>0</v>
      </c>
      <c r="I356" s="3">
        <f t="shared" si="79"/>
        <v>3871.0161499999999</v>
      </c>
      <c r="J356" s="5">
        <f>J357</f>
        <v>0</v>
      </c>
      <c r="K356" s="13">
        <f t="shared" si="78"/>
        <v>3871.0161499999999</v>
      </c>
      <c r="L356" s="5">
        <f>L357</f>
        <v>0</v>
      </c>
      <c r="M356" s="13">
        <f t="shared" si="71"/>
        <v>3871.0161499999999</v>
      </c>
      <c r="N356" s="5">
        <f>N357</f>
        <v>0</v>
      </c>
      <c r="O356" s="13">
        <f t="shared" si="70"/>
        <v>3871.0161499999999</v>
      </c>
      <c r="P356" s="5">
        <f>P357</f>
        <v>-70.2</v>
      </c>
      <c r="Q356" s="13">
        <f t="shared" si="69"/>
        <v>3800.8161500000001</v>
      </c>
      <c r="R356" s="5">
        <f>R357</f>
        <v>0</v>
      </c>
      <c r="S356" s="13">
        <f t="shared" si="68"/>
        <v>3800.8161500000001</v>
      </c>
      <c r="T356" s="5">
        <f>T357</f>
        <v>0</v>
      </c>
      <c r="U356" s="13">
        <f t="shared" si="67"/>
        <v>3800.8161500000001</v>
      </c>
      <c r="V356" s="5">
        <f>V357</f>
        <v>-2</v>
      </c>
      <c r="W356" s="13">
        <f t="shared" si="66"/>
        <v>3798.8161500000001</v>
      </c>
      <c r="X356" s="5">
        <f>X357</f>
        <v>0</v>
      </c>
      <c r="Y356" s="13">
        <f t="shared" si="77"/>
        <v>3798.8161500000001</v>
      </c>
      <c r="Z356" s="5">
        <f>Z357</f>
        <v>35.686</v>
      </c>
      <c r="AA356" s="13">
        <f t="shared" si="75"/>
        <v>3834.5021500000003</v>
      </c>
      <c r="AB356" s="5">
        <f>AB357</f>
        <v>-89.17</v>
      </c>
      <c r="AC356" s="13">
        <f t="shared" si="76"/>
        <v>3745.3321500000002</v>
      </c>
      <c r="AD356" s="5">
        <f>AD357</f>
        <v>-99.039690000000007</v>
      </c>
      <c r="AE356" s="13">
        <f t="shared" si="74"/>
        <v>3646.2924600000001</v>
      </c>
      <c r="AF356" s="5">
        <f>AF357</f>
        <v>0</v>
      </c>
      <c r="AG356" s="13">
        <f t="shared" si="73"/>
        <v>3646.2924600000001</v>
      </c>
      <c r="AH356" s="13">
        <f>AH357</f>
        <v>3567.0141500000004</v>
      </c>
      <c r="AI356" s="23">
        <f t="shared" si="72"/>
        <v>97.82578301467349</v>
      </c>
    </row>
    <row r="357" spans="1:35" ht="38.25" customHeight="1">
      <c r="A357" s="9" t="s">
        <v>12</v>
      </c>
      <c r="B357" s="6" t="s">
        <v>10</v>
      </c>
      <c r="C357" s="6"/>
      <c r="D357" s="6"/>
      <c r="E357" s="6"/>
      <c r="F357" s="6"/>
      <c r="G357" s="3">
        <v>3871.0161499999999</v>
      </c>
      <c r="H357" s="4">
        <f>H358+H360+H364</f>
        <v>0</v>
      </c>
      <c r="I357" s="3">
        <f t="shared" si="79"/>
        <v>3871.0161499999999</v>
      </c>
      <c r="J357" s="5">
        <f>J358+J360+J364</f>
        <v>0</v>
      </c>
      <c r="K357" s="13">
        <f t="shared" si="78"/>
        <v>3871.0161499999999</v>
      </c>
      <c r="L357" s="5">
        <f>L358+L360+L364</f>
        <v>0</v>
      </c>
      <c r="M357" s="13">
        <f t="shared" si="71"/>
        <v>3871.0161499999999</v>
      </c>
      <c r="N357" s="5">
        <f>N358+N360+N364</f>
        <v>0</v>
      </c>
      <c r="O357" s="13">
        <f t="shared" si="70"/>
        <v>3871.0161499999999</v>
      </c>
      <c r="P357" s="5">
        <f>P358+P360+P364</f>
        <v>-70.2</v>
      </c>
      <c r="Q357" s="13">
        <f t="shared" si="69"/>
        <v>3800.8161500000001</v>
      </c>
      <c r="R357" s="5">
        <f>R358+R360+R364+R366</f>
        <v>0</v>
      </c>
      <c r="S357" s="13">
        <f t="shared" si="68"/>
        <v>3800.8161500000001</v>
      </c>
      <c r="T357" s="5">
        <f>T358+T360+T364+T366</f>
        <v>0</v>
      </c>
      <c r="U357" s="13">
        <f t="shared" si="67"/>
        <v>3800.8161500000001</v>
      </c>
      <c r="V357" s="5">
        <f>V358+V360+V364+V366</f>
        <v>-2</v>
      </c>
      <c r="W357" s="13">
        <f t="shared" si="66"/>
        <v>3798.8161500000001</v>
      </c>
      <c r="X357" s="5">
        <f>X358+X360+X364+X366</f>
        <v>0</v>
      </c>
      <c r="Y357" s="13">
        <f t="shared" si="77"/>
        <v>3798.8161500000001</v>
      </c>
      <c r="Z357" s="5">
        <f>Z358+Z360+Z364+Z366</f>
        <v>35.686</v>
      </c>
      <c r="AA357" s="13">
        <f t="shared" si="75"/>
        <v>3834.5021500000003</v>
      </c>
      <c r="AB357" s="5">
        <f>AB358+AB360+AB364+AB366</f>
        <v>-89.17</v>
      </c>
      <c r="AC357" s="13">
        <f t="shared" si="76"/>
        <v>3745.3321500000002</v>
      </c>
      <c r="AD357" s="5">
        <f>AD358+AD360+AD364+AD366</f>
        <v>-99.039690000000007</v>
      </c>
      <c r="AE357" s="13">
        <f t="shared" si="74"/>
        <v>3646.2924600000001</v>
      </c>
      <c r="AF357" s="5">
        <f>AF358+AF360+AF364+AF366</f>
        <v>0</v>
      </c>
      <c r="AG357" s="13">
        <f t="shared" si="73"/>
        <v>3646.2924600000001</v>
      </c>
      <c r="AH357" s="13">
        <f>AH358+AH360+AH364+AH366</f>
        <v>3567.0141500000004</v>
      </c>
      <c r="AI357" s="23">
        <f t="shared" si="72"/>
        <v>97.82578301467349</v>
      </c>
    </row>
    <row r="358" spans="1:35" ht="45.75" customHeight="1">
      <c r="A358" s="9" t="s">
        <v>73</v>
      </c>
      <c r="B358" s="6" t="s">
        <v>10</v>
      </c>
      <c r="C358" s="6" t="s">
        <v>20</v>
      </c>
      <c r="D358" s="6" t="s">
        <v>21</v>
      </c>
      <c r="E358" s="2" t="s">
        <v>76</v>
      </c>
      <c r="F358" s="6"/>
      <c r="G358" s="3">
        <v>1024.15789</v>
      </c>
      <c r="H358" s="4">
        <f>H359</f>
        <v>0</v>
      </c>
      <c r="I358" s="3">
        <f t="shared" si="79"/>
        <v>1024.15789</v>
      </c>
      <c r="J358" s="5">
        <f>J359</f>
        <v>0</v>
      </c>
      <c r="K358" s="13">
        <f t="shared" si="78"/>
        <v>1024.15789</v>
      </c>
      <c r="L358" s="5">
        <f>L359</f>
        <v>0</v>
      </c>
      <c r="M358" s="13">
        <f t="shared" si="71"/>
        <v>1024.15789</v>
      </c>
      <c r="N358" s="5">
        <f>N359</f>
        <v>0</v>
      </c>
      <c r="O358" s="13">
        <f t="shared" si="70"/>
        <v>1024.15789</v>
      </c>
      <c r="P358" s="5">
        <f>P359</f>
        <v>0</v>
      </c>
      <c r="Q358" s="13">
        <f t="shared" si="69"/>
        <v>1024.15789</v>
      </c>
      <c r="R358" s="5">
        <f>R359</f>
        <v>0</v>
      </c>
      <c r="S358" s="13">
        <f t="shared" si="68"/>
        <v>1024.15789</v>
      </c>
      <c r="T358" s="5">
        <f>T359</f>
        <v>0</v>
      </c>
      <c r="U358" s="13">
        <f t="shared" si="67"/>
        <v>1024.15789</v>
      </c>
      <c r="V358" s="5">
        <f>V359</f>
        <v>0</v>
      </c>
      <c r="W358" s="13">
        <f t="shared" ref="W358:W425" si="80">U358+V358</f>
        <v>1024.15789</v>
      </c>
      <c r="X358" s="5">
        <f>X359</f>
        <v>0</v>
      </c>
      <c r="Y358" s="13">
        <f t="shared" si="77"/>
        <v>1024.15789</v>
      </c>
      <c r="Z358" s="5">
        <f>Z359</f>
        <v>11.01609</v>
      </c>
      <c r="AA358" s="13">
        <f t="shared" si="75"/>
        <v>1035.17398</v>
      </c>
      <c r="AB358" s="5">
        <f>AB359</f>
        <v>22.772680000000001</v>
      </c>
      <c r="AC358" s="13">
        <f t="shared" si="76"/>
        <v>1057.9466600000001</v>
      </c>
      <c r="AD358" s="5">
        <f>AD359</f>
        <v>0</v>
      </c>
      <c r="AE358" s="13">
        <f t="shared" si="74"/>
        <v>1057.9466600000001</v>
      </c>
      <c r="AF358" s="5">
        <f>AF359</f>
        <v>0</v>
      </c>
      <c r="AG358" s="13">
        <f t="shared" si="73"/>
        <v>1057.9466600000001</v>
      </c>
      <c r="AH358" s="13">
        <f>AH359</f>
        <v>1035.2506800000001</v>
      </c>
      <c r="AI358" s="23">
        <f t="shared" si="72"/>
        <v>97.854714149766309</v>
      </c>
    </row>
    <row r="359" spans="1:35" ht="87.75" customHeight="1">
      <c r="A359" s="9" t="s">
        <v>121</v>
      </c>
      <c r="B359" s="6" t="s">
        <v>10</v>
      </c>
      <c r="C359" s="6" t="s">
        <v>20</v>
      </c>
      <c r="D359" s="6" t="s">
        <v>21</v>
      </c>
      <c r="E359" s="2" t="s">
        <v>76</v>
      </c>
      <c r="F359" s="6">
        <v>100</v>
      </c>
      <c r="G359" s="3">
        <v>1024.15789</v>
      </c>
      <c r="H359" s="4"/>
      <c r="I359" s="3">
        <f t="shared" si="79"/>
        <v>1024.15789</v>
      </c>
      <c r="J359" s="5"/>
      <c r="K359" s="13">
        <f t="shared" si="78"/>
        <v>1024.15789</v>
      </c>
      <c r="L359" s="5"/>
      <c r="M359" s="13">
        <f t="shared" si="71"/>
        <v>1024.15789</v>
      </c>
      <c r="N359" s="5"/>
      <c r="O359" s="13">
        <f t="shared" si="70"/>
        <v>1024.15789</v>
      </c>
      <c r="P359" s="5"/>
      <c r="Q359" s="13">
        <f t="shared" si="69"/>
        <v>1024.15789</v>
      </c>
      <c r="R359" s="5"/>
      <c r="S359" s="13">
        <f t="shared" si="68"/>
        <v>1024.15789</v>
      </c>
      <c r="T359" s="5"/>
      <c r="U359" s="13">
        <f t="shared" si="67"/>
        <v>1024.15789</v>
      </c>
      <c r="V359" s="5"/>
      <c r="W359" s="13">
        <f t="shared" si="80"/>
        <v>1024.15789</v>
      </c>
      <c r="X359" s="5"/>
      <c r="Y359" s="13">
        <f t="shared" si="77"/>
        <v>1024.15789</v>
      </c>
      <c r="Z359" s="5">
        <v>11.01609</v>
      </c>
      <c r="AA359" s="13">
        <f t="shared" si="75"/>
        <v>1035.17398</v>
      </c>
      <c r="AB359" s="5">
        <f>0.256+22.51668</f>
        <v>22.772680000000001</v>
      </c>
      <c r="AC359" s="13">
        <f t="shared" si="76"/>
        <v>1057.9466600000001</v>
      </c>
      <c r="AD359" s="5"/>
      <c r="AE359" s="13">
        <f t="shared" si="74"/>
        <v>1057.9466600000001</v>
      </c>
      <c r="AF359" s="5"/>
      <c r="AG359" s="13">
        <f t="shared" si="73"/>
        <v>1057.9466600000001</v>
      </c>
      <c r="AH359" s="13">
        <v>1035.2506800000001</v>
      </c>
      <c r="AI359" s="23">
        <f t="shared" si="72"/>
        <v>97.854714149766309</v>
      </c>
    </row>
    <row r="360" spans="1:35" ht="41.25" customHeight="1">
      <c r="A360" s="9" t="s">
        <v>74</v>
      </c>
      <c r="B360" s="6" t="s">
        <v>10</v>
      </c>
      <c r="C360" s="6" t="s">
        <v>20</v>
      </c>
      <c r="D360" s="6" t="s">
        <v>21</v>
      </c>
      <c r="E360" s="2" t="s">
        <v>77</v>
      </c>
      <c r="F360" s="6"/>
      <c r="G360" s="3">
        <v>1951.22126</v>
      </c>
      <c r="H360" s="4">
        <f>H361+H362+H363</f>
        <v>0</v>
      </c>
      <c r="I360" s="3">
        <f t="shared" si="79"/>
        <v>1951.22126</v>
      </c>
      <c r="J360" s="5">
        <f>J361+J362+J363</f>
        <v>0</v>
      </c>
      <c r="K360" s="13">
        <f t="shared" si="78"/>
        <v>1951.22126</v>
      </c>
      <c r="L360" s="5">
        <f>L361+L362+L363</f>
        <v>0</v>
      </c>
      <c r="M360" s="13">
        <f t="shared" si="71"/>
        <v>1951.22126</v>
      </c>
      <c r="N360" s="5">
        <f>N361+N362+N363</f>
        <v>0</v>
      </c>
      <c r="O360" s="13">
        <f t="shared" si="70"/>
        <v>1951.22126</v>
      </c>
      <c r="P360" s="5">
        <f>P361+P362+P363</f>
        <v>-70.2</v>
      </c>
      <c r="Q360" s="13">
        <f t="shared" si="69"/>
        <v>1881.02126</v>
      </c>
      <c r="R360" s="5">
        <f>R361+R362+R363</f>
        <v>-11.28</v>
      </c>
      <c r="S360" s="13">
        <f t="shared" si="68"/>
        <v>1869.74126</v>
      </c>
      <c r="T360" s="5">
        <f>T361+T362+T363</f>
        <v>0</v>
      </c>
      <c r="U360" s="13">
        <f t="shared" si="67"/>
        <v>1869.74126</v>
      </c>
      <c r="V360" s="5">
        <f>V361+V362+V363</f>
        <v>-2</v>
      </c>
      <c r="W360" s="13">
        <f t="shared" si="80"/>
        <v>1867.74126</v>
      </c>
      <c r="X360" s="5">
        <f>X361+X362+X363</f>
        <v>0</v>
      </c>
      <c r="Y360" s="13">
        <f t="shared" si="77"/>
        <v>1867.74126</v>
      </c>
      <c r="Z360" s="5">
        <f>Z361+Z362+Z363</f>
        <v>15.035539999999999</v>
      </c>
      <c r="AA360" s="13">
        <f t="shared" si="75"/>
        <v>1882.7768000000001</v>
      </c>
      <c r="AB360" s="5">
        <f>AB361+AB362+AB363</f>
        <v>-89.65</v>
      </c>
      <c r="AC360" s="13">
        <f t="shared" si="76"/>
        <v>1793.1268</v>
      </c>
      <c r="AD360" s="5">
        <f>AD361+AD362+AD363</f>
        <v>-37.39969</v>
      </c>
      <c r="AE360" s="13">
        <f t="shared" si="74"/>
        <v>1755.72711</v>
      </c>
      <c r="AF360" s="5">
        <f>AF361+AF362+AF363</f>
        <v>0</v>
      </c>
      <c r="AG360" s="13">
        <f t="shared" si="73"/>
        <v>1755.72711</v>
      </c>
      <c r="AH360" s="13">
        <f>AH361+AH362+AH363</f>
        <v>1719.8402900000001</v>
      </c>
      <c r="AI360" s="23">
        <f t="shared" si="72"/>
        <v>97.95601379077641</v>
      </c>
    </row>
    <row r="361" spans="1:35" ht="84.75" customHeight="1">
      <c r="A361" s="9" t="s">
        <v>121</v>
      </c>
      <c r="B361" s="6" t="s">
        <v>10</v>
      </c>
      <c r="C361" s="6" t="s">
        <v>20</v>
      </c>
      <c r="D361" s="6" t="s">
        <v>21</v>
      </c>
      <c r="E361" s="2" t="s">
        <v>77</v>
      </c>
      <c r="F361" s="6">
        <v>100</v>
      </c>
      <c r="G361" s="3">
        <v>1700.6829999999998</v>
      </c>
      <c r="H361" s="4"/>
      <c r="I361" s="3">
        <f t="shared" si="79"/>
        <v>1700.6829999999998</v>
      </c>
      <c r="J361" s="5"/>
      <c r="K361" s="13">
        <f t="shared" si="78"/>
        <v>1700.6829999999998</v>
      </c>
      <c r="L361" s="5"/>
      <c r="M361" s="13">
        <f t="shared" si="71"/>
        <v>1700.6829999999998</v>
      </c>
      <c r="N361" s="5"/>
      <c r="O361" s="13">
        <f t="shared" si="70"/>
        <v>1700.6829999999998</v>
      </c>
      <c r="P361" s="5">
        <v>-70.2</v>
      </c>
      <c r="Q361" s="13">
        <f t="shared" si="69"/>
        <v>1630.4829999999997</v>
      </c>
      <c r="R361" s="5">
        <v>-11.28</v>
      </c>
      <c r="S361" s="13">
        <f t="shared" si="68"/>
        <v>1619.2029999999997</v>
      </c>
      <c r="T361" s="5"/>
      <c r="U361" s="13">
        <f t="shared" ref="U361:U428" si="81">S361+T361</f>
        <v>1619.2029999999997</v>
      </c>
      <c r="V361" s="5"/>
      <c r="W361" s="13">
        <f t="shared" si="80"/>
        <v>1619.2029999999997</v>
      </c>
      <c r="X361" s="5"/>
      <c r="Y361" s="13">
        <f t="shared" si="77"/>
        <v>1619.2029999999997</v>
      </c>
      <c r="Z361" s="5">
        <v>15.035539999999999</v>
      </c>
      <c r="AA361" s="13">
        <f t="shared" si="75"/>
        <v>1634.2385399999998</v>
      </c>
      <c r="AB361" s="5">
        <f>0.35-90</f>
        <v>-89.65</v>
      </c>
      <c r="AC361" s="13">
        <f t="shared" si="76"/>
        <v>1544.5885399999997</v>
      </c>
      <c r="AD361" s="5">
        <v>-37.39969</v>
      </c>
      <c r="AE361" s="13">
        <f t="shared" si="74"/>
        <v>1507.1888499999998</v>
      </c>
      <c r="AF361" s="5"/>
      <c r="AG361" s="13">
        <f t="shared" si="73"/>
        <v>1507.1888499999998</v>
      </c>
      <c r="AH361" s="13">
        <v>1471.3020300000001</v>
      </c>
      <c r="AI361" s="23">
        <f t="shared" si="72"/>
        <v>97.61895664236107</v>
      </c>
    </row>
    <row r="362" spans="1:35" ht="54.75" customHeight="1">
      <c r="A362" s="9" t="s">
        <v>33</v>
      </c>
      <c r="B362" s="6" t="s">
        <v>10</v>
      </c>
      <c r="C362" s="6" t="s">
        <v>20</v>
      </c>
      <c r="D362" s="6" t="s">
        <v>21</v>
      </c>
      <c r="E362" s="2" t="s">
        <v>77</v>
      </c>
      <c r="F362" s="6">
        <v>200</v>
      </c>
      <c r="G362" s="3">
        <v>248.53825999999992</v>
      </c>
      <c r="H362" s="4"/>
      <c r="I362" s="3">
        <f t="shared" si="79"/>
        <v>248.53825999999992</v>
      </c>
      <c r="J362" s="5"/>
      <c r="K362" s="13">
        <f t="shared" si="78"/>
        <v>248.53825999999992</v>
      </c>
      <c r="L362" s="5"/>
      <c r="M362" s="13">
        <f t="shared" si="71"/>
        <v>248.53825999999992</v>
      </c>
      <c r="N362" s="5"/>
      <c r="O362" s="13">
        <f t="shared" si="70"/>
        <v>248.53825999999992</v>
      </c>
      <c r="P362" s="5"/>
      <c r="Q362" s="13">
        <f t="shared" ref="Q362:Q424" si="82">O362+P362</f>
        <v>248.53825999999992</v>
      </c>
      <c r="R362" s="5"/>
      <c r="S362" s="13">
        <f t="shared" si="68"/>
        <v>248.53825999999992</v>
      </c>
      <c r="T362" s="5"/>
      <c r="U362" s="13">
        <f t="shared" si="81"/>
        <v>248.53825999999992</v>
      </c>
      <c r="V362" s="5"/>
      <c r="W362" s="13">
        <f t="shared" si="80"/>
        <v>248.53825999999992</v>
      </c>
      <c r="X362" s="5"/>
      <c r="Y362" s="13">
        <f t="shared" si="77"/>
        <v>248.53825999999992</v>
      </c>
      <c r="Z362" s="5"/>
      <c r="AA362" s="13">
        <f t="shared" si="75"/>
        <v>248.53825999999992</v>
      </c>
      <c r="AB362" s="5"/>
      <c r="AC362" s="13">
        <f t="shared" si="76"/>
        <v>248.53825999999992</v>
      </c>
      <c r="AD362" s="5"/>
      <c r="AE362" s="13">
        <f t="shared" si="74"/>
        <v>248.53825999999992</v>
      </c>
      <c r="AF362" s="5"/>
      <c r="AG362" s="13">
        <f t="shared" si="73"/>
        <v>248.53825999999992</v>
      </c>
      <c r="AH362" s="13">
        <v>248.53826000000001</v>
      </c>
      <c r="AI362" s="23">
        <f t="shared" si="72"/>
        <v>100.00000000000004</v>
      </c>
    </row>
    <row r="363" spans="1:35" ht="36" hidden="1" customHeight="1">
      <c r="A363" s="9" t="s">
        <v>34</v>
      </c>
      <c r="B363" s="6" t="s">
        <v>10</v>
      </c>
      <c r="C363" s="6" t="s">
        <v>20</v>
      </c>
      <c r="D363" s="6" t="s">
        <v>21</v>
      </c>
      <c r="E363" s="2" t="s">
        <v>77</v>
      </c>
      <c r="F363" s="6">
        <v>800</v>
      </c>
      <c r="G363" s="3">
        <v>2</v>
      </c>
      <c r="H363" s="4"/>
      <c r="I363" s="3">
        <f t="shared" si="79"/>
        <v>2</v>
      </c>
      <c r="J363" s="5"/>
      <c r="K363" s="13">
        <f t="shared" si="78"/>
        <v>2</v>
      </c>
      <c r="L363" s="5"/>
      <c r="M363" s="13">
        <f t="shared" si="71"/>
        <v>2</v>
      </c>
      <c r="N363" s="5"/>
      <c r="O363" s="13">
        <f t="shared" si="70"/>
        <v>2</v>
      </c>
      <c r="P363" s="5"/>
      <c r="Q363" s="13">
        <f t="shared" si="82"/>
        <v>2</v>
      </c>
      <c r="R363" s="5"/>
      <c r="S363" s="13">
        <f t="shared" si="68"/>
        <v>2</v>
      </c>
      <c r="T363" s="5"/>
      <c r="U363" s="13">
        <f t="shared" si="81"/>
        <v>2</v>
      </c>
      <c r="V363" s="5">
        <v>-2</v>
      </c>
      <c r="W363" s="13">
        <f t="shared" si="80"/>
        <v>0</v>
      </c>
      <c r="X363" s="5"/>
      <c r="Y363" s="13">
        <f t="shared" si="77"/>
        <v>0</v>
      </c>
      <c r="Z363" s="5"/>
      <c r="AA363" s="13">
        <f t="shared" si="75"/>
        <v>0</v>
      </c>
      <c r="AB363" s="5"/>
      <c r="AC363" s="13">
        <f t="shared" si="76"/>
        <v>0</v>
      </c>
      <c r="AD363" s="5"/>
      <c r="AE363" s="13">
        <f t="shared" si="74"/>
        <v>0</v>
      </c>
      <c r="AF363" s="5"/>
      <c r="AG363" s="13">
        <f t="shared" si="73"/>
        <v>0</v>
      </c>
      <c r="AH363" s="13">
        <v>0</v>
      </c>
      <c r="AI363" s="23">
        <v>0</v>
      </c>
    </row>
    <row r="364" spans="1:35" ht="49.5" customHeight="1">
      <c r="A364" s="9" t="s">
        <v>75</v>
      </c>
      <c r="B364" s="6" t="s">
        <v>10</v>
      </c>
      <c r="C364" s="6" t="s">
        <v>20</v>
      </c>
      <c r="D364" s="6" t="s">
        <v>21</v>
      </c>
      <c r="E364" s="2" t="s">
        <v>78</v>
      </c>
      <c r="F364" s="6"/>
      <c r="G364" s="3">
        <v>895.63699999999994</v>
      </c>
      <c r="H364" s="4">
        <f>H365</f>
        <v>0</v>
      </c>
      <c r="I364" s="3">
        <f t="shared" si="79"/>
        <v>895.63699999999994</v>
      </c>
      <c r="J364" s="5">
        <f>J365</f>
        <v>0</v>
      </c>
      <c r="K364" s="13">
        <f t="shared" si="78"/>
        <v>895.63699999999994</v>
      </c>
      <c r="L364" s="5">
        <f>L365</f>
        <v>0</v>
      </c>
      <c r="M364" s="13">
        <f t="shared" si="71"/>
        <v>895.63699999999994</v>
      </c>
      <c r="N364" s="5">
        <f>N365</f>
        <v>0</v>
      </c>
      <c r="O364" s="13">
        <f t="shared" si="70"/>
        <v>895.63699999999994</v>
      </c>
      <c r="P364" s="5">
        <f>P365</f>
        <v>0</v>
      </c>
      <c r="Q364" s="13">
        <f t="shared" si="82"/>
        <v>895.63699999999994</v>
      </c>
      <c r="R364" s="5">
        <f>R365</f>
        <v>0</v>
      </c>
      <c r="S364" s="13">
        <f t="shared" si="68"/>
        <v>895.63699999999994</v>
      </c>
      <c r="T364" s="5">
        <f>T365</f>
        <v>0</v>
      </c>
      <c r="U364" s="13">
        <f t="shared" si="81"/>
        <v>895.63699999999994</v>
      </c>
      <c r="V364" s="5">
        <f>V365</f>
        <v>0</v>
      </c>
      <c r="W364" s="13">
        <f t="shared" si="80"/>
        <v>895.63699999999994</v>
      </c>
      <c r="X364" s="5">
        <f>X365</f>
        <v>0</v>
      </c>
      <c r="Y364" s="13">
        <f t="shared" si="77"/>
        <v>895.63699999999994</v>
      </c>
      <c r="Z364" s="5">
        <f>Z365</f>
        <v>9.6343700000000005</v>
      </c>
      <c r="AA364" s="13">
        <f t="shared" si="75"/>
        <v>905.27136999999993</v>
      </c>
      <c r="AB364" s="5">
        <f>AB365</f>
        <v>-22.292680000000001</v>
      </c>
      <c r="AC364" s="13">
        <f t="shared" si="76"/>
        <v>882.97868999999992</v>
      </c>
      <c r="AD364" s="5">
        <f>AD365</f>
        <v>-61.64</v>
      </c>
      <c r="AE364" s="13">
        <f t="shared" si="74"/>
        <v>821.33868999999993</v>
      </c>
      <c r="AF364" s="5">
        <f>AF365</f>
        <v>0</v>
      </c>
      <c r="AG364" s="13">
        <f t="shared" si="73"/>
        <v>821.33868999999993</v>
      </c>
      <c r="AH364" s="13">
        <f>AH365</f>
        <v>800.64318000000003</v>
      </c>
      <c r="AI364" s="23">
        <f t="shared" si="72"/>
        <v>97.480270897746223</v>
      </c>
    </row>
    <row r="365" spans="1:35" ht="90" customHeight="1">
      <c r="A365" s="9" t="s">
        <v>121</v>
      </c>
      <c r="B365" s="6" t="s">
        <v>10</v>
      </c>
      <c r="C365" s="6" t="s">
        <v>20</v>
      </c>
      <c r="D365" s="6" t="s">
        <v>21</v>
      </c>
      <c r="E365" s="2" t="s">
        <v>78</v>
      </c>
      <c r="F365" s="6">
        <v>100</v>
      </c>
      <c r="G365" s="3">
        <v>895.63699999999994</v>
      </c>
      <c r="H365" s="4"/>
      <c r="I365" s="3">
        <f t="shared" si="79"/>
        <v>895.63699999999994</v>
      </c>
      <c r="J365" s="5"/>
      <c r="K365" s="13">
        <f t="shared" si="78"/>
        <v>895.63699999999994</v>
      </c>
      <c r="L365" s="5"/>
      <c r="M365" s="13">
        <f t="shared" si="71"/>
        <v>895.63699999999994</v>
      </c>
      <c r="N365" s="5"/>
      <c r="O365" s="13">
        <f t="shared" si="70"/>
        <v>895.63699999999994</v>
      </c>
      <c r="P365" s="5"/>
      <c r="Q365" s="13">
        <f t="shared" si="82"/>
        <v>895.63699999999994</v>
      </c>
      <c r="R365" s="5"/>
      <c r="S365" s="13">
        <f t="shared" ref="S365:S434" si="83">Q365+R365</f>
        <v>895.63699999999994</v>
      </c>
      <c r="T365" s="5"/>
      <c r="U365" s="13">
        <f t="shared" si="81"/>
        <v>895.63699999999994</v>
      </c>
      <c r="V365" s="5"/>
      <c r="W365" s="13">
        <f t="shared" si="80"/>
        <v>895.63699999999994</v>
      </c>
      <c r="X365" s="5"/>
      <c r="Y365" s="13">
        <f t="shared" si="77"/>
        <v>895.63699999999994</v>
      </c>
      <c r="Z365" s="5">
        <v>9.6343700000000005</v>
      </c>
      <c r="AA365" s="13">
        <f t="shared" si="75"/>
        <v>905.27136999999993</v>
      </c>
      <c r="AB365" s="5">
        <f>0.224-22.51668</f>
        <v>-22.292680000000001</v>
      </c>
      <c r="AC365" s="13">
        <f t="shared" si="76"/>
        <v>882.97868999999992</v>
      </c>
      <c r="AD365" s="5">
        <v>-61.64</v>
      </c>
      <c r="AE365" s="13">
        <f t="shared" si="74"/>
        <v>821.33868999999993</v>
      </c>
      <c r="AF365" s="5"/>
      <c r="AG365" s="13">
        <f t="shared" si="73"/>
        <v>821.33868999999993</v>
      </c>
      <c r="AH365" s="13">
        <v>800.64318000000003</v>
      </c>
      <c r="AI365" s="23">
        <f t="shared" si="72"/>
        <v>97.480270897746223</v>
      </c>
    </row>
    <row r="366" spans="1:35" ht="48" customHeight="1">
      <c r="A366" s="9" t="s">
        <v>365</v>
      </c>
      <c r="B366" s="6" t="s">
        <v>10</v>
      </c>
      <c r="C366" s="6">
        <v>10</v>
      </c>
      <c r="D366" s="6" t="s">
        <v>21</v>
      </c>
      <c r="E366" s="2" t="s">
        <v>367</v>
      </c>
      <c r="F366" s="6"/>
      <c r="G366" s="3"/>
      <c r="H366" s="4"/>
      <c r="I366" s="3">
        <f t="shared" si="79"/>
        <v>0</v>
      </c>
      <c r="J366" s="5"/>
      <c r="K366" s="13">
        <f t="shared" si="78"/>
        <v>0</v>
      </c>
      <c r="L366" s="5"/>
      <c r="M366" s="13">
        <f t="shared" si="71"/>
        <v>0</v>
      </c>
      <c r="N366" s="5"/>
      <c r="O366" s="13">
        <f t="shared" si="70"/>
        <v>0</v>
      </c>
      <c r="P366" s="5"/>
      <c r="Q366" s="13">
        <f t="shared" si="82"/>
        <v>0</v>
      </c>
      <c r="R366" s="5">
        <f>R367</f>
        <v>11.28</v>
      </c>
      <c r="S366" s="13">
        <f t="shared" si="83"/>
        <v>11.28</v>
      </c>
      <c r="T366" s="5">
        <f>T367</f>
        <v>0</v>
      </c>
      <c r="U366" s="13">
        <f t="shared" si="81"/>
        <v>11.28</v>
      </c>
      <c r="V366" s="5">
        <f>V367</f>
        <v>0</v>
      </c>
      <c r="W366" s="13">
        <f t="shared" si="80"/>
        <v>11.28</v>
      </c>
      <c r="X366" s="5">
        <f>X367</f>
        <v>0</v>
      </c>
      <c r="Y366" s="13">
        <f t="shared" si="77"/>
        <v>11.28</v>
      </c>
      <c r="Z366" s="5">
        <f>Z367</f>
        <v>0</v>
      </c>
      <c r="AA366" s="13">
        <f t="shared" si="75"/>
        <v>11.28</v>
      </c>
      <c r="AB366" s="5">
        <f>AB367</f>
        <v>0</v>
      </c>
      <c r="AC366" s="13">
        <f t="shared" si="76"/>
        <v>11.28</v>
      </c>
      <c r="AD366" s="5">
        <f>AD367</f>
        <v>0</v>
      </c>
      <c r="AE366" s="13">
        <f t="shared" si="74"/>
        <v>11.28</v>
      </c>
      <c r="AF366" s="5">
        <f>AF367</f>
        <v>0</v>
      </c>
      <c r="AG366" s="13">
        <f t="shared" si="73"/>
        <v>11.28</v>
      </c>
      <c r="AH366" s="13">
        <f>AH367</f>
        <v>11.28</v>
      </c>
      <c r="AI366" s="23">
        <f t="shared" si="72"/>
        <v>100</v>
      </c>
    </row>
    <row r="367" spans="1:35" ht="34.5" customHeight="1">
      <c r="A367" s="9" t="s">
        <v>205</v>
      </c>
      <c r="B367" s="6" t="s">
        <v>10</v>
      </c>
      <c r="C367" s="6">
        <v>10</v>
      </c>
      <c r="D367" s="6" t="s">
        <v>21</v>
      </c>
      <c r="E367" s="2" t="s">
        <v>367</v>
      </c>
      <c r="F367" s="6">
        <v>300</v>
      </c>
      <c r="G367" s="3"/>
      <c r="H367" s="4"/>
      <c r="I367" s="3">
        <f t="shared" si="79"/>
        <v>0</v>
      </c>
      <c r="J367" s="5"/>
      <c r="K367" s="13">
        <f t="shared" si="78"/>
        <v>0</v>
      </c>
      <c r="L367" s="5"/>
      <c r="M367" s="13">
        <f t="shared" si="71"/>
        <v>0</v>
      </c>
      <c r="N367" s="5"/>
      <c r="O367" s="13">
        <f t="shared" si="70"/>
        <v>0</v>
      </c>
      <c r="P367" s="5"/>
      <c r="Q367" s="13">
        <f t="shared" si="82"/>
        <v>0</v>
      </c>
      <c r="R367" s="5">
        <v>11.28</v>
      </c>
      <c r="S367" s="13">
        <f t="shared" si="83"/>
        <v>11.28</v>
      </c>
      <c r="T367" s="5"/>
      <c r="U367" s="13">
        <f t="shared" si="81"/>
        <v>11.28</v>
      </c>
      <c r="V367" s="5"/>
      <c r="W367" s="13">
        <f t="shared" si="80"/>
        <v>11.28</v>
      </c>
      <c r="X367" s="5"/>
      <c r="Y367" s="13">
        <f t="shared" si="77"/>
        <v>11.28</v>
      </c>
      <c r="Z367" s="5"/>
      <c r="AA367" s="13">
        <f t="shared" si="75"/>
        <v>11.28</v>
      </c>
      <c r="AB367" s="5"/>
      <c r="AC367" s="13">
        <f t="shared" si="76"/>
        <v>11.28</v>
      </c>
      <c r="AD367" s="5"/>
      <c r="AE367" s="13">
        <f t="shared" si="74"/>
        <v>11.28</v>
      </c>
      <c r="AF367" s="5"/>
      <c r="AG367" s="13">
        <f t="shared" si="73"/>
        <v>11.28</v>
      </c>
      <c r="AH367" s="13">
        <v>11.28</v>
      </c>
      <c r="AI367" s="23">
        <f t="shared" si="72"/>
        <v>100</v>
      </c>
    </row>
    <row r="368" spans="1:35" ht="52.5" customHeight="1">
      <c r="A368" s="11" t="s">
        <v>9</v>
      </c>
      <c r="B368" s="12" t="s">
        <v>8</v>
      </c>
      <c r="C368" s="12"/>
      <c r="D368" s="12"/>
      <c r="E368" s="6"/>
      <c r="F368" s="6"/>
      <c r="G368" s="3">
        <v>25267.048570000006</v>
      </c>
      <c r="H368" s="4">
        <f>H369</f>
        <v>198.58199999999994</v>
      </c>
      <c r="I368" s="3">
        <f t="shared" si="79"/>
        <v>25465.630570000005</v>
      </c>
      <c r="J368" s="5">
        <f>J369</f>
        <v>0</v>
      </c>
      <c r="K368" s="13">
        <f t="shared" si="78"/>
        <v>25465.630570000005</v>
      </c>
      <c r="L368" s="5">
        <f>L369</f>
        <v>235</v>
      </c>
      <c r="M368" s="13">
        <f t="shared" si="71"/>
        <v>25700.630570000005</v>
      </c>
      <c r="N368" s="5">
        <f>N369</f>
        <v>4030.5</v>
      </c>
      <c r="O368" s="13">
        <f t="shared" si="70"/>
        <v>29731.130570000005</v>
      </c>
      <c r="P368" s="5">
        <f>P369</f>
        <v>133.5</v>
      </c>
      <c r="Q368" s="13">
        <f t="shared" si="82"/>
        <v>29864.630570000005</v>
      </c>
      <c r="R368" s="5">
        <f>R369</f>
        <v>380</v>
      </c>
      <c r="S368" s="13">
        <f t="shared" si="83"/>
        <v>30244.630570000005</v>
      </c>
      <c r="T368" s="5">
        <f>T369</f>
        <v>-1.5</v>
      </c>
      <c r="U368" s="13">
        <f t="shared" si="81"/>
        <v>30243.130570000005</v>
      </c>
      <c r="V368" s="5">
        <f>V369</f>
        <v>-493.77183999999988</v>
      </c>
      <c r="W368" s="13">
        <f t="shared" si="80"/>
        <v>29749.358730000004</v>
      </c>
      <c r="X368" s="5">
        <f>X369</f>
        <v>50</v>
      </c>
      <c r="Y368" s="13">
        <f t="shared" si="77"/>
        <v>29799.358730000004</v>
      </c>
      <c r="Z368" s="5">
        <f>Z369</f>
        <v>22.009000000000004</v>
      </c>
      <c r="AA368" s="13">
        <f t="shared" si="75"/>
        <v>29821.367730000002</v>
      </c>
      <c r="AB368" s="5">
        <f>AB369</f>
        <v>20.135999999999999</v>
      </c>
      <c r="AC368" s="13">
        <f t="shared" si="76"/>
        <v>29841.50373</v>
      </c>
      <c r="AD368" s="5">
        <f>AD369</f>
        <v>250</v>
      </c>
      <c r="AE368" s="13">
        <f t="shared" si="74"/>
        <v>30091.50373</v>
      </c>
      <c r="AF368" s="5">
        <f>AF369</f>
        <v>-5.4896900000000004</v>
      </c>
      <c r="AG368" s="13">
        <f t="shared" si="73"/>
        <v>30086.014040000002</v>
      </c>
      <c r="AH368" s="13">
        <f>AH369</f>
        <v>29402.874950000005</v>
      </c>
      <c r="AI368" s="23">
        <f t="shared" si="72"/>
        <v>97.729379873679008</v>
      </c>
    </row>
    <row r="369" spans="1:35" ht="38.25" customHeight="1">
      <c r="A369" s="9" t="s">
        <v>12</v>
      </c>
      <c r="B369" s="6" t="s">
        <v>8</v>
      </c>
      <c r="C369" s="6"/>
      <c r="D369" s="6"/>
      <c r="E369" s="6"/>
      <c r="F369" s="6"/>
      <c r="G369" s="3">
        <v>25267.048570000006</v>
      </c>
      <c r="H369" s="4">
        <f>H370+H378+H380+H382+H384+H394+H396+H399+H401+H403+H405+H407+H415+H417+H419+H421+H423+H425+H427+H429+H431+H433+H435+H438+H440+H442+H444+H447+H451+H454+H456+H386+H374+H376</f>
        <v>198.58199999999994</v>
      </c>
      <c r="I369" s="3">
        <f t="shared" si="79"/>
        <v>25465.630570000005</v>
      </c>
      <c r="J369" s="5">
        <f>J370+J378+J380+J382+J384+J394+J396+J399+J401+J403+J405+J407+J415+J417+J419+J421+J423+J425+J427+J429+J431+J433+J435+J438+J440+J442+J444+J447+J451+J454+J456+J386+J374+J376+J388+J409</f>
        <v>0</v>
      </c>
      <c r="K369" s="13">
        <f t="shared" si="78"/>
        <v>25465.630570000005</v>
      </c>
      <c r="L369" s="5">
        <f>L370+L378+L380+L382+L384+L394+L396+L399+L401+L403+L405+L407+L415+L417+L419+L421+L423+L425+L427+L429+L431+L433+L435+L438+L440+L442+L444+L447+L451+L454+L456+L386+L374+L376+L388+L409</f>
        <v>235</v>
      </c>
      <c r="M369" s="13">
        <f t="shared" si="71"/>
        <v>25700.630570000005</v>
      </c>
      <c r="N369" s="5">
        <f>N370+N378+N380+N382+N384+N394+N396+N399+N401+N403+N405+N407+N415+N417+N419+N421+N423+N425+N427+N429+N431+N433+N435+N438+N440+N442+N444+N447+N451+N454+N456+N386+N374+N376+N388+N409+N411+N390</f>
        <v>4030.5</v>
      </c>
      <c r="O369" s="13">
        <f t="shared" ref="O369:O428" si="84">M369+N369</f>
        <v>29731.130570000005</v>
      </c>
      <c r="P369" s="5">
        <f>P370+P378+P380+P382+P384+P394+P396+P399+P401+P403+P405+P407+P415+P417+P419+P421+P423+P425+P427+P429+P431+P433+P435+P438+P440+P442+P444+P447+P451+P454+P456+P386+P374+P376+P388+P409+P411+P390</f>
        <v>133.5</v>
      </c>
      <c r="Q369" s="13">
        <f t="shared" si="82"/>
        <v>29864.630570000005</v>
      </c>
      <c r="R369" s="5">
        <f>R370+R378+R380+R382+R384+R394+R396+R399+R401+R403+R405+R407+R415+R417+R419+R421+R423+R425+R427+R429+R431+R433+R435+R438+R440+R442+R444+R447+R451+R454+R456+R386+R374+R376+R388+R409+R411+R390</f>
        <v>380</v>
      </c>
      <c r="S369" s="13">
        <f t="shared" si="83"/>
        <v>30244.630570000005</v>
      </c>
      <c r="T369" s="5">
        <f>T370+T378+T380+T382+T384+T394+T396+T399+T401+T403+T405+T407+T415+T417+T419+T421+T423+T425+T427+T429+T431+T433+T435+T438+T440+T442+T444+T447+T451+T454+T456+T386+T374+T376+T388+T409+T411+T390</f>
        <v>-1.5</v>
      </c>
      <c r="U369" s="13">
        <f t="shared" si="81"/>
        <v>30243.130570000005</v>
      </c>
      <c r="V369" s="5">
        <f>V370+V378+V380+V382+V384+V394+V396+V399+V401+V403+V405+V407+V415+V417+V419+V421+V423+V425+V427+V429+V431+V433+V435+V438+V440+V442+V444+V447+V451+V454+V456+V386+V374+V376+V388+V409+V411+V390+V392+V413</f>
        <v>-493.77183999999988</v>
      </c>
      <c r="W369" s="13">
        <f t="shared" si="80"/>
        <v>29749.358730000004</v>
      </c>
      <c r="X369" s="5">
        <f>X370+X378+X380+X382+X384+X394+X396+X399+X401+X403+X405+X407+X415+X417+X419+X421+X423+X425+X427+X429+X431+X433+X435+X438+X440+X442+X444+X447+X451+X454+X456+X386+X374+X376+X388+X409+X411+X390+X392+X413</f>
        <v>50</v>
      </c>
      <c r="Y369" s="13">
        <f t="shared" si="77"/>
        <v>29799.358730000004</v>
      </c>
      <c r="Z369" s="5">
        <f>Z370+Z378+Z380+Z382+Z384+Z394+Z396+Z399+Z401+Z403+Z405+Z407+Z415+Z417+Z419+Z421+Z423+Z425+Z427+Z429+Z431+Z433+Z435+Z438+Z440+Z442+Z444+Z447+Z451+Z454+Z456+Z386+Z374+Z376+Z388+Z409+Z411+Z390+Z392+Z413</f>
        <v>22.009000000000004</v>
      </c>
      <c r="AA369" s="13">
        <f t="shared" si="75"/>
        <v>29821.367730000002</v>
      </c>
      <c r="AB369" s="5">
        <f>AB370+AB378+AB380+AB382+AB384+AB394+AB396+AB399+AB401+AB403+AB405+AB407+AB415+AB417+AB419+AB421+AB423+AB425+AB427+AB429+AB431+AB433+AB435+AB438+AB440+AB442+AB444+AB447+AB451+AB454+AB456+AB386+AB374+AB376+AB388+AB409+AB411+AB390+AB392+AB413</f>
        <v>20.135999999999999</v>
      </c>
      <c r="AC369" s="13">
        <f t="shared" si="76"/>
        <v>29841.50373</v>
      </c>
      <c r="AD369" s="5">
        <f>AD370+AD378+AD380+AD382+AD384+AD394+AD396+AD399+AD401+AD403+AD405+AD407+AD415+AD417+AD419+AD421+AD423+AD425+AD427+AD429+AD431+AD433+AD435+AD438+AD440+AD442+AD444+AD447+AD451+AD454+AD456+AD386+AD374+AD376+AD388+AD409+AD411+AD390+AD392+AD413</f>
        <v>250</v>
      </c>
      <c r="AE369" s="13">
        <f t="shared" si="74"/>
        <v>30091.50373</v>
      </c>
      <c r="AF369" s="5">
        <f>AF370+AF378+AF380+AF382+AF384+AF394+AF396+AF399+AF401+AF403+AF405+AF407+AF415+AF417+AF419+AF421+AF423+AF425+AF427+AF429+AF431+AF433+AF435+AF438+AF440+AF442+AF444+AF447+AF451+AF454+AF456+AF386+AF374+AF376+AF388+AF409+AF411+AF390+AF392+AF413</f>
        <v>-5.4896900000000004</v>
      </c>
      <c r="AG369" s="13">
        <f t="shared" si="73"/>
        <v>30086.014040000002</v>
      </c>
      <c r="AH369" s="13">
        <f>AH370+AH378+AH380+AH382+AH384+AH394+AH396+AH399+AH401+AH403+AH405+AH407+AH415+AH417+AH419+AH421+AH423+AH425+AH427+AH429+AH431+AH433+AH435+AH438+AH440+AH442+AH444+AH447+AH451+AH454+AH456+AH386+AH374+AH376+AH388+AH409+AH411+AH390+AH392+AH413</f>
        <v>29402.874950000005</v>
      </c>
      <c r="AI369" s="23">
        <f t="shared" si="72"/>
        <v>97.729379873679008</v>
      </c>
    </row>
    <row r="370" spans="1:35" ht="50.25" customHeight="1">
      <c r="A370" s="9" t="s">
        <v>32</v>
      </c>
      <c r="B370" s="6" t="s">
        <v>8</v>
      </c>
      <c r="C370" s="6" t="s">
        <v>20</v>
      </c>
      <c r="D370" s="6">
        <v>13</v>
      </c>
      <c r="E370" s="2" t="s">
        <v>35</v>
      </c>
      <c r="F370" s="6"/>
      <c r="G370" s="3">
        <v>3202.6619999999998</v>
      </c>
      <c r="H370" s="4">
        <f>H371+H372+H373</f>
        <v>-35.2577</v>
      </c>
      <c r="I370" s="3">
        <f t="shared" si="79"/>
        <v>3167.4042999999997</v>
      </c>
      <c r="J370" s="5">
        <f>J371+J372+J373</f>
        <v>0</v>
      </c>
      <c r="K370" s="13">
        <f t="shared" si="78"/>
        <v>3167.4042999999997</v>
      </c>
      <c r="L370" s="5">
        <f>L371+L372+L373</f>
        <v>0</v>
      </c>
      <c r="M370" s="13">
        <f t="shared" si="71"/>
        <v>3167.4042999999997</v>
      </c>
      <c r="N370" s="5">
        <f>N371+N372+N373</f>
        <v>0</v>
      </c>
      <c r="O370" s="13">
        <f t="shared" si="84"/>
        <v>3167.4042999999997</v>
      </c>
      <c r="P370" s="5">
        <f>P371+P372+P373</f>
        <v>0</v>
      </c>
      <c r="Q370" s="13">
        <f t="shared" si="82"/>
        <v>3167.4042999999997</v>
      </c>
      <c r="R370" s="5">
        <f>R371+R372+R373</f>
        <v>0</v>
      </c>
      <c r="S370" s="13">
        <f t="shared" si="83"/>
        <v>3167.4042999999997</v>
      </c>
      <c r="T370" s="5">
        <f>T371+T372+T373</f>
        <v>-1.5</v>
      </c>
      <c r="U370" s="13">
        <f t="shared" si="81"/>
        <v>3165.9042999999997</v>
      </c>
      <c r="V370" s="5">
        <f>V371+V372+V373</f>
        <v>-143.38504</v>
      </c>
      <c r="W370" s="13">
        <f t="shared" si="80"/>
        <v>3022.5192599999996</v>
      </c>
      <c r="X370" s="5">
        <f>X371+X372+X373</f>
        <v>0</v>
      </c>
      <c r="Y370" s="13">
        <f t="shared" si="77"/>
        <v>3022.5192599999996</v>
      </c>
      <c r="Z370" s="5">
        <f>Z371+Z372+Z373</f>
        <v>19.736000000000001</v>
      </c>
      <c r="AA370" s="13">
        <f t="shared" si="75"/>
        <v>3042.2552599999995</v>
      </c>
      <c r="AB370" s="5">
        <f>AB371+AB372+AB373</f>
        <v>-0.40299999999999997</v>
      </c>
      <c r="AC370" s="13">
        <f t="shared" si="76"/>
        <v>3041.8522599999997</v>
      </c>
      <c r="AD370" s="5">
        <f>AD371+AD372+AD373</f>
        <v>0</v>
      </c>
      <c r="AE370" s="13">
        <f t="shared" si="74"/>
        <v>3041.8522599999997</v>
      </c>
      <c r="AF370" s="5">
        <f>AF371+AF372+AF373</f>
        <v>-0.66236000000000006</v>
      </c>
      <c r="AG370" s="13">
        <f t="shared" si="73"/>
        <v>3041.1898999999999</v>
      </c>
      <c r="AH370" s="13">
        <f>AH371+AH372+AH373</f>
        <v>2987.7997799999998</v>
      </c>
      <c r="AI370" s="23">
        <f t="shared" si="72"/>
        <v>98.244433206883912</v>
      </c>
    </row>
    <row r="371" spans="1:35" ht="89.25" customHeight="1">
      <c r="A371" s="9" t="s">
        <v>121</v>
      </c>
      <c r="B371" s="6" t="s">
        <v>8</v>
      </c>
      <c r="C371" s="6" t="s">
        <v>20</v>
      </c>
      <c r="D371" s="6">
        <v>13</v>
      </c>
      <c r="E371" s="2" t="s">
        <v>35</v>
      </c>
      <c r="F371" s="6">
        <v>100</v>
      </c>
      <c r="G371" s="3">
        <v>3142.799</v>
      </c>
      <c r="H371" s="4"/>
      <c r="I371" s="3">
        <f t="shared" si="79"/>
        <v>3142.799</v>
      </c>
      <c r="J371" s="5"/>
      <c r="K371" s="13">
        <f t="shared" si="78"/>
        <v>3142.799</v>
      </c>
      <c r="L371" s="5"/>
      <c r="M371" s="13">
        <f t="shared" ref="M371:M430" si="85">K371+L371</f>
        <v>3142.799</v>
      </c>
      <c r="N371" s="5"/>
      <c r="O371" s="13">
        <f t="shared" si="84"/>
        <v>3142.799</v>
      </c>
      <c r="P371" s="5"/>
      <c r="Q371" s="13">
        <f t="shared" si="82"/>
        <v>3142.799</v>
      </c>
      <c r="R371" s="5"/>
      <c r="S371" s="13">
        <f t="shared" si="83"/>
        <v>3142.799</v>
      </c>
      <c r="T371" s="5"/>
      <c r="U371" s="13">
        <f t="shared" si="81"/>
        <v>3142.799</v>
      </c>
      <c r="V371" s="5">
        <v>-143.38504</v>
      </c>
      <c r="W371" s="13">
        <f t="shared" si="80"/>
        <v>2999.4139599999999</v>
      </c>
      <c r="X371" s="5"/>
      <c r="Y371" s="13">
        <f t="shared" si="77"/>
        <v>2999.4139599999999</v>
      </c>
      <c r="Z371" s="5">
        <v>19.736000000000001</v>
      </c>
      <c r="AA371" s="13">
        <f t="shared" si="75"/>
        <v>3019.1499599999997</v>
      </c>
      <c r="AB371" s="5">
        <f>0.459-0.6</f>
        <v>-0.14099999999999996</v>
      </c>
      <c r="AC371" s="13">
        <f t="shared" si="76"/>
        <v>3019.0089599999997</v>
      </c>
      <c r="AD371" s="5"/>
      <c r="AE371" s="13">
        <f t="shared" si="74"/>
        <v>3019.0089599999997</v>
      </c>
      <c r="AF371" s="5"/>
      <c r="AG371" s="13">
        <f t="shared" si="73"/>
        <v>3019.0089599999997</v>
      </c>
      <c r="AH371" s="13">
        <v>2965.6188400000001</v>
      </c>
      <c r="AI371" s="23">
        <f t="shared" si="72"/>
        <v>98.23153489415283</v>
      </c>
    </row>
    <row r="372" spans="1:35" ht="55.5" customHeight="1">
      <c r="A372" s="9" t="s">
        <v>33</v>
      </c>
      <c r="B372" s="6" t="s">
        <v>8</v>
      </c>
      <c r="C372" s="6" t="s">
        <v>20</v>
      </c>
      <c r="D372" s="6">
        <v>13</v>
      </c>
      <c r="E372" s="2" t="s">
        <v>35</v>
      </c>
      <c r="F372" s="6">
        <v>200</v>
      </c>
      <c r="G372" s="3">
        <v>57.680999999999997</v>
      </c>
      <c r="H372" s="4">
        <f>-21.6167-13.641</f>
        <v>-35.2577</v>
      </c>
      <c r="I372" s="3">
        <f t="shared" si="79"/>
        <v>22.423299999999998</v>
      </c>
      <c r="J372" s="5"/>
      <c r="K372" s="13">
        <f t="shared" si="78"/>
        <v>22.423299999999998</v>
      </c>
      <c r="L372" s="5"/>
      <c r="M372" s="13">
        <f t="shared" si="85"/>
        <v>22.423299999999998</v>
      </c>
      <c r="N372" s="5"/>
      <c r="O372" s="13">
        <f t="shared" si="84"/>
        <v>22.423299999999998</v>
      </c>
      <c r="P372" s="5"/>
      <c r="Q372" s="13">
        <f t="shared" si="82"/>
        <v>22.423299999999998</v>
      </c>
      <c r="R372" s="5"/>
      <c r="S372" s="13">
        <f t="shared" si="83"/>
        <v>22.423299999999998</v>
      </c>
      <c r="T372" s="5"/>
      <c r="U372" s="13">
        <f t="shared" si="81"/>
        <v>22.423299999999998</v>
      </c>
      <c r="V372" s="5"/>
      <c r="W372" s="13">
        <f t="shared" si="80"/>
        <v>22.423299999999998</v>
      </c>
      <c r="X372" s="5"/>
      <c r="Y372" s="13">
        <f t="shared" si="77"/>
        <v>22.423299999999998</v>
      </c>
      <c r="Z372" s="5"/>
      <c r="AA372" s="13">
        <f t="shared" si="75"/>
        <v>22.423299999999998</v>
      </c>
      <c r="AB372" s="5"/>
      <c r="AC372" s="13">
        <f t="shared" si="76"/>
        <v>22.423299999999998</v>
      </c>
      <c r="AD372" s="5"/>
      <c r="AE372" s="13">
        <f t="shared" si="74"/>
        <v>22.423299999999998</v>
      </c>
      <c r="AF372" s="5">
        <v>-0.24354999999999999</v>
      </c>
      <c r="AG372" s="13">
        <f t="shared" si="73"/>
        <v>22.179749999999999</v>
      </c>
      <c r="AH372" s="13">
        <v>22.179749999999999</v>
      </c>
      <c r="AI372" s="23">
        <f t="shared" si="72"/>
        <v>100</v>
      </c>
    </row>
    <row r="373" spans="1:35" ht="42.75" customHeight="1">
      <c r="A373" s="9" t="s">
        <v>34</v>
      </c>
      <c r="B373" s="6" t="s">
        <v>8</v>
      </c>
      <c r="C373" s="6" t="s">
        <v>20</v>
      </c>
      <c r="D373" s="6">
        <v>13</v>
      </c>
      <c r="E373" s="2" t="s">
        <v>35</v>
      </c>
      <c r="F373" s="6">
        <v>800</v>
      </c>
      <c r="G373" s="3">
        <v>2.1819999999999999</v>
      </c>
      <c r="H373" s="4"/>
      <c r="I373" s="3">
        <f t="shared" si="79"/>
        <v>2.1819999999999999</v>
      </c>
      <c r="J373" s="5"/>
      <c r="K373" s="13">
        <f t="shared" si="78"/>
        <v>2.1819999999999999</v>
      </c>
      <c r="L373" s="5"/>
      <c r="M373" s="13">
        <f t="shared" si="85"/>
        <v>2.1819999999999999</v>
      </c>
      <c r="N373" s="5"/>
      <c r="O373" s="13">
        <f t="shared" si="84"/>
        <v>2.1819999999999999</v>
      </c>
      <c r="P373" s="5"/>
      <c r="Q373" s="13">
        <f t="shared" si="82"/>
        <v>2.1819999999999999</v>
      </c>
      <c r="R373" s="5"/>
      <c r="S373" s="13">
        <f t="shared" si="83"/>
        <v>2.1819999999999999</v>
      </c>
      <c r="T373" s="5">
        <v>-1.5</v>
      </c>
      <c r="U373" s="13">
        <f t="shared" si="81"/>
        <v>0.68199999999999994</v>
      </c>
      <c r="V373" s="5"/>
      <c r="W373" s="13">
        <f t="shared" si="80"/>
        <v>0.68199999999999994</v>
      </c>
      <c r="X373" s="5"/>
      <c r="Y373" s="13">
        <f t="shared" si="77"/>
        <v>0.68199999999999994</v>
      </c>
      <c r="Z373" s="5"/>
      <c r="AA373" s="13">
        <f t="shared" si="75"/>
        <v>0.68199999999999994</v>
      </c>
      <c r="AB373" s="5">
        <v>-0.26200000000000001</v>
      </c>
      <c r="AC373" s="13">
        <f t="shared" si="76"/>
        <v>0.41999999999999993</v>
      </c>
      <c r="AD373" s="5"/>
      <c r="AE373" s="13">
        <f t="shared" si="74"/>
        <v>0.41999999999999993</v>
      </c>
      <c r="AF373" s="5">
        <f>-0.182-0.23681</f>
        <v>-0.41881000000000002</v>
      </c>
      <c r="AG373" s="13">
        <f t="shared" si="73"/>
        <v>1.1899999999999133E-3</v>
      </c>
      <c r="AH373" s="13">
        <v>1.1900000000000001E-3</v>
      </c>
      <c r="AI373" s="23">
        <f t="shared" si="72"/>
        <v>100.00000000000728</v>
      </c>
    </row>
    <row r="374" spans="1:35" ht="42.75" customHeight="1">
      <c r="A374" s="9" t="s">
        <v>57</v>
      </c>
      <c r="B374" s="6" t="s">
        <v>8</v>
      </c>
      <c r="C374" s="6" t="s">
        <v>22</v>
      </c>
      <c r="D374" s="6">
        <v>10</v>
      </c>
      <c r="E374" s="2" t="s">
        <v>58</v>
      </c>
      <c r="F374" s="6"/>
      <c r="G374" s="3">
        <f>G375</f>
        <v>0</v>
      </c>
      <c r="H374" s="4">
        <f>H375</f>
        <v>21.616700000000002</v>
      </c>
      <c r="I374" s="3">
        <f t="shared" si="79"/>
        <v>21.616700000000002</v>
      </c>
      <c r="J374" s="5">
        <f>J375</f>
        <v>0</v>
      </c>
      <c r="K374" s="13">
        <f t="shared" si="78"/>
        <v>21.616700000000002</v>
      </c>
      <c r="L374" s="5">
        <f>L375</f>
        <v>0</v>
      </c>
      <c r="M374" s="13">
        <f t="shared" si="85"/>
        <v>21.616700000000002</v>
      </c>
      <c r="N374" s="5">
        <f>N375</f>
        <v>0</v>
      </c>
      <c r="O374" s="13">
        <f t="shared" si="84"/>
        <v>21.616700000000002</v>
      </c>
      <c r="P374" s="5">
        <f>P375</f>
        <v>0</v>
      </c>
      <c r="Q374" s="13">
        <f t="shared" si="82"/>
        <v>21.616700000000002</v>
      </c>
      <c r="R374" s="5">
        <f>R375</f>
        <v>0</v>
      </c>
      <c r="S374" s="13">
        <f t="shared" si="83"/>
        <v>21.616700000000002</v>
      </c>
      <c r="T374" s="5">
        <f>T375</f>
        <v>0</v>
      </c>
      <c r="U374" s="13">
        <f t="shared" si="81"/>
        <v>21.616700000000002</v>
      </c>
      <c r="V374" s="5">
        <f>V375</f>
        <v>0</v>
      </c>
      <c r="W374" s="13">
        <f t="shared" si="80"/>
        <v>21.616700000000002</v>
      </c>
      <c r="X374" s="5">
        <f>X375</f>
        <v>0</v>
      </c>
      <c r="Y374" s="13">
        <f t="shared" si="77"/>
        <v>21.616700000000002</v>
      </c>
      <c r="Z374" s="5">
        <f>Z375</f>
        <v>0</v>
      </c>
      <c r="AA374" s="13">
        <f t="shared" si="75"/>
        <v>21.616700000000002</v>
      </c>
      <c r="AB374" s="5">
        <f>AB375</f>
        <v>0</v>
      </c>
      <c r="AC374" s="13">
        <f t="shared" si="76"/>
        <v>21.616700000000002</v>
      </c>
      <c r="AD374" s="5">
        <f>AD375</f>
        <v>0</v>
      </c>
      <c r="AE374" s="13">
        <f t="shared" si="74"/>
        <v>21.616700000000002</v>
      </c>
      <c r="AF374" s="5">
        <f>AF375</f>
        <v>-0.14365</v>
      </c>
      <c r="AG374" s="13">
        <f t="shared" si="73"/>
        <v>21.473050000000001</v>
      </c>
      <c r="AH374" s="13">
        <f>AH375</f>
        <v>21.473050000000001</v>
      </c>
      <c r="AI374" s="23">
        <f t="shared" si="72"/>
        <v>100</v>
      </c>
    </row>
    <row r="375" spans="1:35" ht="42.75" customHeight="1">
      <c r="A375" s="9" t="s">
        <v>33</v>
      </c>
      <c r="B375" s="6" t="s">
        <v>8</v>
      </c>
      <c r="C375" s="6" t="s">
        <v>22</v>
      </c>
      <c r="D375" s="6">
        <v>10</v>
      </c>
      <c r="E375" s="2" t="s">
        <v>58</v>
      </c>
      <c r="F375" s="6">
        <v>200</v>
      </c>
      <c r="G375" s="3"/>
      <c r="H375" s="4">
        <v>21.616700000000002</v>
      </c>
      <c r="I375" s="3">
        <f t="shared" si="79"/>
        <v>21.616700000000002</v>
      </c>
      <c r="J375" s="5"/>
      <c r="K375" s="13">
        <f t="shared" si="78"/>
        <v>21.616700000000002</v>
      </c>
      <c r="L375" s="5"/>
      <c r="M375" s="13">
        <f t="shared" si="85"/>
        <v>21.616700000000002</v>
      </c>
      <c r="N375" s="5"/>
      <c r="O375" s="13">
        <f t="shared" si="84"/>
        <v>21.616700000000002</v>
      </c>
      <c r="P375" s="5"/>
      <c r="Q375" s="13">
        <f t="shared" si="82"/>
        <v>21.616700000000002</v>
      </c>
      <c r="R375" s="5"/>
      <c r="S375" s="13">
        <f t="shared" si="83"/>
        <v>21.616700000000002</v>
      </c>
      <c r="T375" s="5"/>
      <c r="U375" s="13">
        <f t="shared" si="81"/>
        <v>21.616700000000002</v>
      </c>
      <c r="V375" s="5"/>
      <c r="W375" s="13">
        <f t="shared" si="80"/>
        <v>21.616700000000002</v>
      </c>
      <c r="X375" s="5"/>
      <c r="Y375" s="13">
        <f t="shared" si="77"/>
        <v>21.616700000000002</v>
      </c>
      <c r="Z375" s="5"/>
      <c r="AA375" s="13">
        <f t="shared" si="75"/>
        <v>21.616700000000002</v>
      </c>
      <c r="AB375" s="5"/>
      <c r="AC375" s="13">
        <f t="shared" si="76"/>
        <v>21.616700000000002</v>
      </c>
      <c r="AD375" s="5"/>
      <c r="AE375" s="13">
        <f t="shared" si="74"/>
        <v>21.616700000000002</v>
      </c>
      <c r="AF375" s="5">
        <v>-0.14365</v>
      </c>
      <c r="AG375" s="13">
        <f t="shared" si="73"/>
        <v>21.473050000000001</v>
      </c>
      <c r="AH375" s="13">
        <v>21.473050000000001</v>
      </c>
      <c r="AI375" s="23">
        <f t="shared" si="72"/>
        <v>100</v>
      </c>
    </row>
    <row r="376" spans="1:35" ht="51.75" hidden="1" customHeight="1">
      <c r="A376" s="9" t="s">
        <v>323</v>
      </c>
      <c r="B376" s="6" t="s">
        <v>8</v>
      </c>
      <c r="C376" s="6" t="s">
        <v>24</v>
      </c>
      <c r="D376" s="6" t="s">
        <v>21</v>
      </c>
      <c r="E376" s="2" t="s">
        <v>324</v>
      </c>
      <c r="F376" s="6"/>
      <c r="G376" s="3">
        <f>G377</f>
        <v>0</v>
      </c>
      <c r="H376" s="4">
        <f>H377</f>
        <v>64.763999999999996</v>
      </c>
      <c r="I376" s="3">
        <f t="shared" si="79"/>
        <v>64.763999999999996</v>
      </c>
      <c r="J376" s="5">
        <f>J377</f>
        <v>-64.763999999999996</v>
      </c>
      <c r="K376" s="13">
        <f t="shared" si="78"/>
        <v>0</v>
      </c>
      <c r="L376" s="5">
        <f>L377</f>
        <v>0</v>
      </c>
      <c r="M376" s="13">
        <f t="shared" si="85"/>
        <v>0</v>
      </c>
      <c r="N376" s="5">
        <f>N377</f>
        <v>0</v>
      </c>
      <c r="O376" s="13">
        <f t="shared" si="84"/>
        <v>0</v>
      </c>
      <c r="P376" s="5">
        <f>P377</f>
        <v>0</v>
      </c>
      <c r="Q376" s="13">
        <f t="shared" si="82"/>
        <v>0</v>
      </c>
      <c r="R376" s="5">
        <f>R377</f>
        <v>0</v>
      </c>
      <c r="S376" s="13">
        <f t="shared" si="83"/>
        <v>0</v>
      </c>
      <c r="T376" s="5">
        <f>T377</f>
        <v>0</v>
      </c>
      <c r="U376" s="13">
        <f t="shared" si="81"/>
        <v>0</v>
      </c>
      <c r="V376" s="5">
        <f>V377</f>
        <v>0</v>
      </c>
      <c r="W376" s="13">
        <f t="shared" si="80"/>
        <v>0</v>
      </c>
      <c r="X376" s="5">
        <f>X377</f>
        <v>0</v>
      </c>
      <c r="Y376" s="13">
        <f t="shared" si="77"/>
        <v>0</v>
      </c>
      <c r="Z376" s="5">
        <f>Z377</f>
        <v>0</v>
      </c>
      <c r="AA376" s="13">
        <f t="shared" si="75"/>
        <v>0</v>
      </c>
      <c r="AB376" s="5">
        <f>AB377</f>
        <v>0</v>
      </c>
      <c r="AC376" s="13">
        <f t="shared" si="76"/>
        <v>0</v>
      </c>
      <c r="AD376" s="5">
        <f>AD377</f>
        <v>0</v>
      </c>
      <c r="AE376" s="13">
        <f t="shared" si="74"/>
        <v>0</v>
      </c>
      <c r="AF376" s="5">
        <f>AF377</f>
        <v>0</v>
      </c>
      <c r="AG376" s="13">
        <f t="shared" si="73"/>
        <v>0</v>
      </c>
      <c r="AH376" s="13">
        <f>AH377</f>
        <v>0</v>
      </c>
      <c r="AI376" s="23">
        <v>0</v>
      </c>
    </row>
    <row r="377" spans="1:35" ht="51.75" hidden="1" customHeight="1">
      <c r="A377" s="9" t="s">
        <v>80</v>
      </c>
      <c r="B377" s="6" t="s">
        <v>8</v>
      </c>
      <c r="C377" s="6" t="s">
        <v>24</v>
      </c>
      <c r="D377" s="6" t="s">
        <v>21</v>
      </c>
      <c r="E377" s="2" t="s">
        <v>324</v>
      </c>
      <c r="F377" s="6">
        <v>600</v>
      </c>
      <c r="G377" s="3"/>
      <c r="H377" s="4">
        <v>64.763999999999996</v>
      </c>
      <c r="I377" s="3">
        <f t="shared" si="79"/>
        <v>64.763999999999996</v>
      </c>
      <c r="J377" s="5">
        <v>-64.763999999999996</v>
      </c>
      <c r="K377" s="13">
        <f t="shared" si="78"/>
        <v>0</v>
      </c>
      <c r="L377" s="5"/>
      <c r="M377" s="13">
        <f t="shared" si="85"/>
        <v>0</v>
      </c>
      <c r="N377" s="5"/>
      <c r="O377" s="13">
        <f t="shared" si="84"/>
        <v>0</v>
      </c>
      <c r="P377" s="5"/>
      <c r="Q377" s="13">
        <f t="shared" si="82"/>
        <v>0</v>
      </c>
      <c r="R377" s="5"/>
      <c r="S377" s="13">
        <f t="shared" si="83"/>
        <v>0</v>
      </c>
      <c r="T377" s="5"/>
      <c r="U377" s="13">
        <f t="shared" si="81"/>
        <v>0</v>
      </c>
      <c r="V377" s="5"/>
      <c r="W377" s="13">
        <f t="shared" si="80"/>
        <v>0</v>
      </c>
      <c r="X377" s="5"/>
      <c r="Y377" s="13">
        <f t="shared" si="77"/>
        <v>0</v>
      </c>
      <c r="Z377" s="5"/>
      <c r="AA377" s="13">
        <f t="shared" si="75"/>
        <v>0</v>
      </c>
      <c r="AB377" s="5"/>
      <c r="AC377" s="13">
        <f t="shared" si="76"/>
        <v>0</v>
      </c>
      <c r="AD377" s="5"/>
      <c r="AE377" s="13">
        <f t="shared" si="74"/>
        <v>0</v>
      </c>
      <c r="AF377" s="5"/>
      <c r="AG377" s="13">
        <f t="shared" si="73"/>
        <v>0</v>
      </c>
      <c r="AH377" s="13">
        <v>0</v>
      </c>
      <c r="AI377" s="23">
        <v>0</v>
      </c>
    </row>
    <row r="378" spans="1:35" ht="89.25" hidden="1" customHeight="1">
      <c r="A378" s="9" t="s">
        <v>81</v>
      </c>
      <c r="B378" s="6" t="s">
        <v>8</v>
      </c>
      <c r="C378" s="6" t="s">
        <v>24</v>
      </c>
      <c r="D378" s="6" t="s">
        <v>21</v>
      </c>
      <c r="E378" s="7" t="s">
        <v>83</v>
      </c>
      <c r="F378" s="6"/>
      <c r="G378" s="3">
        <v>1676.39</v>
      </c>
      <c r="H378" s="4">
        <f>H379</f>
        <v>-1676.39</v>
      </c>
      <c r="I378" s="3">
        <f t="shared" si="79"/>
        <v>0</v>
      </c>
      <c r="J378" s="5">
        <f>J379</f>
        <v>0</v>
      </c>
      <c r="K378" s="13">
        <f t="shared" si="78"/>
        <v>0</v>
      </c>
      <c r="L378" s="5">
        <f>L379</f>
        <v>0</v>
      </c>
      <c r="M378" s="13">
        <f t="shared" si="85"/>
        <v>0</v>
      </c>
      <c r="N378" s="5">
        <f>N379</f>
        <v>0</v>
      </c>
      <c r="O378" s="13">
        <f t="shared" si="84"/>
        <v>0</v>
      </c>
      <c r="P378" s="5">
        <f>P379</f>
        <v>0</v>
      </c>
      <c r="Q378" s="13">
        <f t="shared" si="82"/>
        <v>0</v>
      </c>
      <c r="R378" s="5">
        <f>R379</f>
        <v>0</v>
      </c>
      <c r="S378" s="13">
        <f t="shared" si="83"/>
        <v>0</v>
      </c>
      <c r="T378" s="5">
        <f>T379</f>
        <v>0</v>
      </c>
      <c r="U378" s="13">
        <f t="shared" si="81"/>
        <v>0</v>
      </c>
      <c r="V378" s="5">
        <f>V379</f>
        <v>0</v>
      </c>
      <c r="W378" s="13">
        <f t="shared" si="80"/>
        <v>0</v>
      </c>
      <c r="X378" s="5">
        <f>X379</f>
        <v>0</v>
      </c>
      <c r="Y378" s="13">
        <f t="shared" si="77"/>
        <v>0</v>
      </c>
      <c r="Z378" s="5">
        <f>Z379</f>
        <v>0</v>
      </c>
      <c r="AA378" s="13">
        <f t="shared" si="75"/>
        <v>0</v>
      </c>
      <c r="AB378" s="5">
        <f>AB379</f>
        <v>0</v>
      </c>
      <c r="AC378" s="13">
        <f t="shared" si="76"/>
        <v>0</v>
      </c>
      <c r="AD378" s="5">
        <f>AD379</f>
        <v>0</v>
      </c>
      <c r="AE378" s="13">
        <f t="shared" si="74"/>
        <v>0</v>
      </c>
      <c r="AF378" s="5">
        <f>AF379</f>
        <v>0</v>
      </c>
      <c r="AG378" s="13">
        <f t="shared" si="73"/>
        <v>0</v>
      </c>
      <c r="AH378" s="13">
        <f>AH379</f>
        <v>0</v>
      </c>
      <c r="AI378" s="23">
        <v>0</v>
      </c>
    </row>
    <row r="379" spans="1:35" ht="57" hidden="1" customHeight="1">
      <c r="A379" s="9" t="s">
        <v>80</v>
      </c>
      <c r="B379" s="6" t="s">
        <v>8</v>
      </c>
      <c r="C379" s="6" t="s">
        <v>24</v>
      </c>
      <c r="D379" s="6" t="s">
        <v>21</v>
      </c>
      <c r="E379" s="7" t="s">
        <v>83</v>
      </c>
      <c r="F379" s="6">
        <v>600</v>
      </c>
      <c r="G379" s="3">
        <v>1676.39</v>
      </c>
      <c r="H379" s="4">
        <v>-1676.39</v>
      </c>
      <c r="I379" s="3">
        <f t="shared" si="79"/>
        <v>0</v>
      </c>
      <c r="J379" s="5"/>
      <c r="K379" s="13">
        <f t="shared" si="78"/>
        <v>0</v>
      </c>
      <c r="L379" s="5"/>
      <c r="M379" s="13">
        <f t="shared" si="85"/>
        <v>0</v>
      </c>
      <c r="N379" s="5"/>
      <c r="O379" s="13">
        <f t="shared" si="84"/>
        <v>0</v>
      </c>
      <c r="P379" s="5"/>
      <c r="Q379" s="13">
        <f t="shared" si="82"/>
        <v>0</v>
      </c>
      <c r="R379" s="5"/>
      <c r="S379" s="13">
        <f t="shared" si="83"/>
        <v>0</v>
      </c>
      <c r="T379" s="5"/>
      <c r="U379" s="13">
        <f t="shared" si="81"/>
        <v>0</v>
      </c>
      <c r="V379" s="5"/>
      <c r="W379" s="13">
        <f t="shared" si="80"/>
        <v>0</v>
      </c>
      <c r="X379" s="5"/>
      <c r="Y379" s="13">
        <f t="shared" si="77"/>
        <v>0</v>
      </c>
      <c r="Z379" s="5"/>
      <c r="AA379" s="13">
        <f t="shared" si="75"/>
        <v>0</v>
      </c>
      <c r="AB379" s="5"/>
      <c r="AC379" s="13">
        <f t="shared" si="76"/>
        <v>0</v>
      </c>
      <c r="AD379" s="5"/>
      <c r="AE379" s="13">
        <f t="shared" si="74"/>
        <v>0</v>
      </c>
      <c r="AF379" s="5"/>
      <c r="AG379" s="13">
        <f t="shared" si="73"/>
        <v>0</v>
      </c>
      <c r="AH379" s="13">
        <v>0</v>
      </c>
      <c r="AI379" s="23">
        <v>0</v>
      </c>
    </row>
    <row r="380" spans="1:35" ht="60" hidden="1" customHeight="1">
      <c r="A380" s="9" t="s">
        <v>84</v>
      </c>
      <c r="B380" s="6" t="s">
        <v>8</v>
      </c>
      <c r="C380" s="6" t="s">
        <v>24</v>
      </c>
      <c r="D380" s="6" t="s">
        <v>21</v>
      </c>
      <c r="E380" s="2" t="s">
        <v>85</v>
      </c>
      <c r="F380" s="6"/>
      <c r="G380" s="3">
        <v>0</v>
      </c>
      <c r="H380" s="4">
        <f>H381</f>
        <v>0</v>
      </c>
      <c r="I380" s="3">
        <f t="shared" si="79"/>
        <v>0</v>
      </c>
      <c r="J380" s="5">
        <f>J381</f>
        <v>0</v>
      </c>
      <c r="K380" s="13">
        <f t="shared" si="78"/>
        <v>0</v>
      </c>
      <c r="L380" s="5">
        <f>L381</f>
        <v>0</v>
      </c>
      <c r="M380" s="13">
        <f t="shared" si="85"/>
        <v>0</v>
      </c>
      <c r="N380" s="5">
        <f>N381</f>
        <v>0</v>
      </c>
      <c r="O380" s="13">
        <f t="shared" si="84"/>
        <v>0</v>
      </c>
      <c r="P380" s="5">
        <f>P381</f>
        <v>0</v>
      </c>
      <c r="Q380" s="13">
        <f t="shared" si="82"/>
        <v>0</v>
      </c>
      <c r="R380" s="5">
        <f>R381</f>
        <v>0</v>
      </c>
      <c r="S380" s="13">
        <f t="shared" si="83"/>
        <v>0</v>
      </c>
      <c r="T380" s="5">
        <f>T381</f>
        <v>0</v>
      </c>
      <c r="U380" s="13">
        <f t="shared" si="81"/>
        <v>0</v>
      </c>
      <c r="V380" s="5">
        <f>V381</f>
        <v>0</v>
      </c>
      <c r="W380" s="13">
        <f t="shared" si="80"/>
        <v>0</v>
      </c>
      <c r="X380" s="5">
        <f>X381</f>
        <v>0</v>
      </c>
      <c r="Y380" s="13">
        <f t="shared" si="77"/>
        <v>0</v>
      </c>
      <c r="Z380" s="5">
        <f>Z381</f>
        <v>0</v>
      </c>
      <c r="AA380" s="13">
        <f t="shared" si="75"/>
        <v>0</v>
      </c>
      <c r="AB380" s="5">
        <f>AB381</f>
        <v>0</v>
      </c>
      <c r="AC380" s="13">
        <f t="shared" si="76"/>
        <v>0</v>
      </c>
      <c r="AD380" s="5">
        <f>AD381</f>
        <v>0</v>
      </c>
      <c r="AE380" s="13">
        <f t="shared" si="74"/>
        <v>0</v>
      </c>
      <c r="AF380" s="5">
        <f>AF381</f>
        <v>0</v>
      </c>
      <c r="AG380" s="13">
        <f t="shared" si="73"/>
        <v>0</v>
      </c>
      <c r="AH380" s="13">
        <f>AH381</f>
        <v>0</v>
      </c>
      <c r="AI380" s="23">
        <v>0</v>
      </c>
    </row>
    <row r="381" spans="1:35" ht="54.75" hidden="1" customHeight="1">
      <c r="A381" s="9" t="s">
        <v>80</v>
      </c>
      <c r="B381" s="6" t="s">
        <v>8</v>
      </c>
      <c r="C381" s="6" t="s">
        <v>24</v>
      </c>
      <c r="D381" s="6" t="s">
        <v>21</v>
      </c>
      <c r="E381" s="2" t="s">
        <v>85</v>
      </c>
      <c r="F381" s="6">
        <v>600</v>
      </c>
      <c r="G381" s="3">
        <v>0</v>
      </c>
      <c r="H381" s="4"/>
      <c r="I381" s="3">
        <f t="shared" si="79"/>
        <v>0</v>
      </c>
      <c r="J381" s="5"/>
      <c r="K381" s="13">
        <f t="shared" si="78"/>
        <v>0</v>
      </c>
      <c r="L381" s="5"/>
      <c r="M381" s="13">
        <f t="shared" si="85"/>
        <v>0</v>
      </c>
      <c r="N381" s="5"/>
      <c r="O381" s="13">
        <f t="shared" si="84"/>
        <v>0</v>
      </c>
      <c r="P381" s="5"/>
      <c r="Q381" s="13">
        <f t="shared" si="82"/>
        <v>0</v>
      </c>
      <c r="R381" s="5"/>
      <c r="S381" s="13">
        <f t="shared" si="83"/>
        <v>0</v>
      </c>
      <c r="T381" s="5"/>
      <c r="U381" s="13">
        <f t="shared" si="81"/>
        <v>0</v>
      </c>
      <c r="V381" s="5"/>
      <c r="W381" s="13">
        <f t="shared" si="80"/>
        <v>0</v>
      </c>
      <c r="X381" s="5"/>
      <c r="Y381" s="13">
        <f t="shared" si="77"/>
        <v>0</v>
      </c>
      <c r="Z381" s="5"/>
      <c r="AA381" s="13">
        <f t="shared" si="75"/>
        <v>0</v>
      </c>
      <c r="AB381" s="5"/>
      <c r="AC381" s="13">
        <f t="shared" si="76"/>
        <v>0</v>
      </c>
      <c r="AD381" s="5"/>
      <c r="AE381" s="13">
        <f t="shared" si="74"/>
        <v>0</v>
      </c>
      <c r="AF381" s="5"/>
      <c r="AG381" s="13">
        <f t="shared" si="73"/>
        <v>0</v>
      </c>
      <c r="AH381" s="13">
        <v>0</v>
      </c>
      <c r="AI381" s="23">
        <v>0</v>
      </c>
    </row>
    <row r="382" spans="1:35" ht="54.75" customHeight="1">
      <c r="A382" s="9" t="s">
        <v>79</v>
      </c>
      <c r="B382" s="6" t="s">
        <v>8</v>
      </c>
      <c r="C382" s="6" t="s">
        <v>24</v>
      </c>
      <c r="D382" s="6" t="s">
        <v>21</v>
      </c>
      <c r="E382" s="2" t="s">
        <v>305</v>
      </c>
      <c r="F382" s="6"/>
      <c r="G382" s="3">
        <v>3529.4034200000001</v>
      </c>
      <c r="H382" s="4">
        <f>H383</f>
        <v>0</v>
      </c>
      <c r="I382" s="3">
        <f t="shared" si="79"/>
        <v>3529.4034200000001</v>
      </c>
      <c r="J382" s="5">
        <f>J383</f>
        <v>0</v>
      </c>
      <c r="K382" s="13">
        <f t="shared" si="78"/>
        <v>3529.4034200000001</v>
      </c>
      <c r="L382" s="5">
        <f>L383</f>
        <v>0</v>
      </c>
      <c r="M382" s="13">
        <f t="shared" si="85"/>
        <v>3529.4034200000001</v>
      </c>
      <c r="N382" s="5">
        <f>N383</f>
        <v>0</v>
      </c>
      <c r="O382" s="13">
        <f t="shared" si="84"/>
        <v>3529.4034200000001</v>
      </c>
      <c r="P382" s="5">
        <f>P383</f>
        <v>0</v>
      </c>
      <c r="Q382" s="13">
        <f t="shared" si="82"/>
        <v>3529.4034200000001</v>
      </c>
      <c r="R382" s="5">
        <f>R383</f>
        <v>0</v>
      </c>
      <c r="S382" s="13">
        <f t="shared" si="83"/>
        <v>3529.4034200000001</v>
      </c>
      <c r="T382" s="5">
        <f>T383</f>
        <v>0</v>
      </c>
      <c r="U382" s="13">
        <f t="shared" si="81"/>
        <v>3529.4034200000001</v>
      </c>
      <c r="V382" s="5">
        <f>V383</f>
        <v>0</v>
      </c>
      <c r="W382" s="13">
        <f t="shared" si="80"/>
        <v>3529.4034200000001</v>
      </c>
      <c r="X382" s="5">
        <f>X383</f>
        <v>0</v>
      </c>
      <c r="Y382" s="13">
        <f t="shared" si="77"/>
        <v>3529.4034200000001</v>
      </c>
      <c r="Z382" s="5">
        <f>Z383</f>
        <v>7.37</v>
      </c>
      <c r="AA382" s="13">
        <f t="shared" si="75"/>
        <v>3536.77342</v>
      </c>
      <c r="AB382" s="5">
        <f>AB383</f>
        <v>27.38</v>
      </c>
      <c r="AC382" s="13">
        <f t="shared" si="76"/>
        <v>3564.1534200000001</v>
      </c>
      <c r="AD382" s="5">
        <f>AD383</f>
        <v>0</v>
      </c>
      <c r="AE382" s="13">
        <f t="shared" si="74"/>
        <v>3564.1534200000001</v>
      </c>
      <c r="AF382" s="5">
        <f>AF383</f>
        <v>0</v>
      </c>
      <c r="AG382" s="13">
        <f t="shared" si="73"/>
        <v>3564.1534200000001</v>
      </c>
      <c r="AH382" s="13">
        <f>AH383</f>
        <v>3529.1534200000001</v>
      </c>
      <c r="AI382" s="23">
        <f t="shared" si="72"/>
        <v>99.017999623596452</v>
      </c>
    </row>
    <row r="383" spans="1:35" ht="54.75" customHeight="1">
      <c r="A383" s="9" t="s">
        <v>80</v>
      </c>
      <c r="B383" s="6" t="s">
        <v>8</v>
      </c>
      <c r="C383" s="6" t="s">
        <v>24</v>
      </c>
      <c r="D383" s="6" t="s">
        <v>21</v>
      </c>
      <c r="E383" s="2" t="s">
        <v>305</v>
      </c>
      <c r="F383" s="6">
        <v>600</v>
      </c>
      <c r="G383" s="3">
        <v>3529.4034200000001</v>
      </c>
      <c r="H383" s="4"/>
      <c r="I383" s="3">
        <f t="shared" si="79"/>
        <v>3529.4034200000001</v>
      </c>
      <c r="J383" s="5"/>
      <c r="K383" s="13">
        <f t="shared" si="78"/>
        <v>3529.4034200000001</v>
      </c>
      <c r="L383" s="5"/>
      <c r="M383" s="13">
        <f t="shared" si="85"/>
        <v>3529.4034200000001</v>
      </c>
      <c r="N383" s="5"/>
      <c r="O383" s="13">
        <f t="shared" si="84"/>
        <v>3529.4034200000001</v>
      </c>
      <c r="P383" s="5"/>
      <c r="Q383" s="13">
        <f t="shared" si="82"/>
        <v>3529.4034200000001</v>
      </c>
      <c r="R383" s="5"/>
      <c r="S383" s="13">
        <f t="shared" si="83"/>
        <v>3529.4034200000001</v>
      </c>
      <c r="T383" s="5"/>
      <c r="U383" s="13">
        <f t="shared" si="81"/>
        <v>3529.4034200000001</v>
      </c>
      <c r="V383" s="5"/>
      <c r="W383" s="13">
        <f t="shared" si="80"/>
        <v>3529.4034200000001</v>
      </c>
      <c r="X383" s="5"/>
      <c r="Y383" s="13">
        <f t="shared" si="77"/>
        <v>3529.4034200000001</v>
      </c>
      <c r="Z383" s="5">
        <v>7.37</v>
      </c>
      <c r="AA383" s="13">
        <f t="shared" si="75"/>
        <v>3536.77342</v>
      </c>
      <c r="AB383" s="5">
        <f>0.18+15+12.2</f>
        <v>27.38</v>
      </c>
      <c r="AC383" s="13">
        <f t="shared" si="76"/>
        <v>3564.1534200000001</v>
      </c>
      <c r="AD383" s="5"/>
      <c r="AE383" s="13">
        <f t="shared" si="74"/>
        <v>3564.1534200000001</v>
      </c>
      <c r="AF383" s="5"/>
      <c r="AG383" s="13">
        <f t="shared" si="73"/>
        <v>3564.1534200000001</v>
      </c>
      <c r="AH383" s="13">
        <v>3529.1534200000001</v>
      </c>
      <c r="AI383" s="23">
        <f t="shared" si="72"/>
        <v>99.017999623596452</v>
      </c>
    </row>
    <row r="384" spans="1:35" ht="80.25" customHeight="1">
      <c r="A384" s="9" t="s">
        <v>82</v>
      </c>
      <c r="B384" s="6" t="s">
        <v>8</v>
      </c>
      <c r="C384" s="6" t="s">
        <v>24</v>
      </c>
      <c r="D384" s="6" t="s">
        <v>21</v>
      </c>
      <c r="E384" s="7" t="s">
        <v>306</v>
      </c>
      <c r="F384" s="6"/>
      <c r="G384" s="3">
        <v>200</v>
      </c>
      <c r="H384" s="4">
        <f>H385</f>
        <v>0</v>
      </c>
      <c r="I384" s="3">
        <f t="shared" si="79"/>
        <v>200</v>
      </c>
      <c r="J384" s="5">
        <f>J385</f>
        <v>0</v>
      </c>
      <c r="K384" s="13">
        <f t="shared" si="78"/>
        <v>200</v>
      </c>
      <c r="L384" s="5">
        <f>L385</f>
        <v>0</v>
      </c>
      <c r="M384" s="13">
        <f t="shared" si="85"/>
        <v>200</v>
      </c>
      <c r="N384" s="5">
        <f>N385</f>
        <v>0</v>
      </c>
      <c r="O384" s="13">
        <f t="shared" si="84"/>
        <v>200</v>
      </c>
      <c r="P384" s="5">
        <f>P385</f>
        <v>0</v>
      </c>
      <c r="Q384" s="13">
        <f t="shared" si="82"/>
        <v>200</v>
      </c>
      <c r="R384" s="5">
        <f>R385</f>
        <v>0</v>
      </c>
      <c r="S384" s="13">
        <f t="shared" si="83"/>
        <v>200</v>
      </c>
      <c r="T384" s="5">
        <f>T385</f>
        <v>0</v>
      </c>
      <c r="U384" s="13">
        <f t="shared" si="81"/>
        <v>200</v>
      </c>
      <c r="V384" s="5">
        <f>V385</f>
        <v>0</v>
      </c>
      <c r="W384" s="13">
        <f t="shared" si="80"/>
        <v>200</v>
      </c>
      <c r="X384" s="5">
        <f>X385</f>
        <v>0</v>
      </c>
      <c r="Y384" s="13">
        <f t="shared" si="77"/>
        <v>200</v>
      </c>
      <c r="Z384" s="5">
        <f>Z385</f>
        <v>0.88</v>
      </c>
      <c r="AA384" s="13">
        <f t="shared" si="75"/>
        <v>200.88</v>
      </c>
      <c r="AB384" s="5">
        <f>AB385</f>
        <v>0</v>
      </c>
      <c r="AC384" s="13">
        <f t="shared" si="76"/>
        <v>200.88</v>
      </c>
      <c r="AD384" s="5">
        <f>AD385</f>
        <v>0</v>
      </c>
      <c r="AE384" s="13">
        <f t="shared" si="74"/>
        <v>200.88</v>
      </c>
      <c r="AF384" s="5">
        <f>AF385</f>
        <v>0</v>
      </c>
      <c r="AG384" s="13">
        <f t="shared" si="73"/>
        <v>200.88</v>
      </c>
      <c r="AH384" s="13">
        <f>AH385</f>
        <v>200.88</v>
      </c>
      <c r="AI384" s="23">
        <f t="shared" si="72"/>
        <v>100</v>
      </c>
    </row>
    <row r="385" spans="1:35" ht="54.75" customHeight="1">
      <c r="A385" s="9" t="s">
        <v>80</v>
      </c>
      <c r="B385" s="6" t="s">
        <v>8</v>
      </c>
      <c r="C385" s="6" t="s">
        <v>24</v>
      </c>
      <c r="D385" s="6" t="s">
        <v>21</v>
      </c>
      <c r="E385" s="7" t="s">
        <v>306</v>
      </c>
      <c r="F385" s="6">
        <v>600</v>
      </c>
      <c r="G385" s="3">
        <v>200</v>
      </c>
      <c r="H385" s="4"/>
      <c r="I385" s="3">
        <f t="shared" si="79"/>
        <v>200</v>
      </c>
      <c r="J385" s="5"/>
      <c r="K385" s="13">
        <f t="shared" si="78"/>
        <v>200</v>
      </c>
      <c r="L385" s="5"/>
      <c r="M385" s="13">
        <f t="shared" si="85"/>
        <v>200</v>
      </c>
      <c r="N385" s="5"/>
      <c r="O385" s="13">
        <f t="shared" si="84"/>
        <v>200</v>
      </c>
      <c r="P385" s="5"/>
      <c r="Q385" s="13">
        <f t="shared" si="82"/>
        <v>200</v>
      </c>
      <c r="R385" s="5"/>
      <c r="S385" s="13">
        <f t="shared" si="83"/>
        <v>200</v>
      </c>
      <c r="T385" s="5"/>
      <c r="U385" s="13">
        <f t="shared" si="81"/>
        <v>200</v>
      </c>
      <c r="V385" s="5"/>
      <c r="W385" s="13">
        <f t="shared" si="80"/>
        <v>200</v>
      </c>
      <c r="X385" s="5"/>
      <c r="Y385" s="13">
        <f t="shared" si="77"/>
        <v>200</v>
      </c>
      <c r="Z385" s="5">
        <v>0.88</v>
      </c>
      <c r="AA385" s="13">
        <f t="shared" si="75"/>
        <v>200.88</v>
      </c>
      <c r="AB385" s="5"/>
      <c r="AC385" s="13">
        <f t="shared" si="76"/>
        <v>200.88</v>
      </c>
      <c r="AD385" s="5"/>
      <c r="AE385" s="13">
        <f t="shared" si="74"/>
        <v>200.88</v>
      </c>
      <c r="AF385" s="5"/>
      <c r="AG385" s="13">
        <f t="shared" si="73"/>
        <v>200.88</v>
      </c>
      <c r="AH385" s="13">
        <v>200.88</v>
      </c>
      <c r="AI385" s="23">
        <f t="shared" si="72"/>
        <v>100</v>
      </c>
    </row>
    <row r="386" spans="1:35" ht="88.5" customHeight="1">
      <c r="A386" s="9" t="s">
        <v>81</v>
      </c>
      <c r="B386" s="6" t="s">
        <v>8</v>
      </c>
      <c r="C386" s="6" t="s">
        <v>24</v>
      </c>
      <c r="D386" s="6" t="s">
        <v>21</v>
      </c>
      <c r="E386" s="7" t="s">
        <v>325</v>
      </c>
      <c r="F386" s="6"/>
      <c r="G386" s="3">
        <f>G387</f>
        <v>0</v>
      </c>
      <c r="H386" s="4">
        <f>H387</f>
        <v>1676.39</v>
      </c>
      <c r="I386" s="3">
        <f t="shared" si="79"/>
        <v>1676.39</v>
      </c>
      <c r="J386" s="5">
        <f>J387</f>
        <v>0</v>
      </c>
      <c r="K386" s="13">
        <f t="shared" si="78"/>
        <v>1676.39</v>
      </c>
      <c r="L386" s="5">
        <f>L387</f>
        <v>0</v>
      </c>
      <c r="M386" s="13">
        <f t="shared" si="85"/>
        <v>1676.39</v>
      </c>
      <c r="N386" s="5">
        <f>N387</f>
        <v>0</v>
      </c>
      <c r="O386" s="13">
        <f t="shared" si="84"/>
        <v>1676.39</v>
      </c>
      <c r="P386" s="5">
        <f>P387</f>
        <v>0</v>
      </c>
      <c r="Q386" s="13">
        <f t="shared" si="82"/>
        <v>1676.39</v>
      </c>
      <c r="R386" s="5">
        <f>R387</f>
        <v>0</v>
      </c>
      <c r="S386" s="13">
        <f t="shared" si="83"/>
        <v>1676.39</v>
      </c>
      <c r="T386" s="5">
        <f>T387</f>
        <v>0</v>
      </c>
      <c r="U386" s="13">
        <f t="shared" si="81"/>
        <v>1676.39</v>
      </c>
      <c r="V386" s="5">
        <f>V387</f>
        <v>0</v>
      </c>
      <c r="W386" s="13">
        <f t="shared" si="80"/>
        <v>1676.39</v>
      </c>
      <c r="X386" s="5">
        <f>X387</f>
        <v>0</v>
      </c>
      <c r="Y386" s="13">
        <f t="shared" si="77"/>
        <v>1676.39</v>
      </c>
      <c r="Z386" s="5">
        <f>Z387</f>
        <v>0</v>
      </c>
      <c r="AA386" s="13">
        <f t="shared" si="75"/>
        <v>1676.39</v>
      </c>
      <c r="AB386" s="5">
        <f>AB387</f>
        <v>7.3769999999999998</v>
      </c>
      <c r="AC386" s="13">
        <f t="shared" si="76"/>
        <v>1683.7670000000001</v>
      </c>
      <c r="AD386" s="5">
        <f>AD387</f>
        <v>0</v>
      </c>
      <c r="AE386" s="13">
        <f t="shared" si="74"/>
        <v>1683.7670000000001</v>
      </c>
      <c r="AF386" s="5">
        <f>AF387</f>
        <v>0</v>
      </c>
      <c r="AG386" s="13">
        <f t="shared" si="73"/>
        <v>1683.7670000000001</v>
      </c>
      <c r="AH386" s="13">
        <f>AH387</f>
        <v>1683.7670000000001</v>
      </c>
      <c r="AI386" s="23">
        <f t="shared" si="72"/>
        <v>100</v>
      </c>
    </row>
    <row r="387" spans="1:35" ht="54.75" customHeight="1">
      <c r="A387" s="9" t="s">
        <v>80</v>
      </c>
      <c r="B387" s="6" t="s">
        <v>8</v>
      </c>
      <c r="C387" s="6" t="s">
        <v>24</v>
      </c>
      <c r="D387" s="6" t="s">
        <v>21</v>
      </c>
      <c r="E387" s="7" t="s">
        <v>325</v>
      </c>
      <c r="F387" s="6">
        <v>600</v>
      </c>
      <c r="G387" s="3"/>
      <c r="H387" s="4">
        <v>1676.39</v>
      </c>
      <c r="I387" s="3">
        <f t="shared" si="79"/>
        <v>1676.39</v>
      </c>
      <c r="J387" s="5"/>
      <c r="K387" s="13">
        <f t="shared" si="78"/>
        <v>1676.39</v>
      </c>
      <c r="L387" s="5"/>
      <c r="M387" s="13">
        <f t="shared" si="85"/>
        <v>1676.39</v>
      </c>
      <c r="N387" s="5"/>
      <c r="O387" s="13">
        <f t="shared" si="84"/>
        <v>1676.39</v>
      </c>
      <c r="P387" s="5"/>
      <c r="Q387" s="13">
        <f t="shared" si="82"/>
        <v>1676.39</v>
      </c>
      <c r="R387" s="5"/>
      <c r="S387" s="13">
        <f t="shared" si="83"/>
        <v>1676.39</v>
      </c>
      <c r="T387" s="5"/>
      <c r="U387" s="13">
        <f t="shared" si="81"/>
        <v>1676.39</v>
      </c>
      <c r="V387" s="5"/>
      <c r="W387" s="13">
        <f t="shared" si="80"/>
        <v>1676.39</v>
      </c>
      <c r="X387" s="5"/>
      <c r="Y387" s="13">
        <f t="shared" si="77"/>
        <v>1676.39</v>
      </c>
      <c r="Z387" s="5"/>
      <c r="AA387" s="13">
        <f t="shared" si="75"/>
        <v>1676.39</v>
      </c>
      <c r="AB387" s="5">
        <v>7.3769999999999998</v>
      </c>
      <c r="AC387" s="13">
        <f t="shared" si="76"/>
        <v>1683.7670000000001</v>
      </c>
      <c r="AD387" s="5"/>
      <c r="AE387" s="13">
        <f t="shared" si="74"/>
        <v>1683.7670000000001</v>
      </c>
      <c r="AF387" s="5"/>
      <c r="AG387" s="13">
        <f t="shared" si="73"/>
        <v>1683.7670000000001</v>
      </c>
      <c r="AH387" s="13">
        <v>1683.7670000000001</v>
      </c>
      <c r="AI387" s="23">
        <f t="shared" si="72"/>
        <v>100</v>
      </c>
    </row>
    <row r="388" spans="1:35" ht="54.75" hidden="1" customHeight="1">
      <c r="A388" s="9" t="s">
        <v>323</v>
      </c>
      <c r="B388" s="6" t="s">
        <v>8</v>
      </c>
      <c r="C388" s="6" t="s">
        <v>24</v>
      </c>
      <c r="D388" s="6" t="s">
        <v>21</v>
      </c>
      <c r="E388" s="7" t="s">
        <v>330</v>
      </c>
      <c r="F388" s="6"/>
      <c r="G388" s="3"/>
      <c r="H388" s="4"/>
      <c r="I388" s="3">
        <f t="shared" si="79"/>
        <v>0</v>
      </c>
      <c r="J388" s="5">
        <f>J389</f>
        <v>64.763999999999996</v>
      </c>
      <c r="K388" s="13">
        <f t="shared" si="78"/>
        <v>64.763999999999996</v>
      </c>
      <c r="L388" s="5">
        <f>L389</f>
        <v>0</v>
      </c>
      <c r="M388" s="13">
        <f t="shared" si="85"/>
        <v>64.763999999999996</v>
      </c>
      <c r="N388" s="5">
        <f>N389</f>
        <v>0</v>
      </c>
      <c r="O388" s="13">
        <f t="shared" si="84"/>
        <v>64.763999999999996</v>
      </c>
      <c r="P388" s="5">
        <f>P389</f>
        <v>0</v>
      </c>
      <c r="Q388" s="13">
        <f t="shared" si="82"/>
        <v>64.763999999999996</v>
      </c>
      <c r="R388" s="5">
        <f>R389</f>
        <v>0</v>
      </c>
      <c r="S388" s="13">
        <f t="shared" si="83"/>
        <v>64.763999999999996</v>
      </c>
      <c r="T388" s="5">
        <f>T389</f>
        <v>0</v>
      </c>
      <c r="U388" s="13">
        <f t="shared" si="81"/>
        <v>64.763999999999996</v>
      </c>
      <c r="V388" s="5">
        <f>V389</f>
        <v>-64.763999999999996</v>
      </c>
      <c r="W388" s="13">
        <f t="shared" si="80"/>
        <v>0</v>
      </c>
      <c r="X388" s="5">
        <f>X389</f>
        <v>0</v>
      </c>
      <c r="Y388" s="13">
        <f t="shared" si="77"/>
        <v>0</v>
      </c>
      <c r="Z388" s="5">
        <f>Z389</f>
        <v>0</v>
      </c>
      <c r="AA388" s="13">
        <f t="shared" si="75"/>
        <v>0</v>
      </c>
      <c r="AB388" s="5">
        <f>AB389</f>
        <v>0</v>
      </c>
      <c r="AC388" s="13">
        <f t="shared" si="76"/>
        <v>0</v>
      </c>
      <c r="AD388" s="5">
        <f>AD389</f>
        <v>0</v>
      </c>
      <c r="AE388" s="13">
        <f t="shared" si="74"/>
        <v>0</v>
      </c>
      <c r="AF388" s="5">
        <f>AF389</f>
        <v>0</v>
      </c>
      <c r="AG388" s="13">
        <f t="shared" si="73"/>
        <v>0</v>
      </c>
      <c r="AH388" s="13">
        <f>AH389</f>
        <v>0</v>
      </c>
      <c r="AI388" s="23">
        <v>0</v>
      </c>
    </row>
    <row r="389" spans="1:35" ht="51" hidden="1" customHeight="1">
      <c r="A389" s="9" t="s">
        <v>80</v>
      </c>
      <c r="B389" s="6" t="s">
        <v>8</v>
      </c>
      <c r="C389" s="6" t="s">
        <v>24</v>
      </c>
      <c r="D389" s="6" t="s">
        <v>21</v>
      </c>
      <c r="E389" s="7" t="s">
        <v>330</v>
      </c>
      <c r="F389" s="6">
        <v>600</v>
      </c>
      <c r="G389" s="3"/>
      <c r="H389" s="4"/>
      <c r="I389" s="3">
        <f t="shared" si="79"/>
        <v>0</v>
      </c>
      <c r="J389" s="5">
        <v>64.763999999999996</v>
      </c>
      <c r="K389" s="13">
        <f t="shared" si="78"/>
        <v>64.763999999999996</v>
      </c>
      <c r="L389" s="5"/>
      <c r="M389" s="13">
        <f t="shared" si="85"/>
        <v>64.763999999999996</v>
      </c>
      <c r="N389" s="5"/>
      <c r="O389" s="13">
        <f t="shared" si="84"/>
        <v>64.763999999999996</v>
      </c>
      <c r="P389" s="5"/>
      <c r="Q389" s="13">
        <f t="shared" si="82"/>
        <v>64.763999999999996</v>
      </c>
      <c r="R389" s="5"/>
      <c r="S389" s="13">
        <f t="shared" si="83"/>
        <v>64.763999999999996</v>
      </c>
      <c r="T389" s="5"/>
      <c r="U389" s="13">
        <f t="shared" si="81"/>
        <v>64.763999999999996</v>
      </c>
      <c r="V389" s="5">
        <v>-64.763999999999996</v>
      </c>
      <c r="W389" s="13">
        <f t="shared" si="80"/>
        <v>0</v>
      </c>
      <c r="X389" s="5"/>
      <c r="Y389" s="13">
        <f t="shared" si="77"/>
        <v>0</v>
      </c>
      <c r="Z389" s="5"/>
      <c r="AA389" s="13">
        <f t="shared" si="75"/>
        <v>0</v>
      </c>
      <c r="AB389" s="5"/>
      <c r="AC389" s="13">
        <f t="shared" si="76"/>
        <v>0</v>
      </c>
      <c r="AD389" s="5"/>
      <c r="AE389" s="13">
        <f t="shared" si="74"/>
        <v>0</v>
      </c>
      <c r="AF389" s="5"/>
      <c r="AG389" s="13">
        <f t="shared" si="73"/>
        <v>0</v>
      </c>
      <c r="AH389" s="13">
        <v>0</v>
      </c>
      <c r="AI389" s="23">
        <v>0</v>
      </c>
    </row>
    <row r="390" spans="1:35" ht="51" hidden="1" customHeight="1">
      <c r="A390" s="9" t="s">
        <v>323</v>
      </c>
      <c r="B390" s="6" t="s">
        <v>8</v>
      </c>
      <c r="C390" s="6" t="s">
        <v>24</v>
      </c>
      <c r="D390" s="6" t="s">
        <v>21</v>
      </c>
      <c r="E390" s="7" t="s">
        <v>341</v>
      </c>
      <c r="F390" s="6"/>
      <c r="G390" s="3"/>
      <c r="H390" s="4"/>
      <c r="I390" s="3">
        <f t="shared" si="79"/>
        <v>0</v>
      </c>
      <c r="J390" s="5"/>
      <c r="K390" s="13">
        <f t="shared" si="78"/>
        <v>0</v>
      </c>
      <c r="L390" s="5"/>
      <c r="M390" s="13">
        <f t="shared" si="85"/>
        <v>0</v>
      </c>
      <c r="N390" s="5">
        <f>N391</f>
        <v>1230.5</v>
      </c>
      <c r="O390" s="13">
        <f t="shared" si="84"/>
        <v>1230.5</v>
      </c>
      <c r="P390" s="5">
        <f>P391</f>
        <v>0</v>
      </c>
      <c r="Q390" s="13">
        <f t="shared" si="82"/>
        <v>1230.5</v>
      </c>
      <c r="R390" s="5">
        <f>R391</f>
        <v>0</v>
      </c>
      <c r="S390" s="13">
        <f t="shared" si="83"/>
        <v>1230.5</v>
      </c>
      <c r="T390" s="5">
        <f>T391</f>
        <v>0</v>
      </c>
      <c r="U390" s="13">
        <f t="shared" si="81"/>
        <v>1230.5</v>
      </c>
      <c r="V390" s="5">
        <f>V391</f>
        <v>-1230.5</v>
      </c>
      <c r="W390" s="13">
        <f t="shared" si="80"/>
        <v>0</v>
      </c>
      <c r="X390" s="5">
        <f>X391</f>
        <v>0</v>
      </c>
      <c r="Y390" s="13">
        <f t="shared" si="77"/>
        <v>0</v>
      </c>
      <c r="Z390" s="5">
        <f>Z391</f>
        <v>0</v>
      </c>
      <c r="AA390" s="13">
        <f t="shared" si="75"/>
        <v>0</v>
      </c>
      <c r="AB390" s="5">
        <f>AB391</f>
        <v>0</v>
      </c>
      <c r="AC390" s="13">
        <f t="shared" si="76"/>
        <v>0</v>
      </c>
      <c r="AD390" s="5">
        <f>AD391</f>
        <v>0</v>
      </c>
      <c r="AE390" s="13">
        <f t="shared" si="74"/>
        <v>0</v>
      </c>
      <c r="AF390" s="5">
        <f>AF391</f>
        <v>0</v>
      </c>
      <c r="AG390" s="13">
        <f t="shared" si="73"/>
        <v>0</v>
      </c>
      <c r="AH390" s="13">
        <f>AH391</f>
        <v>0</v>
      </c>
      <c r="AI390" s="23">
        <v>0</v>
      </c>
    </row>
    <row r="391" spans="1:35" ht="45.75" hidden="1" customHeight="1">
      <c r="A391" s="9" t="s">
        <v>80</v>
      </c>
      <c r="B391" s="6" t="s">
        <v>8</v>
      </c>
      <c r="C391" s="6" t="s">
        <v>24</v>
      </c>
      <c r="D391" s="6" t="s">
        <v>21</v>
      </c>
      <c r="E391" s="7" t="s">
        <v>341</v>
      </c>
      <c r="F391" s="6">
        <v>600</v>
      </c>
      <c r="G391" s="3"/>
      <c r="H391" s="4"/>
      <c r="I391" s="3">
        <f t="shared" si="79"/>
        <v>0</v>
      </c>
      <c r="J391" s="5"/>
      <c r="K391" s="13">
        <f t="shared" si="78"/>
        <v>0</v>
      </c>
      <c r="L391" s="5"/>
      <c r="M391" s="13">
        <f t="shared" si="85"/>
        <v>0</v>
      </c>
      <c r="N391" s="5">
        <v>1230.5</v>
      </c>
      <c r="O391" s="13">
        <f t="shared" si="84"/>
        <v>1230.5</v>
      </c>
      <c r="P391" s="5"/>
      <c r="Q391" s="13">
        <f t="shared" si="82"/>
        <v>1230.5</v>
      </c>
      <c r="R391" s="5"/>
      <c r="S391" s="13">
        <f t="shared" si="83"/>
        <v>1230.5</v>
      </c>
      <c r="T391" s="5"/>
      <c r="U391" s="13">
        <f t="shared" si="81"/>
        <v>1230.5</v>
      </c>
      <c r="V391" s="5">
        <v>-1230.5</v>
      </c>
      <c r="W391" s="13">
        <f t="shared" si="80"/>
        <v>0</v>
      </c>
      <c r="X391" s="5"/>
      <c r="Y391" s="13">
        <f t="shared" si="77"/>
        <v>0</v>
      </c>
      <c r="Z391" s="5"/>
      <c r="AA391" s="13">
        <f t="shared" si="75"/>
        <v>0</v>
      </c>
      <c r="AB391" s="5"/>
      <c r="AC391" s="13">
        <f t="shared" si="76"/>
        <v>0</v>
      </c>
      <c r="AD391" s="5"/>
      <c r="AE391" s="13">
        <f t="shared" si="74"/>
        <v>0</v>
      </c>
      <c r="AF391" s="5"/>
      <c r="AG391" s="13">
        <f t="shared" si="73"/>
        <v>0</v>
      </c>
      <c r="AH391" s="13">
        <v>0</v>
      </c>
      <c r="AI391" s="23">
        <v>0</v>
      </c>
    </row>
    <row r="392" spans="1:35" ht="45.75" customHeight="1">
      <c r="A392" s="9" t="s">
        <v>323</v>
      </c>
      <c r="B392" s="6" t="s">
        <v>8</v>
      </c>
      <c r="C392" s="6" t="s">
        <v>24</v>
      </c>
      <c r="D392" s="6" t="s">
        <v>21</v>
      </c>
      <c r="E392" s="7" t="s">
        <v>379</v>
      </c>
      <c r="F392" s="6"/>
      <c r="G392" s="3"/>
      <c r="H392" s="4"/>
      <c r="I392" s="3">
        <f t="shared" si="79"/>
        <v>0</v>
      </c>
      <c r="J392" s="5"/>
      <c r="K392" s="13">
        <f t="shared" si="78"/>
        <v>0</v>
      </c>
      <c r="L392" s="5"/>
      <c r="M392" s="13">
        <f t="shared" si="85"/>
        <v>0</v>
      </c>
      <c r="N392" s="5"/>
      <c r="O392" s="13">
        <f t="shared" si="84"/>
        <v>0</v>
      </c>
      <c r="P392" s="5"/>
      <c r="Q392" s="13">
        <f t="shared" si="82"/>
        <v>0</v>
      </c>
      <c r="R392" s="5"/>
      <c r="S392" s="13">
        <f t="shared" si="83"/>
        <v>0</v>
      </c>
      <c r="T392" s="5"/>
      <c r="U392" s="13">
        <f t="shared" si="81"/>
        <v>0</v>
      </c>
      <c r="V392" s="5">
        <f>V393</f>
        <v>1295.2639999999999</v>
      </c>
      <c r="W392" s="13">
        <f t="shared" si="80"/>
        <v>1295.2639999999999</v>
      </c>
      <c r="X392" s="5">
        <f>X393</f>
        <v>0</v>
      </c>
      <c r="Y392" s="13">
        <f t="shared" si="77"/>
        <v>1295.2639999999999</v>
      </c>
      <c r="Z392" s="5">
        <f>Z393</f>
        <v>0</v>
      </c>
      <c r="AA392" s="13">
        <f t="shared" si="75"/>
        <v>1295.2639999999999</v>
      </c>
      <c r="AB392" s="5">
        <f>AB393</f>
        <v>0</v>
      </c>
      <c r="AC392" s="13">
        <f t="shared" si="76"/>
        <v>1295.2639999999999</v>
      </c>
      <c r="AD392" s="5">
        <f>AD393</f>
        <v>0</v>
      </c>
      <c r="AE392" s="13">
        <f t="shared" si="74"/>
        <v>1295.2639999999999</v>
      </c>
      <c r="AF392" s="5">
        <f>AF393</f>
        <v>0</v>
      </c>
      <c r="AG392" s="13">
        <f t="shared" si="73"/>
        <v>1295.2639999999999</v>
      </c>
      <c r="AH392" s="13">
        <f>AH393</f>
        <v>1295.2639999999999</v>
      </c>
      <c r="AI392" s="23">
        <f t="shared" si="72"/>
        <v>100</v>
      </c>
    </row>
    <row r="393" spans="1:35" ht="45.75" customHeight="1">
      <c r="A393" s="9" t="s">
        <v>80</v>
      </c>
      <c r="B393" s="6" t="s">
        <v>8</v>
      </c>
      <c r="C393" s="6" t="s">
        <v>24</v>
      </c>
      <c r="D393" s="6" t="s">
        <v>21</v>
      </c>
      <c r="E393" s="7" t="s">
        <v>379</v>
      </c>
      <c r="F393" s="6">
        <v>600</v>
      </c>
      <c r="G393" s="3"/>
      <c r="H393" s="4"/>
      <c r="I393" s="3">
        <f t="shared" si="79"/>
        <v>0</v>
      </c>
      <c r="J393" s="5"/>
      <c r="K393" s="13">
        <f t="shared" si="78"/>
        <v>0</v>
      </c>
      <c r="L393" s="5"/>
      <c r="M393" s="13">
        <f t="shared" si="85"/>
        <v>0</v>
      </c>
      <c r="N393" s="5"/>
      <c r="O393" s="13">
        <f t="shared" si="84"/>
        <v>0</v>
      </c>
      <c r="P393" s="5"/>
      <c r="Q393" s="13">
        <f t="shared" si="82"/>
        <v>0</v>
      </c>
      <c r="R393" s="5"/>
      <c r="S393" s="13">
        <f t="shared" si="83"/>
        <v>0</v>
      </c>
      <c r="T393" s="5"/>
      <c r="U393" s="13">
        <f t="shared" si="81"/>
        <v>0</v>
      </c>
      <c r="V393" s="5">
        <f>64.764+1230.5</f>
        <v>1295.2639999999999</v>
      </c>
      <c r="W393" s="13">
        <f t="shared" si="80"/>
        <v>1295.2639999999999</v>
      </c>
      <c r="X393" s="5"/>
      <c r="Y393" s="13">
        <f t="shared" si="77"/>
        <v>1295.2639999999999</v>
      </c>
      <c r="Z393" s="5"/>
      <c r="AA393" s="13">
        <f t="shared" si="75"/>
        <v>1295.2639999999999</v>
      </c>
      <c r="AB393" s="5"/>
      <c r="AC393" s="13">
        <f t="shared" si="76"/>
        <v>1295.2639999999999</v>
      </c>
      <c r="AD393" s="5"/>
      <c r="AE393" s="13">
        <f t="shared" si="74"/>
        <v>1295.2639999999999</v>
      </c>
      <c r="AF393" s="5"/>
      <c r="AG393" s="13">
        <f t="shared" si="73"/>
        <v>1295.2639999999999</v>
      </c>
      <c r="AH393" s="13">
        <v>1295.2639999999999</v>
      </c>
      <c r="AI393" s="23">
        <f t="shared" si="72"/>
        <v>100</v>
      </c>
    </row>
    <row r="394" spans="1:35" ht="54.75" customHeight="1">
      <c r="A394" s="9" t="s">
        <v>86</v>
      </c>
      <c r="B394" s="6" t="s">
        <v>8</v>
      </c>
      <c r="C394" s="6" t="s">
        <v>24</v>
      </c>
      <c r="D394" s="6" t="s">
        <v>24</v>
      </c>
      <c r="E394" s="2" t="s">
        <v>87</v>
      </c>
      <c r="F394" s="6"/>
      <c r="G394" s="3">
        <v>178</v>
      </c>
      <c r="H394" s="4">
        <f>H395</f>
        <v>0</v>
      </c>
      <c r="I394" s="3">
        <f t="shared" si="79"/>
        <v>178</v>
      </c>
      <c r="J394" s="5">
        <f>J395</f>
        <v>0</v>
      </c>
      <c r="K394" s="13">
        <f t="shared" si="78"/>
        <v>178</v>
      </c>
      <c r="L394" s="5">
        <f>L395</f>
        <v>100</v>
      </c>
      <c r="M394" s="13">
        <f t="shared" si="85"/>
        <v>278</v>
      </c>
      <c r="N394" s="5">
        <f>N395</f>
        <v>0</v>
      </c>
      <c r="O394" s="13">
        <f t="shared" si="84"/>
        <v>278</v>
      </c>
      <c r="P394" s="5">
        <f>P395</f>
        <v>0</v>
      </c>
      <c r="Q394" s="13">
        <f t="shared" si="82"/>
        <v>278</v>
      </c>
      <c r="R394" s="5">
        <f>R395</f>
        <v>0</v>
      </c>
      <c r="S394" s="13">
        <f t="shared" si="83"/>
        <v>278</v>
      </c>
      <c r="T394" s="5">
        <f>T395</f>
        <v>0</v>
      </c>
      <c r="U394" s="13">
        <f t="shared" si="81"/>
        <v>278</v>
      </c>
      <c r="V394" s="5">
        <f>V395</f>
        <v>-33.386800000000001</v>
      </c>
      <c r="W394" s="13">
        <f t="shared" si="80"/>
        <v>244.61320000000001</v>
      </c>
      <c r="X394" s="5">
        <f>X395</f>
        <v>0</v>
      </c>
      <c r="Y394" s="13">
        <f t="shared" si="77"/>
        <v>244.61320000000001</v>
      </c>
      <c r="Z394" s="5">
        <f>Z395</f>
        <v>0</v>
      </c>
      <c r="AA394" s="13">
        <f t="shared" si="75"/>
        <v>244.61320000000001</v>
      </c>
      <c r="AB394" s="5">
        <f>AB395</f>
        <v>-2</v>
      </c>
      <c r="AC394" s="13">
        <f t="shared" si="76"/>
        <v>242.61320000000001</v>
      </c>
      <c r="AD394" s="5">
        <f>AD395</f>
        <v>0</v>
      </c>
      <c r="AE394" s="13">
        <f t="shared" si="74"/>
        <v>242.61320000000001</v>
      </c>
      <c r="AF394" s="5">
        <f>AF395</f>
        <v>0</v>
      </c>
      <c r="AG394" s="13">
        <f t="shared" si="73"/>
        <v>242.61320000000001</v>
      </c>
      <c r="AH394" s="13">
        <f>AH395</f>
        <v>242.61320000000001</v>
      </c>
      <c r="AI394" s="23">
        <f t="shared" si="72"/>
        <v>100</v>
      </c>
    </row>
    <row r="395" spans="1:35" ht="57.75" customHeight="1">
      <c r="A395" s="9" t="s">
        <v>33</v>
      </c>
      <c r="B395" s="6" t="s">
        <v>8</v>
      </c>
      <c r="C395" s="6" t="s">
        <v>24</v>
      </c>
      <c r="D395" s="6" t="s">
        <v>24</v>
      </c>
      <c r="E395" s="2" t="s">
        <v>87</v>
      </c>
      <c r="F395" s="6">
        <v>200</v>
      </c>
      <c r="G395" s="3">
        <v>178</v>
      </c>
      <c r="H395" s="4"/>
      <c r="I395" s="3">
        <f t="shared" si="79"/>
        <v>178</v>
      </c>
      <c r="J395" s="5"/>
      <c r="K395" s="13">
        <f t="shared" si="78"/>
        <v>178</v>
      </c>
      <c r="L395" s="5">
        <v>100</v>
      </c>
      <c r="M395" s="13">
        <f t="shared" si="85"/>
        <v>278</v>
      </c>
      <c r="N395" s="5"/>
      <c r="O395" s="13">
        <f t="shared" si="84"/>
        <v>278</v>
      </c>
      <c r="P395" s="5"/>
      <c r="Q395" s="13">
        <f t="shared" si="82"/>
        <v>278</v>
      </c>
      <c r="R395" s="5"/>
      <c r="S395" s="13">
        <f t="shared" si="83"/>
        <v>278</v>
      </c>
      <c r="T395" s="5"/>
      <c r="U395" s="13">
        <f t="shared" si="81"/>
        <v>278</v>
      </c>
      <c r="V395" s="5">
        <v>-33.386800000000001</v>
      </c>
      <c r="W395" s="13">
        <f t="shared" si="80"/>
        <v>244.61320000000001</v>
      </c>
      <c r="X395" s="5"/>
      <c r="Y395" s="13">
        <f t="shared" si="77"/>
        <v>244.61320000000001</v>
      </c>
      <c r="Z395" s="5"/>
      <c r="AA395" s="13">
        <f t="shared" si="75"/>
        <v>244.61320000000001</v>
      </c>
      <c r="AB395" s="5">
        <v>-2</v>
      </c>
      <c r="AC395" s="13">
        <f t="shared" si="76"/>
        <v>242.61320000000001</v>
      </c>
      <c r="AD395" s="5"/>
      <c r="AE395" s="13">
        <f t="shared" si="74"/>
        <v>242.61320000000001</v>
      </c>
      <c r="AF395" s="5"/>
      <c r="AG395" s="13">
        <f t="shared" si="73"/>
        <v>242.61320000000001</v>
      </c>
      <c r="AH395" s="13">
        <v>242.61320000000001</v>
      </c>
      <c r="AI395" s="23">
        <f t="shared" si="72"/>
        <v>100</v>
      </c>
    </row>
    <row r="396" spans="1:35" ht="57.75" customHeight="1">
      <c r="A396" s="9" t="s">
        <v>283</v>
      </c>
      <c r="B396" s="6" t="s">
        <v>8</v>
      </c>
      <c r="C396" s="6" t="s">
        <v>24</v>
      </c>
      <c r="D396" s="6" t="s">
        <v>28</v>
      </c>
      <c r="E396" s="2" t="s">
        <v>302</v>
      </c>
      <c r="F396" s="6"/>
      <c r="G396" s="3">
        <v>152.10300000000001</v>
      </c>
      <c r="H396" s="4">
        <f>H397+H398</f>
        <v>0.09</v>
      </c>
      <c r="I396" s="3">
        <f t="shared" si="79"/>
        <v>152.19300000000001</v>
      </c>
      <c r="J396" s="5">
        <f>J397+J398</f>
        <v>0</v>
      </c>
      <c r="K396" s="13">
        <f t="shared" si="78"/>
        <v>152.19300000000001</v>
      </c>
      <c r="L396" s="5">
        <f>L397+L398</f>
        <v>0</v>
      </c>
      <c r="M396" s="13">
        <f t="shared" si="85"/>
        <v>152.19300000000001</v>
      </c>
      <c r="N396" s="5">
        <f>N397+N398</f>
        <v>0</v>
      </c>
      <c r="O396" s="13">
        <f t="shared" si="84"/>
        <v>152.19300000000001</v>
      </c>
      <c r="P396" s="5">
        <f>P397+P398</f>
        <v>0</v>
      </c>
      <c r="Q396" s="13">
        <f t="shared" si="82"/>
        <v>152.19300000000001</v>
      </c>
      <c r="R396" s="5">
        <f>R397+R398</f>
        <v>0</v>
      </c>
      <c r="S396" s="13">
        <f t="shared" si="83"/>
        <v>152.19300000000001</v>
      </c>
      <c r="T396" s="5">
        <f>T397+T398</f>
        <v>0</v>
      </c>
      <c r="U396" s="13">
        <f t="shared" si="81"/>
        <v>152.19300000000001</v>
      </c>
      <c r="V396" s="5">
        <f>V397+V398</f>
        <v>-12</v>
      </c>
      <c r="W396" s="13">
        <f t="shared" si="80"/>
        <v>140.19300000000001</v>
      </c>
      <c r="X396" s="5">
        <f>X397+X398</f>
        <v>0</v>
      </c>
      <c r="Y396" s="13">
        <f t="shared" si="77"/>
        <v>140.19300000000001</v>
      </c>
      <c r="Z396" s="5">
        <f>Z397+Z398</f>
        <v>0</v>
      </c>
      <c r="AA396" s="13">
        <f t="shared" si="75"/>
        <v>140.19300000000001</v>
      </c>
      <c r="AB396" s="5">
        <f>AB397+AB398</f>
        <v>0</v>
      </c>
      <c r="AC396" s="13">
        <f t="shared" si="76"/>
        <v>140.19300000000001</v>
      </c>
      <c r="AD396" s="5">
        <f>AD397+AD398</f>
        <v>0</v>
      </c>
      <c r="AE396" s="13">
        <f t="shared" si="74"/>
        <v>140.19300000000001</v>
      </c>
      <c r="AF396" s="5">
        <f>AF397+AF398</f>
        <v>0</v>
      </c>
      <c r="AG396" s="13">
        <f t="shared" si="73"/>
        <v>140.19300000000001</v>
      </c>
      <c r="AH396" s="13">
        <f>AH397+AH398</f>
        <v>140.19299999999998</v>
      </c>
      <c r="AI396" s="23">
        <f t="shared" ref="AI396:AI459" si="86">AH396/AG396*100</f>
        <v>99.999999999999972</v>
      </c>
    </row>
    <row r="397" spans="1:35" ht="49.5" customHeight="1">
      <c r="A397" s="9" t="s">
        <v>33</v>
      </c>
      <c r="B397" s="6" t="s">
        <v>8</v>
      </c>
      <c r="C397" s="6" t="s">
        <v>24</v>
      </c>
      <c r="D397" s="6" t="s">
        <v>28</v>
      </c>
      <c r="E397" s="2" t="s">
        <v>302</v>
      </c>
      <c r="F397" s="6">
        <v>200</v>
      </c>
      <c r="G397" s="3">
        <v>116.10299999999999</v>
      </c>
      <c r="H397" s="4">
        <v>0.09</v>
      </c>
      <c r="I397" s="3">
        <f t="shared" si="79"/>
        <v>116.193</v>
      </c>
      <c r="J397" s="5"/>
      <c r="K397" s="13">
        <f t="shared" si="78"/>
        <v>116.193</v>
      </c>
      <c r="L397" s="5"/>
      <c r="M397" s="13">
        <f t="shared" si="85"/>
        <v>116.193</v>
      </c>
      <c r="N397" s="5"/>
      <c r="O397" s="13">
        <f t="shared" si="84"/>
        <v>116.193</v>
      </c>
      <c r="P397" s="5"/>
      <c r="Q397" s="13">
        <f t="shared" si="82"/>
        <v>116.193</v>
      </c>
      <c r="R397" s="5"/>
      <c r="S397" s="13">
        <f t="shared" si="83"/>
        <v>116.193</v>
      </c>
      <c r="T397" s="5"/>
      <c r="U397" s="13">
        <f t="shared" si="81"/>
        <v>116.193</v>
      </c>
      <c r="V397" s="5"/>
      <c r="W397" s="13">
        <f t="shared" si="80"/>
        <v>116.193</v>
      </c>
      <c r="X397" s="5"/>
      <c r="Y397" s="13">
        <f t="shared" si="77"/>
        <v>116.193</v>
      </c>
      <c r="Z397" s="5"/>
      <c r="AA397" s="13">
        <f t="shared" si="75"/>
        <v>116.193</v>
      </c>
      <c r="AB397" s="5"/>
      <c r="AC397" s="13">
        <f t="shared" si="76"/>
        <v>116.193</v>
      </c>
      <c r="AD397" s="5"/>
      <c r="AE397" s="13">
        <f t="shared" si="74"/>
        <v>116.193</v>
      </c>
      <c r="AF397" s="5"/>
      <c r="AG397" s="13">
        <f t="shared" si="73"/>
        <v>116.193</v>
      </c>
      <c r="AH397" s="13">
        <v>116.193</v>
      </c>
      <c r="AI397" s="23">
        <f t="shared" si="86"/>
        <v>100</v>
      </c>
    </row>
    <row r="398" spans="1:35" ht="45.75" customHeight="1">
      <c r="A398" s="9" t="s">
        <v>205</v>
      </c>
      <c r="B398" s="6" t="s">
        <v>8</v>
      </c>
      <c r="C398" s="6" t="s">
        <v>24</v>
      </c>
      <c r="D398" s="6" t="s">
        <v>28</v>
      </c>
      <c r="E398" s="2" t="s">
        <v>302</v>
      </c>
      <c r="F398" s="6">
        <v>300</v>
      </c>
      <c r="G398" s="3">
        <v>36</v>
      </c>
      <c r="H398" s="4"/>
      <c r="I398" s="3">
        <f t="shared" si="79"/>
        <v>36</v>
      </c>
      <c r="J398" s="5"/>
      <c r="K398" s="13">
        <f t="shared" si="78"/>
        <v>36</v>
      </c>
      <c r="L398" s="5"/>
      <c r="M398" s="13">
        <f t="shared" si="85"/>
        <v>36</v>
      </c>
      <c r="N398" s="5"/>
      <c r="O398" s="13">
        <f t="shared" si="84"/>
        <v>36</v>
      </c>
      <c r="P398" s="5"/>
      <c r="Q398" s="13">
        <f t="shared" si="82"/>
        <v>36</v>
      </c>
      <c r="R398" s="5"/>
      <c r="S398" s="13">
        <f t="shared" si="83"/>
        <v>36</v>
      </c>
      <c r="T398" s="5"/>
      <c r="U398" s="13">
        <f t="shared" si="81"/>
        <v>36</v>
      </c>
      <c r="V398" s="5">
        <v>-12</v>
      </c>
      <c r="W398" s="13">
        <f t="shared" si="80"/>
        <v>24</v>
      </c>
      <c r="X398" s="5"/>
      <c r="Y398" s="13">
        <f t="shared" si="77"/>
        <v>24</v>
      </c>
      <c r="Z398" s="5"/>
      <c r="AA398" s="13">
        <f t="shared" si="75"/>
        <v>24</v>
      </c>
      <c r="AB398" s="5"/>
      <c r="AC398" s="13">
        <f t="shared" si="76"/>
        <v>24</v>
      </c>
      <c r="AD398" s="5"/>
      <c r="AE398" s="13">
        <f t="shared" si="74"/>
        <v>24</v>
      </c>
      <c r="AF398" s="5"/>
      <c r="AG398" s="13">
        <f t="shared" si="73"/>
        <v>24</v>
      </c>
      <c r="AH398" s="13">
        <v>24</v>
      </c>
      <c r="AI398" s="23">
        <f t="shared" si="86"/>
        <v>100</v>
      </c>
    </row>
    <row r="399" spans="1:35" ht="57.75" hidden="1" customHeight="1">
      <c r="A399" s="9" t="s">
        <v>284</v>
      </c>
      <c r="B399" s="6" t="s">
        <v>8</v>
      </c>
      <c r="C399" s="6" t="s">
        <v>24</v>
      </c>
      <c r="D399" s="6" t="s">
        <v>28</v>
      </c>
      <c r="E399" s="2" t="s">
        <v>303</v>
      </c>
      <c r="F399" s="6"/>
      <c r="G399" s="3">
        <v>0</v>
      </c>
      <c r="H399" s="4">
        <f>H400</f>
        <v>0</v>
      </c>
      <c r="I399" s="3">
        <f t="shared" si="79"/>
        <v>0</v>
      </c>
      <c r="J399" s="5">
        <f>J400</f>
        <v>0</v>
      </c>
      <c r="K399" s="13">
        <f t="shared" si="78"/>
        <v>0</v>
      </c>
      <c r="L399" s="5">
        <f>L400</f>
        <v>0</v>
      </c>
      <c r="M399" s="13">
        <f t="shared" si="85"/>
        <v>0</v>
      </c>
      <c r="N399" s="5">
        <f>N400</f>
        <v>0</v>
      </c>
      <c r="O399" s="13">
        <f t="shared" si="84"/>
        <v>0</v>
      </c>
      <c r="P399" s="5">
        <f>P400</f>
        <v>0</v>
      </c>
      <c r="Q399" s="13">
        <f t="shared" si="82"/>
        <v>0</v>
      </c>
      <c r="R399" s="5">
        <f>R400</f>
        <v>0</v>
      </c>
      <c r="S399" s="13">
        <f t="shared" si="83"/>
        <v>0</v>
      </c>
      <c r="T399" s="5">
        <f>T400</f>
        <v>0</v>
      </c>
      <c r="U399" s="13">
        <f t="shared" si="81"/>
        <v>0</v>
      </c>
      <c r="V399" s="5">
        <f>V400</f>
        <v>0</v>
      </c>
      <c r="W399" s="13">
        <f t="shared" si="80"/>
        <v>0</v>
      </c>
      <c r="X399" s="5">
        <f>X400</f>
        <v>0</v>
      </c>
      <c r="Y399" s="13">
        <f t="shared" si="77"/>
        <v>0</v>
      </c>
      <c r="Z399" s="5">
        <f>Z400</f>
        <v>0</v>
      </c>
      <c r="AA399" s="13">
        <f t="shared" si="75"/>
        <v>0</v>
      </c>
      <c r="AB399" s="5">
        <f>AB400</f>
        <v>0</v>
      </c>
      <c r="AC399" s="13">
        <f t="shared" si="76"/>
        <v>0</v>
      </c>
      <c r="AD399" s="5">
        <f>AD400</f>
        <v>0</v>
      </c>
      <c r="AE399" s="13">
        <f t="shared" si="74"/>
        <v>0</v>
      </c>
      <c r="AF399" s="5">
        <f>AF400</f>
        <v>0</v>
      </c>
      <c r="AG399" s="13">
        <f t="shared" si="73"/>
        <v>0</v>
      </c>
      <c r="AH399" s="13">
        <f>AH400</f>
        <v>0</v>
      </c>
      <c r="AI399" s="23">
        <v>0</v>
      </c>
    </row>
    <row r="400" spans="1:35" ht="57.75" hidden="1" customHeight="1">
      <c r="A400" s="9" t="s">
        <v>33</v>
      </c>
      <c r="B400" s="6" t="s">
        <v>8</v>
      </c>
      <c r="C400" s="6" t="s">
        <v>24</v>
      </c>
      <c r="D400" s="6" t="s">
        <v>28</v>
      </c>
      <c r="E400" s="2" t="s">
        <v>303</v>
      </c>
      <c r="F400" s="6">
        <v>200</v>
      </c>
      <c r="G400" s="3">
        <v>0</v>
      </c>
      <c r="H400" s="4"/>
      <c r="I400" s="3">
        <f t="shared" si="79"/>
        <v>0</v>
      </c>
      <c r="J400" s="5"/>
      <c r="K400" s="13">
        <f t="shared" si="78"/>
        <v>0</v>
      </c>
      <c r="L400" s="5"/>
      <c r="M400" s="13">
        <f t="shared" si="85"/>
        <v>0</v>
      </c>
      <c r="N400" s="5"/>
      <c r="O400" s="13">
        <f t="shared" si="84"/>
        <v>0</v>
      </c>
      <c r="P400" s="5"/>
      <c r="Q400" s="13">
        <f t="shared" si="82"/>
        <v>0</v>
      </c>
      <c r="R400" s="5"/>
      <c r="S400" s="13">
        <f t="shared" si="83"/>
        <v>0</v>
      </c>
      <c r="T400" s="5"/>
      <c r="U400" s="13">
        <f t="shared" si="81"/>
        <v>0</v>
      </c>
      <c r="V400" s="5"/>
      <c r="W400" s="13">
        <f t="shared" si="80"/>
        <v>0</v>
      </c>
      <c r="X400" s="5"/>
      <c r="Y400" s="13">
        <f t="shared" si="77"/>
        <v>0</v>
      </c>
      <c r="Z400" s="5"/>
      <c r="AA400" s="13">
        <f t="shared" si="75"/>
        <v>0</v>
      </c>
      <c r="AB400" s="5"/>
      <c r="AC400" s="13">
        <f t="shared" si="76"/>
        <v>0</v>
      </c>
      <c r="AD400" s="5"/>
      <c r="AE400" s="13">
        <f t="shared" si="74"/>
        <v>0</v>
      </c>
      <c r="AF400" s="5"/>
      <c r="AG400" s="13">
        <f t="shared" ref="AG400:AG460" si="87">AE400+AF400</f>
        <v>0</v>
      </c>
      <c r="AH400" s="13">
        <v>0</v>
      </c>
      <c r="AI400" s="23">
        <v>0</v>
      </c>
    </row>
    <row r="401" spans="1:35" ht="34.5" customHeight="1">
      <c r="A401" s="9" t="s">
        <v>88</v>
      </c>
      <c r="B401" s="6" t="s">
        <v>8</v>
      </c>
      <c r="C401" s="6" t="s">
        <v>25</v>
      </c>
      <c r="D401" s="6" t="s">
        <v>20</v>
      </c>
      <c r="E401" s="2" t="s">
        <v>90</v>
      </c>
      <c r="F401" s="6"/>
      <c r="G401" s="3">
        <v>7646.7579699999987</v>
      </c>
      <c r="H401" s="4">
        <f>H402</f>
        <v>0</v>
      </c>
      <c r="I401" s="3">
        <f t="shared" si="79"/>
        <v>7646.7579699999987</v>
      </c>
      <c r="J401" s="5">
        <f>J402</f>
        <v>0</v>
      </c>
      <c r="K401" s="13">
        <f t="shared" si="78"/>
        <v>7646.7579699999987</v>
      </c>
      <c r="L401" s="5">
        <f>L402</f>
        <v>0</v>
      </c>
      <c r="M401" s="13">
        <f t="shared" si="85"/>
        <v>7646.7579699999987</v>
      </c>
      <c r="N401" s="5">
        <f>N402</f>
        <v>0</v>
      </c>
      <c r="O401" s="13">
        <f t="shared" si="84"/>
        <v>7646.7579699999987</v>
      </c>
      <c r="P401" s="5">
        <f>P402</f>
        <v>0</v>
      </c>
      <c r="Q401" s="13">
        <f t="shared" si="82"/>
        <v>7646.7579699999987</v>
      </c>
      <c r="R401" s="5">
        <f>R402</f>
        <v>0</v>
      </c>
      <c r="S401" s="13">
        <f t="shared" si="83"/>
        <v>7646.7579699999987</v>
      </c>
      <c r="T401" s="5">
        <f>T402</f>
        <v>0</v>
      </c>
      <c r="U401" s="13">
        <f t="shared" si="81"/>
        <v>7646.7579699999987</v>
      </c>
      <c r="V401" s="5">
        <f>V402</f>
        <v>0</v>
      </c>
      <c r="W401" s="13">
        <f t="shared" si="80"/>
        <v>7646.7579699999987</v>
      </c>
      <c r="X401" s="5">
        <f>X402</f>
        <v>0</v>
      </c>
      <c r="Y401" s="13">
        <f t="shared" si="77"/>
        <v>7646.7579699999987</v>
      </c>
      <c r="Z401" s="5">
        <f>Z402</f>
        <v>-7.8289999999999997</v>
      </c>
      <c r="AA401" s="13">
        <f t="shared" si="75"/>
        <v>7638.928969999999</v>
      </c>
      <c r="AB401" s="5">
        <f>AB402</f>
        <v>-0.18</v>
      </c>
      <c r="AC401" s="13">
        <f t="shared" si="76"/>
        <v>7638.7489699999987</v>
      </c>
      <c r="AD401" s="5">
        <f>AD402</f>
        <v>0</v>
      </c>
      <c r="AE401" s="13">
        <f t="shared" si="74"/>
        <v>7638.7489699999987</v>
      </c>
      <c r="AF401" s="5">
        <f>AF402</f>
        <v>0</v>
      </c>
      <c r="AG401" s="13">
        <f t="shared" si="87"/>
        <v>7638.7489699999987</v>
      </c>
      <c r="AH401" s="13">
        <f>AH402</f>
        <v>7100</v>
      </c>
      <c r="AI401" s="23">
        <f t="shared" si="86"/>
        <v>92.947157026420797</v>
      </c>
    </row>
    <row r="402" spans="1:35" ht="55.5" customHeight="1">
      <c r="A402" s="9" t="s">
        <v>80</v>
      </c>
      <c r="B402" s="6" t="s">
        <v>8</v>
      </c>
      <c r="C402" s="6" t="s">
        <v>25</v>
      </c>
      <c r="D402" s="6" t="s">
        <v>20</v>
      </c>
      <c r="E402" s="2" t="s">
        <v>90</v>
      </c>
      <c r="F402" s="6">
        <v>600</v>
      </c>
      <c r="G402" s="3">
        <v>7646.7579699999987</v>
      </c>
      <c r="H402" s="4"/>
      <c r="I402" s="3">
        <f t="shared" si="79"/>
        <v>7646.7579699999987</v>
      </c>
      <c r="J402" s="5"/>
      <c r="K402" s="13">
        <f t="shared" si="78"/>
        <v>7646.7579699999987</v>
      </c>
      <c r="L402" s="5"/>
      <c r="M402" s="13">
        <f t="shared" si="85"/>
        <v>7646.7579699999987</v>
      </c>
      <c r="N402" s="5"/>
      <c r="O402" s="13">
        <f t="shared" si="84"/>
        <v>7646.7579699999987</v>
      </c>
      <c r="P402" s="5"/>
      <c r="Q402" s="13">
        <f t="shared" si="82"/>
        <v>7646.7579699999987</v>
      </c>
      <c r="R402" s="5"/>
      <c r="S402" s="13">
        <f t="shared" si="83"/>
        <v>7646.7579699999987</v>
      </c>
      <c r="T402" s="5"/>
      <c r="U402" s="13">
        <f t="shared" si="81"/>
        <v>7646.7579699999987</v>
      </c>
      <c r="V402" s="5"/>
      <c r="W402" s="13">
        <f t="shared" si="80"/>
        <v>7646.7579699999987</v>
      </c>
      <c r="X402" s="5"/>
      <c r="Y402" s="13">
        <f t="shared" si="77"/>
        <v>7646.7579699999987</v>
      </c>
      <c r="Z402" s="5">
        <v>-7.8289999999999997</v>
      </c>
      <c r="AA402" s="13">
        <f t="shared" si="75"/>
        <v>7638.928969999999</v>
      </c>
      <c r="AB402" s="5">
        <v>-0.18</v>
      </c>
      <c r="AC402" s="13">
        <f t="shared" si="76"/>
        <v>7638.7489699999987</v>
      </c>
      <c r="AD402" s="5"/>
      <c r="AE402" s="13">
        <f t="shared" ref="AE402:AE461" si="88">AC402+AD402</f>
        <v>7638.7489699999987</v>
      </c>
      <c r="AF402" s="5"/>
      <c r="AG402" s="13">
        <f t="shared" si="87"/>
        <v>7638.7489699999987</v>
      </c>
      <c r="AH402" s="13">
        <v>7100</v>
      </c>
      <c r="AI402" s="23">
        <f t="shared" si="86"/>
        <v>92.947157026420797</v>
      </c>
    </row>
    <row r="403" spans="1:35" ht="69" customHeight="1">
      <c r="A403" s="9" t="s">
        <v>89</v>
      </c>
      <c r="B403" s="6" t="s">
        <v>8</v>
      </c>
      <c r="C403" s="6" t="s">
        <v>25</v>
      </c>
      <c r="D403" s="6" t="s">
        <v>20</v>
      </c>
      <c r="E403" s="7" t="s">
        <v>91</v>
      </c>
      <c r="F403" s="6"/>
      <c r="G403" s="3">
        <v>70</v>
      </c>
      <c r="H403" s="4">
        <f>H404</f>
        <v>0</v>
      </c>
      <c r="I403" s="3">
        <f t="shared" si="79"/>
        <v>70</v>
      </c>
      <c r="J403" s="5">
        <f>J404</f>
        <v>0</v>
      </c>
      <c r="K403" s="13">
        <f t="shared" si="78"/>
        <v>70</v>
      </c>
      <c r="L403" s="5">
        <f>L404</f>
        <v>0</v>
      </c>
      <c r="M403" s="13">
        <f t="shared" si="85"/>
        <v>70</v>
      </c>
      <c r="N403" s="5">
        <f>N404</f>
        <v>0</v>
      </c>
      <c r="O403" s="13">
        <f t="shared" si="84"/>
        <v>70</v>
      </c>
      <c r="P403" s="5">
        <f>P404</f>
        <v>0</v>
      </c>
      <c r="Q403" s="13">
        <f t="shared" si="82"/>
        <v>70</v>
      </c>
      <c r="R403" s="5">
        <f>R404</f>
        <v>0</v>
      </c>
      <c r="S403" s="13">
        <f t="shared" si="83"/>
        <v>70</v>
      </c>
      <c r="T403" s="5">
        <f>T404</f>
        <v>0</v>
      </c>
      <c r="U403" s="13">
        <f t="shared" si="81"/>
        <v>70</v>
      </c>
      <c r="V403" s="5">
        <f>V404</f>
        <v>0</v>
      </c>
      <c r="W403" s="13">
        <f t="shared" si="80"/>
        <v>70</v>
      </c>
      <c r="X403" s="5">
        <f>X404</f>
        <v>0</v>
      </c>
      <c r="Y403" s="13">
        <f t="shared" si="77"/>
        <v>70</v>
      </c>
      <c r="Z403" s="5">
        <f>Z404</f>
        <v>0</v>
      </c>
      <c r="AA403" s="13">
        <f t="shared" si="75"/>
        <v>70</v>
      </c>
      <c r="AB403" s="5">
        <f>AB404</f>
        <v>0</v>
      </c>
      <c r="AC403" s="13">
        <f t="shared" si="76"/>
        <v>70</v>
      </c>
      <c r="AD403" s="5">
        <f>AD404</f>
        <v>0</v>
      </c>
      <c r="AE403" s="13">
        <f t="shared" si="88"/>
        <v>70</v>
      </c>
      <c r="AF403" s="5">
        <f>AF404</f>
        <v>0</v>
      </c>
      <c r="AG403" s="13">
        <f t="shared" si="87"/>
        <v>70</v>
      </c>
      <c r="AH403" s="13">
        <f>AH404</f>
        <v>70</v>
      </c>
      <c r="AI403" s="23">
        <f t="shared" si="86"/>
        <v>100</v>
      </c>
    </row>
    <row r="404" spans="1:35" ht="55.5" customHeight="1">
      <c r="A404" s="9" t="s">
        <v>80</v>
      </c>
      <c r="B404" s="6" t="s">
        <v>8</v>
      </c>
      <c r="C404" s="6" t="s">
        <v>25</v>
      </c>
      <c r="D404" s="6" t="s">
        <v>20</v>
      </c>
      <c r="E404" s="7" t="s">
        <v>91</v>
      </c>
      <c r="F404" s="6">
        <v>600</v>
      </c>
      <c r="G404" s="3">
        <v>70</v>
      </c>
      <c r="H404" s="4"/>
      <c r="I404" s="3">
        <f t="shared" si="79"/>
        <v>70</v>
      </c>
      <c r="J404" s="5"/>
      <c r="K404" s="13">
        <f t="shared" si="78"/>
        <v>70</v>
      </c>
      <c r="L404" s="5"/>
      <c r="M404" s="13">
        <f t="shared" si="85"/>
        <v>70</v>
      </c>
      <c r="N404" s="5"/>
      <c r="O404" s="13">
        <f t="shared" si="84"/>
        <v>70</v>
      </c>
      <c r="P404" s="5"/>
      <c r="Q404" s="13">
        <f t="shared" si="82"/>
        <v>70</v>
      </c>
      <c r="R404" s="5"/>
      <c r="S404" s="13">
        <f t="shared" si="83"/>
        <v>70</v>
      </c>
      <c r="T404" s="5"/>
      <c r="U404" s="13">
        <f t="shared" si="81"/>
        <v>70</v>
      </c>
      <c r="V404" s="5"/>
      <c r="W404" s="13">
        <f t="shared" si="80"/>
        <v>70</v>
      </c>
      <c r="X404" s="5"/>
      <c r="Y404" s="13">
        <f t="shared" si="77"/>
        <v>70</v>
      </c>
      <c r="Z404" s="5"/>
      <c r="AA404" s="13">
        <f t="shared" si="75"/>
        <v>70</v>
      </c>
      <c r="AB404" s="5"/>
      <c r="AC404" s="13">
        <f t="shared" si="76"/>
        <v>70</v>
      </c>
      <c r="AD404" s="5"/>
      <c r="AE404" s="13">
        <f t="shared" si="88"/>
        <v>70</v>
      </c>
      <c r="AF404" s="5"/>
      <c r="AG404" s="13">
        <f t="shared" si="87"/>
        <v>70</v>
      </c>
      <c r="AH404" s="13">
        <v>70</v>
      </c>
      <c r="AI404" s="23">
        <f t="shared" si="86"/>
        <v>100</v>
      </c>
    </row>
    <row r="405" spans="1:35" ht="87.75" customHeight="1">
      <c r="A405" s="9" t="s">
        <v>92</v>
      </c>
      <c r="B405" s="6" t="s">
        <v>8</v>
      </c>
      <c r="C405" s="6" t="s">
        <v>25</v>
      </c>
      <c r="D405" s="6" t="s">
        <v>20</v>
      </c>
      <c r="E405" s="7" t="s">
        <v>93</v>
      </c>
      <c r="F405" s="6"/>
      <c r="G405" s="3">
        <v>1277</v>
      </c>
      <c r="H405" s="4">
        <f>H406</f>
        <v>0</v>
      </c>
      <c r="I405" s="3">
        <f t="shared" si="79"/>
        <v>1277</v>
      </c>
      <c r="J405" s="5">
        <f>J406</f>
        <v>0</v>
      </c>
      <c r="K405" s="13">
        <f t="shared" si="78"/>
        <v>1277</v>
      </c>
      <c r="L405" s="5">
        <f>L406</f>
        <v>0</v>
      </c>
      <c r="M405" s="13">
        <f t="shared" si="85"/>
        <v>1277</v>
      </c>
      <c r="N405" s="5">
        <f>N406</f>
        <v>0</v>
      </c>
      <c r="O405" s="13">
        <f t="shared" si="84"/>
        <v>1277</v>
      </c>
      <c r="P405" s="5">
        <f>P406</f>
        <v>0</v>
      </c>
      <c r="Q405" s="13">
        <f t="shared" si="82"/>
        <v>1277</v>
      </c>
      <c r="R405" s="5">
        <f>R406</f>
        <v>0</v>
      </c>
      <c r="S405" s="13">
        <f t="shared" si="83"/>
        <v>1277</v>
      </c>
      <c r="T405" s="5">
        <f>T406</f>
        <v>0</v>
      </c>
      <c r="U405" s="13">
        <f t="shared" si="81"/>
        <v>1277</v>
      </c>
      <c r="V405" s="5">
        <f>V406</f>
        <v>0</v>
      </c>
      <c r="W405" s="13">
        <f t="shared" si="80"/>
        <v>1277</v>
      </c>
      <c r="X405" s="5">
        <f>X406</f>
        <v>390.6</v>
      </c>
      <c r="Y405" s="13">
        <f t="shared" si="77"/>
        <v>1667.6</v>
      </c>
      <c r="Z405" s="5">
        <f>Z406</f>
        <v>0</v>
      </c>
      <c r="AA405" s="13">
        <f t="shared" si="75"/>
        <v>1667.6</v>
      </c>
      <c r="AB405" s="5">
        <f>AB406</f>
        <v>0</v>
      </c>
      <c r="AC405" s="13">
        <f t="shared" si="76"/>
        <v>1667.6</v>
      </c>
      <c r="AD405" s="5">
        <f>AD406</f>
        <v>0</v>
      </c>
      <c r="AE405" s="13">
        <f t="shared" si="88"/>
        <v>1667.6</v>
      </c>
      <c r="AF405" s="5">
        <f>AF406</f>
        <v>0</v>
      </c>
      <c r="AG405" s="13">
        <f t="shared" si="87"/>
        <v>1667.6</v>
      </c>
      <c r="AH405" s="13">
        <f>AH406</f>
        <v>1667.6</v>
      </c>
      <c r="AI405" s="23">
        <f t="shared" si="86"/>
        <v>100</v>
      </c>
    </row>
    <row r="406" spans="1:35" ht="55.5" customHeight="1">
      <c r="A406" s="9" t="s">
        <v>80</v>
      </c>
      <c r="B406" s="6" t="s">
        <v>8</v>
      </c>
      <c r="C406" s="6" t="s">
        <v>25</v>
      </c>
      <c r="D406" s="6" t="s">
        <v>20</v>
      </c>
      <c r="E406" s="7" t="s">
        <v>93</v>
      </c>
      <c r="F406" s="6">
        <v>600</v>
      </c>
      <c r="G406" s="3">
        <v>1277</v>
      </c>
      <c r="H406" s="4"/>
      <c r="I406" s="3">
        <f t="shared" si="79"/>
        <v>1277</v>
      </c>
      <c r="J406" s="5"/>
      <c r="K406" s="13">
        <f t="shared" si="78"/>
        <v>1277</v>
      </c>
      <c r="L406" s="5"/>
      <c r="M406" s="13">
        <f t="shared" si="85"/>
        <v>1277</v>
      </c>
      <c r="N406" s="5"/>
      <c r="O406" s="13">
        <f t="shared" si="84"/>
        <v>1277</v>
      </c>
      <c r="P406" s="5"/>
      <c r="Q406" s="13">
        <f t="shared" si="82"/>
        <v>1277</v>
      </c>
      <c r="R406" s="5"/>
      <c r="S406" s="13">
        <f t="shared" si="83"/>
        <v>1277</v>
      </c>
      <c r="T406" s="5"/>
      <c r="U406" s="13">
        <f t="shared" si="81"/>
        <v>1277</v>
      </c>
      <c r="V406" s="5"/>
      <c r="W406" s="13">
        <f t="shared" si="80"/>
        <v>1277</v>
      </c>
      <c r="X406" s="5">
        <v>390.6</v>
      </c>
      <c r="Y406" s="13">
        <f t="shared" si="77"/>
        <v>1667.6</v>
      </c>
      <c r="Z406" s="5"/>
      <c r="AA406" s="13">
        <f t="shared" ref="AA406:AA461" si="89">Y406+Z406</f>
        <v>1667.6</v>
      </c>
      <c r="AB406" s="5"/>
      <c r="AC406" s="13">
        <f t="shared" ref="AC406:AC461" si="90">AA406+AB406</f>
        <v>1667.6</v>
      </c>
      <c r="AD406" s="5"/>
      <c r="AE406" s="13">
        <f t="shared" si="88"/>
        <v>1667.6</v>
      </c>
      <c r="AF406" s="5"/>
      <c r="AG406" s="13">
        <f t="shared" si="87"/>
        <v>1667.6</v>
      </c>
      <c r="AH406" s="13">
        <v>1667.6</v>
      </c>
      <c r="AI406" s="23">
        <f t="shared" si="86"/>
        <v>100</v>
      </c>
    </row>
    <row r="407" spans="1:35" ht="36" hidden="1" customHeight="1">
      <c r="A407" s="9" t="s">
        <v>94</v>
      </c>
      <c r="B407" s="6" t="s">
        <v>8</v>
      </c>
      <c r="C407" s="6" t="s">
        <v>25</v>
      </c>
      <c r="D407" s="6" t="s">
        <v>20</v>
      </c>
      <c r="E407" s="2" t="s">
        <v>95</v>
      </c>
      <c r="F407" s="6"/>
      <c r="G407" s="3">
        <v>0</v>
      </c>
      <c r="H407" s="4">
        <f>H408</f>
        <v>147.369</v>
      </c>
      <c r="I407" s="3">
        <f t="shared" si="79"/>
        <v>147.369</v>
      </c>
      <c r="J407" s="5">
        <f>J408</f>
        <v>-147.369</v>
      </c>
      <c r="K407" s="13">
        <f t="shared" si="78"/>
        <v>0</v>
      </c>
      <c r="L407" s="5">
        <f>L408</f>
        <v>0</v>
      </c>
      <c r="M407" s="13">
        <f t="shared" si="85"/>
        <v>0</v>
      </c>
      <c r="N407" s="5">
        <f>N408</f>
        <v>0</v>
      </c>
      <c r="O407" s="13">
        <f t="shared" si="84"/>
        <v>0</v>
      </c>
      <c r="P407" s="5">
        <f>P408</f>
        <v>0</v>
      </c>
      <c r="Q407" s="13">
        <f t="shared" si="82"/>
        <v>0</v>
      </c>
      <c r="R407" s="5">
        <f>R408</f>
        <v>0</v>
      </c>
      <c r="S407" s="13">
        <f t="shared" si="83"/>
        <v>0</v>
      </c>
      <c r="T407" s="5">
        <f>T408</f>
        <v>0</v>
      </c>
      <c r="U407" s="13">
        <f t="shared" si="81"/>
        <v>0</v>
      </c>
      <c r="V407" s="5">
        <f>V408</f>
        <v>0</v>
      </c>
      <c r="W407" s="13">
        <f t="shared" si="80"/>
        <v>0</v>
      </c>
      <c r="X407" s="5">
        <f>X408</f>
        <v>0</v>
      </c>
      <c r="Y407" s="13">
        <f t="shared" si="77"/>
        <v>0</v>
      </c>
      <c r="Z407" s="5">
        <f>Z408</f>
        <v>0</v>
      </c>
      <c r="AA407" s="13">
        <f t="shared" si="89"/>
        <v>0</v>
      </c>
      <c r="AB407" s="5">
        <f>AB408</f>
        <v>0</v>
      </c>
      <c r="AC407" s="13">
        <f t="shared" si="90"/>
        <v>0</v>
      </c>
      <c r="AD407" s="5">
        <f>AD408</f>
        <v>0</v>
      </c>
      <c r="AE407" s="13">
        <f t="shared" si="88"/>
        <v>0</v>
      </c>
      <c r="AF407" s="5">
        <f>AF408</f>
        <v>0</v>
      </c>
      <c r="AG407" s="13">
        <f t="shared" si="87"/>
        <v>0</v>
      </c>
      <c r="AH407" s="13">
        <f>AH408</f>
        <v>0</v>
      </c>
      <c r="AI407" s="23">
        <v>0</v>
      </c>
    </row>
    <row r="408" spans="1:35" ht="52.5" hidden="1" customHeight="1">
      <c r="A408" s="9" t="s">
        <v>80</v>
      </c>
      <c r="B408" s="6" t="s">
        <v>8</v>
      </c>
      <c r="C408" s="6" t="s">
        <v>25</v>
      </c>
      <c r="D408" s="6" t="s">
        <v>20</v>
      </c>
      <c r="E408" s="2" t="s">
        <v>95</v>
      </c>
      <c r="F408" s="6">
        <v>600</v>
      </c>
      <c r="G408" s="3">
        <v>0</v>
      </c>
      <c r="H408" s="4">
        <v>147.369</v>
      </c>
      <c r="I408" s="3">
        <f t="shared" si="79"/>
        <v>147.369</v>
      </c>
      <c r="J408" s="5">
        <v>-147.369</v>
      </c>
      <c r="K408" s="13">
        <f t="shared" si="78"/>
        <v>0</v>
      </c>
      <c r="L408" s="5"/>
      <c r="M408" s="13">
        <f t="shared" si="85"/>
        <v>0</v>
      </c>
      <c r="N408" s="5"/>
      <c r="O408" s="13">
        <f t="shared" si="84"/>
        <v>0</v>
      </c>
      <c r="P408" s="5"/>
      <c r="Q408" s="13">
        <f t="shared" si="82"/>
        <v>0</v>
      </c>
      <c r="R408" s="5"/>
      <c r="S408" s="13">
        <f t="shared" si="83"/>
        <v>0</v>
      </c>
      <c r="T408" s="5"/>
      <c r="U408" s="13">
        <f t="shared" si="81"/>
        <v>0</v>
      </c>
      <c r="V408" s="5"/>
      <c r="W408" s="13">
        <f t="shared" si="80"/>
        <v>0</v>
      </c>
      <c r="X408" s="5"/>
      <c r="Y408" s="13">
        <f t="shared" si="77"/>
        <v>0</v>
      </c>
      <c r="Z408" s="5">
        <v>0</v>
      </c>
      <c r="AA408" s="13">
        <f t="shared" si="89"/>
        <v>0</v>
      </c>
      <c r="AB408" s="5">
        <v>0</v>
      </c>
      <c r="AC408" s="13">
        <f t="shared" si="90"/>
        <v>0</v>
      </c>
      <c r="AD408" s="5">
        <v>0</v>
      </c>
      <c r="AE408" s="13">
        <f t="shared" si="88"/>
        <v>0</v>
      </c>
      <c r="AF408" s="5">
        <v>0</v>
      </c>
      <c r="AG408" s="13">
        <f t="shared" si="87"/>
        <v>0</v>
      </c>
      <c r="AH408" s="13">
        <v>0</v>
      </c>
      <c r="AI408" s="23">
        <v>0</v>
      </c>
    </row>
    <row r="409" spans="1:35" ht="36" customHeight="1">
      <c r="A409" s="9" t="s">
        <v>94</v>
      </c>
      <c r="B409" s="6" t="s">
        <v>8</v>
      </c>
      <c r="C409" s="6" t="s">
        <v>25</v>
      </c>
      <c r="D409" s="6" t="s">
        <v>20</v>
      </c>
      <c r="E409" s="2" t="s">
        <v>331</v>
      </c>
      <c r="F409" s="6"/>
      <c r="G409" s="3"/>
      <c r="H409" s="4"/>
      <c r="I409" s="3">
        <f t="shared" si="79"/>
        <v>0</v>
      </c>
      <c r="J409" s="5">
        <f>J410</f>
        <v>147.369</v>
      </c>
      <c r="K409" s="13">
        <f t="shared" si="78"/>
        <v>147.369</v>
      </c>
      <c r="L409" s="5">
        <f>L410</f>
        <v>20</v>
      </c>
      <c r="M409" s="13">
        <f t="shared" si="85"/>
        <v>167.369</v>
      </c>
      <c r="N409" s="5">
        <f>N410</f>
        <v>0</v>
      </c>
      <c r="O409" s="13">
        <f t="shared" si="84"/>
        <v>167.369</v>
      </c>
      <c r="P409" s="5">
        <f>P410</f>
        <v>0</v>
      </c>
      <c r="Q409" s="13">
        <f t="shared" si="82"/>
        <v>167.369</v>
      </c>
      <c r="R409" s="5">
        <f>R410</f>
        <v>0</v>
      </c>
      <c r="S409" s="13">
        <f t="shared" si="83"/>
        <v>167.369</v>
      </c>
      <c r="T409" s="5">
        <f>T410</f>
        <v>0</v>
      </c>
      <c r="U409" s="13">
        <f t="shared" si="81"/>
        <v>167.369</v>
      </c>
      <c r="V409" s="5">
        <f>V410</f>
        <v>-167.369</v>
      </c>
      <c r="W409" s="13">
        <f t="shared" si="80"/>
        <v>0</v>
      </c>
      <c r="X409" s="5">
        <f>X410</f>
        <v>0</v>
      </c>
      <c r="Y409" s="13">
        <f t="shared" si="77"/>
        <v>0</v>
      </c>
      <c r="Z409" s="5">
        <f>Z410</f>
        <v>50</v>
      </c>
      <c r="AA409" s="13">
        <f t="shared" si="89"/>
        <v>50</v>
      </c>
      <c r="AB409" s="5">
        <f>AB410</f>
        <v>0</v>
      </c>
      <c r="AC409" s="13">
        <f t="shared" si="90"/>
        <v>50</v>
      </c>
      <c r="AD409" s="5">
        <f>AD410</f>
        <v>250</v>
      </c>
      <c r="AE409" s="13">
        <f t="shared" si="88"/>
        <v>300</v>
      </c>
      <c r="AF409" s="5">
        <f>AF410</f>
        <v>0</v>
      </c>
      <c r="AG409" s="13">
        <f t="shared" si="87"/>
        <v>300</v>
      </c>
      <c r="AH409" s="13">
        <f>AH410</f>
        <v>300</v>
      </c>
      <c r="AI409" s="23">
        <f t="shared" si="86"/>
        <v>100</v>
      </c>
    </row>
    <row r="410" spans="1:35" ht="52.5" customHeight="1">
      <c r="A410" s="9" t="s">
        <v>80</v>
      </c>
      <c r="B410" s="6" t="s">
        <v>8</v>
      </c>
      <c r="C410" s="6" t="s">
        <v>25</v>
      </c>
      <c r="D410" s="6" t="s">
        <v>20</v>
      </c>
      <c r="E410" s="2" t="s">
        <v>331</v>
      </c>
      <c r="F410" s="6">
        <v>600</v>
      </c>
      <c r="G410" s="3"/>
      <c r="H410" s="4"/>
      <c r="I410" s="3">
        <f t="shared" si="79"/>
        <v>0</v>
      </c>
      <c r="J410" s="5">
        <v>147.369</v>
      </c>
      <c r="K410" s="13">
        <f t="shared" si="78"/>
        <v>147.369</v>
      </c>
      <c r="L410" s="5">
        <v>20</v>
      </c>
      <c r="M410" s="13">
        <f t="shared" si="85"/>
        <v>167.369</v>
      </c>
      <c r="N410" s="5"/>
      <c r="O410" s="13">
        <f t="shared" si="84"/>
        <v>167.369</v>
      </c>
      <c r="P410" s="5"/>
      <c r="Q410" s="13">
        <f t="shared" si="82"/>
        <v>167.369</v>
      </c>
      <c r="R410" s="5"/>
      <c r="S410" s="13">
        <f t="shared" si="83"/>
        <v>167.369</v>
      </c>
      <c r="T410" s="5"/>
      <c r="U410" s="13">
        <f t="shared" si="81"/>
        <v>167.369</v>
      </c>
      <c r="V410" s="5">
        <v>-167.369</v>
      </c>
      <c r="W410" s="13">
        <f t="shared" si="80"/>
        <v>0</v>
      </c>
      <c r="X410" s="5"/>
      <c r="Y410" s="13">
        <f t="shared" si="77"/>
        <v>0</v>
      </c>
      <c r="Z410" s="5">
        <v>50</v>
      </c>
      <c r="AA410" s="13">
        <f t="shared" si="89"/>
        <v>50</v>
      </c>
      <c r="AB410" s="5"/>
      <c r="AC410" s="13">
        <f t="shared" si="90"/>
        <v>50</v>
      </c>
      <c r="AD410" s="5">
        <v>250</v>
      </c>
      <c r="AE410" s="13">
        <f t="shared" si="88"/>
        <v>300</v>
      </c>
      <c r="AF410" s="5"/>
      <c r="AG410" s="13">
        <f t="shared" si="87"/>
        <v>300</v>
      </c>
      <c r="AH410" s="13">
        <v>300</v>
      </c>
      <c r="AI410" s="23">
        <f t="shared" si="86"/>
        <v>100</v>
      </c>
    </row>
    <row r="411" spans="1:35" ht="74.25" hidden="1" customHeight="1">
      <c r="A411" s="9" t="s">
        <v>339</v>
      </c>
      <c r="B411" s="6" t="s">
        <v>8</v>
      </c>
      <c r="C411" s="6" t="s">
        <v>25</v>
      </c>
      <c r="D411" s="6" t="s">
        <v>20</v>
      </c>
      <c r="E411" s="2" t="s">
        <v>340</v>
      </c>
      <c r="F411" s="6"/>
      <c r="G411" s="3"/>
      <c r="H411" s="4"/>
      <c r="I411" s="3">
        <f t="shared" si="79"/>
        <v>0</v>
      </c>
      <c r="J411" s="5"/>
      <c r="K411" s="13">
        <f t="shared" si="78"/>
        <v>0</v>
      </c>
      <c r="L411" s="5"/>
      <c r="M411" s="13">
        <f t="shared" si="85"/>
        <v>0</v>
      </c>
      <c r="N411" s="5">
        <f>N412</f>
        <v>2800</v>
      </c>
      <c r="O411" s="13">
        <f t="shared" si="84"/>
        <v>2800</v>
      </c>
      <c r="P411" s="5">
        <f>P412</f>
        <v>0</v>
      </c>
      <c r="Q411" s="13">
        <f t="shared" si="82"/>
        <v>2800</v>
      </c>
      <c r="R411" s="5">
        <f>R412</f>
        <v>380</v>
      </c>
      <c r="S411" s="13">
        <f t="shared" si="83"/>
        <v>3180</v>
      </c>
      <c r="T411" s="5">
        <f>T412</f>
        <v>0</v>
      </c>
      <c r="U411" s="13">
        <f t="shared" si="81"/>
        <v>3180</v>
      </c>
      <c r="V411" s="5">
        <f>V412</f>
        <v>-3180</v>
      </c>
      <c r="W411" s="13">
        <f t="shared" si="80"/>
        <v>0</v>
      </c>
      <c r="X411" s="5">
        <f>X412</f>
        <v>0</v>
      </c>
      <c r="Y411" s="13">
        <f t="shared" ref="Y411:Y461" si="91">W411+X411</f>
        <v>0</v>
      </c>
      <c r="Z411" s="5">
        <f>Z412</f>
        <v>0</v>
      </c>
      <c r="AA411" s="13">
        <f t="shared" si="89"/>
        <v>0</v>
      </c>
      <c r="AB411" s="5">
        <f>AB412</f>
        <v>0</v>
      </c>
      <c r="AC411" s="13">
        <f t="shared" si="90"/>
        <v>0</v>
      </c>
      <c r="AD411" s="5">
        <f>AD412</f>
        <v>0</v>
      </c>
      <c r="AE411" s="13">
        <f t="shared" si="88"/>
        <v>0</v>
      </c>
      <c r="AF411" s="5">
        <f>AF412</f>
        <v>0</v>
      </c>
      <c r="AG411" s="13">
        <f t="shared" si="87"/>
        <v>0</v>
      </c>
      <c r="AH411" s="13">
        <f>AH412</f>
        <v>0</v>
      </c>
      <c r="AI411" s="23">
        <v>0</v>
      </c>
    </row>
    <row r="412" spans="1:35" ht="47.25" hidden="1" customHeight="1">
      <c r="A412" s="9" t="s">
        <v>80</v>
      </c>
      <c r="B412" s="6" t="s">
        <v>8</v>
      </c>
      <c r="C412" s="6" t="s">
        <v>25</v>
      </c>
      <c r="D412" s="6" t="s">
        <v>20</v>
      </c>
      <c r="E412" s="2" t="s">
        <v>340</v>
      </c>
      <c r="F412" s="6">
        <v>600</v>
      </c>
      <c r="G412" s="3"/>
      <c r="H412" s="4"/>
      <c r="I412" s="3">
        <f t="shared" si="79"/>
        <v>0</v>
      </c>
      <c r="J412" s="5"/>
      <c r="K412" s="13">
        <f t="shared" si="78"/>
        <v>0</v>
      </c>
      <c r="L412" s="5"/>
      <c r="M412" s="13">
        <f t="shared" si="85"/>
        <v>0</v>
      </c>
      <c r="N412" s="5">
        <v>2800</v>
      </c>
      <c r="O412" s="13">
        <f t="shared" si="84"/>
        <v>2800</v>
      </c>
      <c r="P412" s="5"/>
      <c r="Q412" s="13">
        <f t="shared" si="82"/>
        <v>2800</v>
      </c>
      <c r="R412" s="5">
        <v>380</v>
      </c>
      <c r="S412" s="13">
        <f t="shared" si="83"/>
        <v>3180</v>
      </c>
      <c r="T412" s="5"/>
      <c r="U412" s="13">
        <f t="shared" si="81"/>
        <v>3180</v>
      </c>
      <c r="V412" s="5">
        <v>-3180</v>
      </c>
      <c r="W412" s="13">
        <f t="shared" si="80"/>
        <v>0</v>
      </c>
      <c r="X412" s="5"/>
      <c r="Y412" s="13">
        <f t="shared" si="91"/>
        <v>0</v>
      </c>
      <c r="Z412" s="5"/>
      <c r="AA412" s="13">
        <f t="shared" si="89"/>
        <v>0</v>
      </c>
      <c r="AB412" s="5"/>
      <c r="AC412" s="13">
        <f t="shared" si="90"/>
        <v>0</v>
      </c>
      <c r="AD412" s="5"/>
      <c r="AE412" s="13">
        <f t="shared" si="88"/>
        <v>0</v>
      </c>
      <c r="AF412" s="5"/>
      <c r="AG412" s="13">
        <f t="shared" si="87"/>
        <v>0</v>
      </c>
      <c r="AH412" s="13">
        <v>0</v>
      </c>
      <c r="AI412" s="23">
        <v>0</v>
      </c>
    </row>
    <row r="413" spans="1:35" ht="47.25" customHeight="1">
      <c r="A413" s="9" t="s">
        <v>94</v>
      </c>
      <c r="B413" s="6" t="s">
        <v>8</v>
      </c>
      <c r="C413" s="6" t="s">
        <v>25</v>
      </c>
      <c r="D413" s="6" t="s">
        <v>20</v>
      </c>
      <c r="E413" s="2" t="s">
        <v>380</v>
      </c>
      <c r="F413" s="6"/>
      <c r="G413" s="3"/>
      <c r="H413" s="4"/>
      <c r="I413" s="3">
        <f t="shared" si="79"/>
        <v>0</v>
      </c>
      <c r="J413" s="5"/>
      <c r="K413" s="13">
        <f t="shared" si="78"/>
        <v>0</v>
      </c>
      <c r="L413" s="5"/>
      <c r="M413" s="13">
        <f t="shared" si="85"/>
        <v>0</v>
      </c>
      <c r="N413" s="5"/>
      <c r="O413" s="13">
        <f t="shared" si="84"/>
        <v>0</v>
      </c>
      <c r="P413" s="5"/>
      <c r="Q413" s="13">
        <f t="shared" si="82"/>
        <v>0</v>
      </c>
      <c r="R413" s="5"/>
      <c r="S413" s="13">
        <f t="shared" si="83"/>
        <v>0</v>
      </c>
      <c r="T413" s="5"/>
      <c r="U413" s="13">
        <f t="shared" si="81"/>
        <v>0</v>
      </c>
      <c r="V413" s="5">
        <f>V414</f>
        <v>3347.3690000000001</v>
      </c>
      <c r="W413" s="13">
        <f t="shared" si="80"/>
        <v>3347.3690000000001</v>
      </c>
      <c r="X413" s="5">
        <f>X414</f>
        <v>0</v>
      </c>
      <c r="Y413" s="13">
        <f t="shared" si="91"/>
        <v>3347.3690000000001</v>
      </c>
      <c r="Z413" s="5">
        <f>Z414</f>
        <v>0</v>
      </c>
      <c r="AA413" s="13">
        <f t="shared" si="89"/>
        <v>3347.3690000000001</v>
      </c>
      <c r="AB413" s="5">
        <f>AB414</f>
        <v>0</v>
      </c>
      <c r="AC413" s="13">
        <f t="shared" si="90"/>
        <v>3347.3690000000001</v>
      </c>
      <c r="AD413" s="5">
        <f>AD414</f>
        <v>0</v>
      </c>
      <c r="AE413" s="13">
        <f t="shared" si="88"/>
        <v>3347.3690000000001</v>
      </c>
      <c r="AF413" s="5">
        <f>AF414</f>
        <v>0</v>
      </c>
      <c r="AG413" s="13">
        <f t="shared" si="87"/>
        <v>3347.3690000000001</v>
      </c>
      <c r="AH413" s="13">
        <f>AH414</f>
        <v>3327.3690000000001</v>
      </c>
      <c r="AI413" s="23">
        <f t="shared" si="86"/>
        <v>99.402515826608891</v>
      </c>
    </row>
    <row r="414" spans="1:35" ht="47.25" customHeight="1">
      <c r="A414" s="9" t="s">
        <v>80</v>
      </c>
      <c r="B414" s="6" t="s">
        <v>8</v>
      </c>
      <c r="C414" s="6" t="s">
        <v>25</v>
      </c>
      <c r="D414" s="6" t="s">
        <v>20</v>
      </c>
      <c r="E414" s="2" t="s">
        <v>380</v>
      </c>
      <c r="F414" s="6">
        <v>600</v>
      </c>
      <c r="G414" s="3"/>
      <c r="H414" s="4"/>
      <c r="I414" s="3">
        <f t="shared" si="79"/>
        <v>0</v>
      </c>
      <c r="J414" s="5"/>
      <c r="K414" s="13">
        <f t="shared" si="78"/>
        <v>0</v>
      </c>
      <c r="L414" s="5"/>
      <c r="M414" s="13">
        <f t="shared" si="85"/>
        <v>0</v>
      </c>
      <c r="N414" s="5"/>
      <c r="O414" s="13">
        <f t="shared" si="84"/>
        <v>0</v>
      </c>
      <c r="P414" s="5"/>
      <c r="Q414" s="13">
        <f t="shared" si="82"/>
        <v>0</v>
      </c>
      <c r="R414" s="5"/>
      <c r="S414" s="13">
        <f t="shared" si="83"/>
        <v>0</v>
      </c>
      <c r="T414" s="5"/>
      <c r="U414" s="13">
        <f t="shared" si="81"/>
        <v>0</v>
      </c>
      <c r="V414" s="5">
        <f>167.369+3180</f>
        <v>3347.3690000000001</v>
      </c>
      <c r="W414" s="13">
        <f t="shared" si="80"/>
        <v>3347.3690000000001</v>
      </c>
      <c r="X414" s="5"/>
      <c r="Y414" s="13">
        <f t="shared" si="91"/>
        <v>3347.3690000000001</v>
      </c>
      <c r="Z414" s="5"/>
      <c r="AA414" s="13">
        <f t="shared" si="89"/>
        <v>3347.3690000000001</v>
      </c>
      <c r="AB414" s="5"/>
      <c r="AC414" s="13">
        <f t="shared" si="90"/>
        <v>3347.3690000000001</v>
      </c>
      <c r="AD414" s="5"/>
      <c r="AE414" s="13">
        <f t="shared" si="88"/>
        <v>3347.3690000000001</v>
      </c>
      <c r="AF414" s="5"/>
      <c r="AG414" s="13">
        <f t="shared" si="87"/>
        <v>3347.3690000000001</v>
      </c>
      <c r="AH414" s="13">
        <v>3327.3690000000001</v>
      </c>
      <c r="AI414" s="23">
        <f t="shared" si="86"/>
        <v>99.402515826608891</v>
      </c>
    </row>
    <row r="415" spans="1:35" ht="99" customHeight="1">
      <c r="A415" s="9" t="s">
        <v>96</v>
      </c>
      <c r="B415" s="6" t="s">
        <v>8</v>
      </c>
      <c r="C415" s="6" t="s">
        <v>25</v>
      </c>
      <c r="D415" s="6" t="s">
        <v>20</v>
      </c>
      <c r="E415" s="2" t="s">
        <v>97</v>
      </c>
      <c r="F415" s="6"/>
      <c r="G415" s="3">
        <v>0</v>
      </c>
      <c r="H415" s="4">
        <f>H416</f>
        <v>0</v>
      </c>
      <c r="I415" s="3">
        <f t="shared" si="79"/>
        <v>0</v>
      </c>
      <c r="J415" s="5">
        <f>J416</f>
        <v>0</v>
      </c>
      <c r="K415" s="13">
        <f t="shared" si="78"/>
        <v>0</v>
      </c>
      <c r="L415" s="5">
        <f>L416</f>
        <v>45</v>
      </c>
      <c r="M415" s="13">
        <f t="shared" si="85"/>
        <v>45</v>
      </c>
      <c r="N415" s="5">
        <f>N416</f>
        <v>0</v>
      </c>
      <c r="O415" s="13">
        <f t="shared" si="84"/>
        <v>45</v>
      </c>
      <c r="P415" s="5">
        <f>P416</f>
        <v>0</v>
      </c>
      <c r="Q415" s="13">
        <f t="shared" si="82"/>
        <v>45</v>
      </c>
      <c r="R415" s="5">
        <f>R416</f>
        <v>0</v>
      </c>
      <c r="S415" s="13">
        <f t="shared" si="83"/>
        <v>45</v>
      </c>
      <c r="T415" s="5">
        <f>T416</f>
        <v>0</v>
      </c>
      <c r="U415" s="13">
        <f t="shared" si="81"/>
        <v>45</v>
      </c>
      <c r="V415" s="5">
        <f>V416</f>
        <v>0</v>
      </c>
      <c r="W415" s="13">
        <f t="shared" si="80"/>
        <v>45</v>
      </c>
      <c r="X415" s="5">
        <f>X416</f>
        <v>50</v>
      </c>
      <c r="Y415" s="13">
        <f t="shared" si="91"/>
        <v>95</v>
      </c>
      <c r="Z415" s="5">
        <f>Z416</f>
        <v>-50</v>
      </c>
      <c r="AA415" s="13">
        <f t="shared" si="89"/>
        <v>45</v>
      </c>
      <c r="AB415" s="5">
        <f>AB416</f>
        <v>0</v>
      </c>
      <c r="AC415" s="13">
        <f t="shared" si="90"/>
        <v>45</v>
      </c>
      <c r="AD415" s="5">
        <f>AD416</f>
        <v>0</v>
      </c>
      <c r="AE415" s="13">
        <f t="shared" si="88"/>
        <v>45</v>
      </c>
      <c r="AF415" s="5">
        <f>AF416</f>
        <v>0</v>
      </c>
      <c r="AG415" s="13">
        <f t="shared" si="87"/>
        <v>45</v>
      </c>
      <c r="AH415" s="13">
        <f>AH416</f>
        <v>45</v>
      </c>
      <c r="AI415" s="23">
        <f t="shared" si="86"/>
        <v>100</v>
      </c>
    </row>
    <row r="416" spans="1:35" ht="50.25" customHeight="1">
      <c r="A416" s="9" t="s">
        <v>80</v>
      </c>
      <c r="B416" s="6" t="s">
        <v>8</v>
      </c>
      <c r="C416" s="6" t="s">
        <v>25</v>
      </c>
      <c r="D416" s="6" t="s">
        <v>20</v>
      </c>
      <c r="E416" s="2" t="s">
        <v>97</v>
      </c>
      <c r="F416" s="6">
        <v>600</v>
      </c>
      <c r="G416" s="3">
        <v>0</v>
      </c>
      <c r="H416" s="4"/>
      <c r="I416" s="3">
        <f t="shared" si="79"/>
        <v>0</v>
      </c>
      <c r="J416" s="5"/>
      <c r="K416" s="13">
        <f t="shared" si="78"/>
        <v>0</v>
      </c>
      <c r="L416" s="5">
        <v>45</v>
      </c>
      <c r="M416" s="13">
        <f t="shared" si="85"/>
        <v>45</v>
      </c>
      <c r="N416" s="5"/>
      <c r="O416" s="13">
        <f t="shared" si="84"/>
        <v>45</v>
      </c>
      <c r="P416" s="5"/>
      <c r="Q416" s="13">
        <f t="shared" si="82"/>
        <v>45</v>
      </c>
      <c r="R416" s="5"/>
      <c r="S416" s="13">
        <f t="shared" si="83"/>
        <v>45</v>
      </c>
      <c r="T416" s="5"/>
      <c r="U416" s="13">
        <f t="shared" si="81"/>
        <v>45</v>
      </c>
      <c r="V416" s="5"/>
      <c r="W416" s="13">
        <f t="shared" si="80"/>
        <v>45</v>
      </c>
      <c r="X416" s="5">
        <v>50</v>
      </c>
      <c r="Y416" s="13">
        <f t="shared" si="91"/>
        <v>95</v>
      </c>
      <c r="Z416" s="5">
        <v>-50</v>
      </c>
      <c r="AA416" s="13">
        <f t="shared" si="89"/>
        <v>45</v>
      </c>
      <c r="AB416" s="5"/>
      <c r="AC416" s="13">
        <f t="shared" si="90"/>
        <v>45</v>
      </c>
      <c r="AD416" s="5"/>
      <c r="AE416" s="13">
        <f t="shared" si="88"/>
        <v>45</v>
      </c>
      <c r="AF416" s="5"/>
      <c r="AG416" s="13">
        <f t="shared" si="87"/>
        <v>45</v>
      </c>
      <c r="AH416" s="13">
        <v>45</v>
      </c>
      <c r="AI416" s="23">
        <f t="shared" si="86"/>
        <v>100</v>
      </c>
    </row>
    <row r="417" spans="1:35" ht="48" customHeight="1">
      <c r="A417" s="9" t="s">
        <v>98</v>
      </c>
      <c r="B417" s="6" t="s">
        <v>8</v>
      </c>
      <c r="C417" s="6" t="s">
        <v>25</v>
      </c>
      <c r="D417" s="6" t="s">
        <v>20</v>
      </c>
      <c r="E417" s="2" t="s">
        <v>99</v>
      </c>
      <c r="F417" s="6"/>
      <c r="G417" s="3">
        <v>0</v>
      </c>
      <c r="H417" s="4">
        <f>H418</f>
        <v>0</v>
      </c>
      <c r="I417" s="3">
        <f t="shared" si="79"/>
        <v>0</v>
      </c>
      <c r="J417" s="5">
        <f>J418</f>
        <v>0</v>
      </c>
      <c r="K417" s="13">
        <f t="shared" si="78"/>
        <v>0</v>
      </c>
      <c r="L417" s="5">
        <f>L418</f>
        <v>0</v>
      </c>
      <c r="M417" s="13">
        <f t="shared" si="85"/>
        <v>0</v>
      </c>
      <c r="N417" s="5">
        <f>N418</f>
        <v>0</v>
      </c>
      <c r="O417" s="13">
        <f t="shared" si="84"/>
        <v>0</v>
      </c>
      <c r="P417" s="5">
        <f>P418</f>
        <v>0</v>
      </c>
      <c r="Q417" s="13">
        <f t="shared" si="82"/>
        <v>0</v>
      </c>
      <c r="R417" s="5">
        <f>R418</f>
        <v>0</v>
      </c>
      <c r="S417" s="13">
        <f t="shared" si="83"/>
        <v>0</v>
      </c>
      <c r="T417" s="5">
        <f>T418</f>
        <v>0</v>
      </c>
      <c r="U417" s="13">
        <f t="shared" si="81"/>
        <v>0</v>
      </c>
      <c r="V417" s="5">
        <f>V418</f>
        <v>0</v>
      </c>
      <c r="W417" s="13">
        <f t="shared" si="80"/>
        <v>0</v>
      </c>
      <c r="X417" s="5">
        <f>X418</f>
        <v>0</v>
      </c>
      <c r="Y417" s="13">
        <f t="shared" si="91"/>
        <v>0</v>
      </c>
      <c r="Z417" s="5">
        <f>Z418</f>
        <v>0</v>
      </c>
      <c r="AA417" s="13">
        <f t="shared" si="89"/>
        <v>0</v>
      </c>
      <c r="AB417" s="5">
        <f>AB418</f>
        <v>0</v>
      </c>
      <c r="AC417" s="13">
        <f t="shared" si="90"/>
        <v>0</v>
      </c>
      <c r="AD417" s="5">
        <f>AD418</f>
        <v>0</v>
      </c>
      <c r="AE417" s="13">
        <f t="shared" si="88"/>
        <v>0</v>
      </c>
      <c r="AF417" s="5">
        <f>AF418</f>
        <v>0</v>
      </c>
      <c r="AG417" s="13">
        <f t="shared" si="87"/>
        <v>0</v>
      </c>
      <c r="AH417" s="13">
        <f>AH418</f>
        <v>0</v>
      </c>
      <c r="AI417" s="23">
        <v>0</v>
      </c>
    </row>
    <row r="418" spans="1:35" ht="53.25" customHeight="1">
      <c r="A418" s="9" t="s">
        <v>80</v>
      </c>
      <c r="B418" s="6" t="s">
        <v>8</v>
      </c>
      <c r="C418" s="6" t="s">
        <v>25</v>
      </c>
      <c r="D418" s="6" t="s">
        <v>20</v>
      </c>
      <c r="E418" s="2" t="s">
        <v>99</v>
      </c>
      <c r="F418" s="6">
        <v>600</v>
      </c>
      <c r="G418" s="3">
        <v>0</v>
      </c>
      <c r="H418" s="4"/>
      <c r="I418" s="3">
        <f t="shared" si="79"/>
        <v>0</v>
      </c>
      <c r="J418" s="5"/>
      <c r="K418" s="13">
        <f t="shared" si="78"/>
        <v>0</v>
      </c>
      <c r="L418" s="5"/>
      <c r="M418" s="13">
        <f t="shared" si="85"/>
        <v>0</v>
      </c>
      <c r="N418" s="5"/>
      <c r="O418" s="13">
        <f t="shared" si="84"/>
        <v>0</v>
      </c>
      <c r="P418" s="5"/>
      <c r="Q418" s="13">
        <f t="shared" si="82"/>
        <v>0</v>
      </c>
      <c r="R418" s="5"/>
      <c r="S418" s="13">
        <f t="shared" si="83"/>
        <v>0</v>
      </c>
      <c r="T418" s="5"/>
      <c r="U418" s="13">
        <f t="shared" si="81"/>
        <v>0</v>
      </c>
      <c r="V418" s="5"/>
      <c r="W418" s="13">
        <f t="shared" si="80"/>
        <v>0</v>
      </c>
      <c r="X418" s="5"/>
      <c r="Y418" s="13">
        <f t="shared" si="91"/>
        <v>0</v>
      </c>
      <c r="Z418" s="5"/>
      <c r="AA418" s="13">
        <f t="shared" si="89"/>
        <v>0</v>
      </c>
      <c r="AB418" s="5"/>
      <c r="AC418" s="13">
        <f t="shared" si="90"/>
        <v>0</v>
      </c>
      <c r="AD418" s="5"/>
      <c r="AE418" s="13">
        <f t="shared" si="88"/>
        <v>0</v>
      </c>
      <c r="AF418" s="5"/>
      <c r="AG418" s="13">
        <f t="shared" si="87"/>
        <v>0</v>
      </c>
      <c r="AH418" s="13">
        <v>0</v>
      </c>
      <c r="AI418" s="23">
        <v>0</v>
      </c>
    </row>
    <row r="419" spans="1:35" ht="57" customHeight="1">
      <c r="A419" s="9" t="s">
        <v>100</v>
      </c>
      <c r="B419" s="6" t="s">
        <v>8</v>
      </c>
      <c r="C419" s="6" t="s">
        <v>25</v>
      </c>
      <c r="D419" s="6" t="s">
        <v>20</v>
      </c>
      <c r="E419" s="2" t="s">
        <v>103</v>
      </c>
      <c r="F419" s="6"/>
      <c r="G419" s="3">
        <v>2339.76379</v>
      </c>
      <c r="H419" s="4">
        <f>H420</f>
        <v>0</v>
      </c>
      <c r="I419" s="3">
        <f t="shared" si="79"/>
        <v>2339.76379</v>
      </c>
      <c r="J419" s="5">
        <f>J420</f>
        <v>0</v>
      </c>
      <c r="K419" s="13">
        <f t="shared" si="78"/>
        <v>2339.76379</v>
      </c>
      <c r="L419" s="5">
        <f>L420</f>
        <v>0</v>
      </c>
      <c r="M419" s="13">
        <f t="shared" si="85"/>
        <v>2339.76379</v>
      </c>
      <c r="N419" s="5">
        <f>N420</f>
        <v>0</v>
      </c>
      <c r="O419" s="13">
        <f t="shared" si="84"/>
        <v>2339.76379</v>
      </c>
      <c r="P419" s="5">
        <f>P420</f>
        <v>0</v>
      </c>
      <c r="Q419" s="13">
        <f t="shared" si="82"/>
        <v>2339.76379</v>
      </c>
      <c r="R419" s="5">
        <f>R420</f>
        <v>0</v>
      </c>
      <c r="S419" s="13">
        <f t="shared" si="83"/>
        <v>2339.76379</v>
      </c>
      <c r="T419" s="5">
        <f>T420</f>
        <v>0</v>
      </c>
      <c r="U419" s="13">
        <f t="shared" si="81"/>
        <v>2339.76379</v>
      </c>
      <c r="V419" s="5">
        <f>V420</f>
        <v>0</v>
      </c>
      <c r="W419" s="13">
        <f t="shared" si="80"/>
        <v>2339.76379</v>
      </c>
      <c r="X419" s="5">
        <f>X420</f>
        <v>0</v>
      </c>
      <c r="Y419" s="13">
        <f t="shared" si="91"/>
        <v>2339.76379</v>
      </c>
      <c r="Z419" s="5">
        <f>Z420</f>
        <v>-0.311</v>
      </c>
      <c r="AA419" s="13">
        <f t="shared" si="89"/>
        <v>2339.4527899999998</v>
      </c>
      <c r="AB419" s="5">
        <f>AB420</f>
        <v>0</v>
      </c>
      <c r="AC419" s="13">
        <f t="shared" si="90"/>
        <v>2339.4527899999998</v>
      </c>
      <c r="AD419" s="5">
        <f>AD420</f>
        <v>0</v>
      </c>
      <c r="AE419" s="13">
        <f t="shared" si="88"/>
        <v>2339.4527899999998</v>
      </c>
      <c r="AF419" s="5">
        <f>AF420</f>
        <v>0</v>
      </c>
      <c r="AG419" s="13">
        <f t="shared" si="87"/>
        <v>2339.4527899999998</v>
      </c>
      <c r="AH419" s="13">
        <f>AH420</f>
        <v>2309.4527899999998</v>
      </c>
      <c r="AI419" s="23">
        <f t="shared" si="86"/>
        <v>98.717648839581841</v>
      </c>
    </row>
    <row r="420" spans="1:35" ht="54.75" customHeight="1">
      <c r="A420" s="9" t="s">
        <v>80</v>
      </c>
      <c r="B420" s="6" t="s">
        <v>8</v>
      </c>
      <c r="C420" s="6" t="s">
        <v>25</v>
      </c>
      <c r="D420" s="6" t="s">
        <v>20</v>
      </c>
      <c r="E420" s="2" t="s">
        <v>103</v>
      </c>
      <c r="F420" s="6">
        <v>600</v>
      </c>
      <c r="G420" s="3">
        <v>2339.76379</v>
      </c>
      <c r="H420" s="4"/>
      <c r="I420" s="3">
        <f t="shared" si="79"/>
        <v>2339.76379</v>
      </c>
      <c r="J420" s="5"/>
      <c r="K420" s="13">
        <f t="shared" si="78"/>
        <v>2339.76379</v>
      </c>
      <c r="L420" s="5"/>
      <c r="M420" s="13">
        <f t="shared" si="85"/>
        <v>2339.76379</v>
      </c>
      <c r="N420" s="5"/>
      <c r="O420" s="13">
        <f t="shared" si="84"/>
        <v>2339.76379</v>
      </c>
      <c r="P420" s="5"/>
      <c r="Q420" s="13">
        <f t="shared" si="82"/>
        <v>2339.76379</v>
      </c>
      <c r="R420" s="5"/>
      <c r="S420" s="13">
        <f t="shared" si="83"/>
        <v>2339.76379</v>
      </c>
      <c r="T420" s="5"/>
      <c r="U420" s="13">
        <f t="shared" si="81"/>
        <v>2339.76379</v>
      </c>
      <c r="V420" s="5"/>
      <c r="W420" s="13">
        <f t="shared" si="80"/>
        <v>2339.76379</v>
      </c>
      <c r="X420" s="5"/>
      <c r="Y420" s="13">
        <f t="shared" si="91"/>
        <v>2339.76379</v>
      </c>
      <c r="Z420" s="5">
        <v>-0.311</v>
      </c>
      <c r="AA420" s="13">
        <f t="shared" si="89"/>
        <v>2339.4527899999998</v>
      </c>
      <c r="AB420" s="5"/>
      <c r="AC420" s="13">
        <f t="shared" si="90"/>
        <v>2339.4527899999998</v>
      </c>
      <c r="AD420" s="5"/>
      <c r="AE420" s="13">
        <f t="shared" si="88"/>
        <v>2339.4527899999998</v>
      </c>
      <c r="AF420" s="5"/>
      <c r="AG420" s="13">
        <f t="shared" si="87"/>
        <v>2339.4527899999998</v>
      </c>
      <c r="AH420" s="13">
        <v>2309.4527899999998</v>
      </c>
      <c r="AI420" s="23">
        <f t="shared" si="86"/>
        <v>98.717648839581841</v>
      </c>
    </row>
    <row r="421" spans="1:35" ht="53.25" customHeight="1">
      <c r="A421" s="9" t="s">
        <v>304</v>
      </c>
      <c r="B421" s="6" t="s">
        <v>8</v>
      </c>
      <c r="C421" s="6" t="s">
        <v>25</v>
      </c>
      <c r="D421" s="6" t="s">
        <v>20</v>
      </c>
      <c r="E421" s="7" t="s">
        <v>287</v>
      </c>
      <c r="F421" s="6"/>
      <c r="G421" s="3">
        <v>11.077</v>
      </c>
      <c r="H421" s="4">
        <f>H422</f>
        <v>0</v>
      </c>
      <c r="I421" s="3">
        <f t="shared" ref="I421:I460" si="92">G421+H421</f>
        <v>11.077</v>
      </c>
      <c r="J421" s="5">
        <f>J422</f>
        <v>0</v>
      </c>
      <c r="K421" s="13">
        <f t="shared" ref="K421:K460" si="93">I421+J421</f>
        <v>11.077</v>
      </c>
      <c r="L421" s="5">
        <f>L422</f>
        <v>0</v>
      </c>
      <c r="M421" s="13">
        <f t="shared" si="85"/>
        <v>11.077</v>
      </c>
      <c r="N421" s="5">
        <f>N422</f>
        <v>0</v>
      </c>
      <c r="O421" s="13">
        <f t="shared" si="84"/>
        <v>11.077</v>
      </c>
      <c r="P421" s="5">
        <f>P422</f>
        <v>0</v>
      </c>
      <c r="Q421" s="13">
        <f t="shared" si="82"/>
        <v>11.077</v>
      </c>
      <c r="R421" s="5">
        <f>R422</f>
        <v>0</v>
      </c>
      <c r="S421" s="13">
        <f t="shared" si="83"/>
        <v>11.077</v>
      </c>
      <c r="T421" s="5">
        <f>T422</f>
        <v>0</v>
      </c>
      <c r="U421" s="13">
        <f t="shared" si="81"/>
        <v>11.077</v>
      </c>
      <c r="V421" s="5">
        <f>V422</f>
        <v>0</v>
      </c>
      <c r="W421" s="13">
        <f t="shared" si="80"/>
        <v>11.077</v>
      </c>
      <c r="X421" s="5">
        <f>X422</f>
        <v>0</v>
      </c>
      <c r="Y421" s="13">
        <f t="shared" si="91"/>
        <v>11.077</v>
      </c>
      <c r="Z421" s="5">
        <f>Z422</f>
        <v>0</v>
      </c>
      <c r="AA421" s="13">
        <f t="shared" si="89"/>
        <v>11.077</v>
      </c>
      <c r="AB421" s="5">
        <f>AB422</f>
        <v>0</v>
      </c>
      <c r="AC421" s="13">
        <f t="shared" si="90"/>
        <v>11.077</v>
      </c>
      <c r="AD421" s="5">
        <f>AD422</f>
        <v>0</v>
      </c>
      <c r="AE421" s="13">
        <f t="shared" si="88"/>
        <v>11.077</v>
      </c>
      <c r="AF421" s="5">
        <f>AF422</f>
        <v>0</v>
      </c>
      <c r="AG421" s="13">
        <f t="shared" si="87"/>
        <v>11.077</v>
      </c>
      <c r="AH421" s="13">
        <f>AH422</f>
        <v>11.077</v>
      </c>
      <c r="AI421" s="23">
        <f t="shared" si="86"/>
        <v>100</v>
      </c>
    </row>
    <row r="422" spans="1:35" ht="53.25" customHeight="1">
      <c r="A422" s="9" t="s">
        <v>80</v>
      </c>
      <c r="B422" s="6" t="s">
        <v>8</v>
      </c>
      <c r="C422" s="6" t="s">
        <v>25</v>
      </c>
      <c r="D422" s="6" t="s">
        <v>20</v>
      </c>
      <c r="E422" s="7" t="s">
        <v>287</v>
      </c>
      <c r="F422" s="6">
        <v>600</v>
      </c>
      <c r="G422" s="3">
        <v>11.077</v>
      </c>
      <c r="H422" s="4"/>
      <c r="I422" s="3">
        <f t="shared" si="92"/>
        <v>11.077</v>
      </c>
      <c r="J422" s="5"/>
      <c r="K422" s="13">
        <f t="shared" si="93"/>
        <v>11.077</v>
      </c>
      <c r="L422" s="5"/>
      <c r="M422" s="13">
        <f t="shared" si="85"/>
        <v>11.077</v>
      </c>
      <c r="N422" s="5"/>
      <c r="O422" s="13">
        <f t="shared" si="84"/>
        <v>11.077</v>
      </c>
      <c r="P422" s="5"/>
      <c r="Q422" s="13">
        <f t="shared" si="82"/>
        <v>11.077</v>
      </c>
      <c r="R422" s="5"/>
      <c r="S422" s="13">
        <f t="shared" si="83"/>
        <v>11.077</v>
      </c>
      <c r="T422" s="5"/>
      <c r="U422" s="13">
        <f t="shared" si="81"/>
        <v>11.077</v>
      </c>
      <c r="V422" s="5"/>
      <c r="W422" s="13">
        <f t="shared" si="80"/>
        <v>11.077</v>
      </c>
      <c r="X422" s="5"/>
      <c r="Y422" s="13">
        <f t="shared" si="91"/>
        <v>11.077</v>
      </c>
      <c r="Z422" s="5"/>
      <c r="AA422" s="13">
        <f t="shared" si="89"/>
        <v>11.077</v>
      </c>
      <c r="AB422" s="5"/>
      <c r="AC422" s="13">
        <f t="shared" si="90"/>
        <v>11.077</v>
      </c>
      <c r="AD422" s="5"/>
      <c r="AE422" s="13">
        <f t="shared" si="88"/>
        <v>11.077</v>
      </c>
      <c r="AF422" s="5"/>
      <c r="AG422" s="13">
        <f t="shared" si="87"/>
        <v>11.077</v>
      </c>
      <c r="AH422" s="13">
        <v>11.077</v>
      </c>
      <c r="AI422" s="23">
        <f t="shared" si="86"/>
        <v>100</v>
      </c>
    </row>
    <row r="423" spans="1:35" ht="69" customHeight="1">
      <c r="A423" s="9" t="s">
        <v>101</v>
      </c>
      <c r="B423" s="6" t="s">
        <v>8</v>
      </c>
      <c r="C423" s="6" t="s">
        <v>25</v>
      </c>
      <c r="D423" s="6" t="s">
        <v>20</v>
      </c>
      <c r="E423" s="7" t="s">
        <v>104</v>
      </c>
      <c r="F423" s="6"/>
      <c r="G423" s="3">
        <v>144.738</v>
      </c>
      <c r="H423" s="4">
        <f>H424</f>
        <v>0</v>
      </c>
      <c r="I423" s="3">
        <f t="shared" si="92"/>
        <v>144.738</v>
      </c>
      <c r="J423" s="5">
        <f>J424</f>
        <v>0</v>
      </c>
      <c r="K423" s="13">
        <f t="shared" si="93"/>
        <v>144.738</v>
      </c>
      <c r="L423" s="5">
        <f>L424</f>
        <v>0</v>
      </c>
      <c r="M423" s="13">
        <f t="shared" si="85"/>
        <v>144.738</v>
      </c>
      <c r="N423" s="5">
        <f>N424</f>
        <v>0</v>
      </c>
      <c r="O423" s="13">
        <f t="shared" si="84"/>
        <v>144.738</v>
      </c>
      <c r="P423" s="5">
        <f>P424</f>
        <v>0</v>
      </c>
      <c r="Q423" s="13">
        <f t="shared" si="82"/>
        <v>144.738</v>
      </c>
      <c r="R423" s="5">
        <f>R424</f>
        <v>0</v>
      </c>
      <c r="S423" s="13">
        <f t="shared" si="83"/>
        <v>144.738</v>
      </c>
      <c r="T423" s="5">
        <f>T424</f>
        <v>0</v>
      </c>
      <c r="U423" s="13">
        <f t="shared" si="81"/>
        <v>144.738</v>
      </c>
      <c r="V423" s="5">
        <f>V424</f>
        <v>0</v>
      </c>
      <c r="W423" s="13">
        <f t="shared" si="80"/>
        <v>144.738</v>
      </c>
      <c r="X423" s="5">
        <f>X424</f>
        <v>0</v>
      </c>
      <c r="Y423" s="13">
        <f t="shared" si="91"/>
        <v>144.738</v>
      </c>
      <c r="Z423" s="5">
        <f>Z424</f>
        <v>0</v>
      </c>
      <c r="AA423" s="13">
        <f t="shared" si="89"/>
        <v>144.738</v>
      </c>
      <c r="AB423" s="5">
        <f>AB424</f>
        <v>0</v>
      </c>
      <c r="AC423" s="13">
        <f t="shared" si="90"/>
        <v>144.738</v>
      </c>
      <c r="AD423" s="5">
        <f>AD424</f>
        <v>0</v>
      </c>
      <c r="AE423" s="13">
        <f t="shared" si="88"/>
        <v>144.738</v>
      </c>
      <c r="AF423" s="5">
        <f>AF424</f>
        <v>0</v>
      </c>
      <c r="AG423" s="13">
        <f t="shared" si="87"/>
        <v>144.738</v>
      </c>
      <c r="AH423" s="13">
        <f>AH424</f>
        <v>144.738</v>
      </c>
      <c r="AI423" s="23">
        <f t="shared" si="86"/>
        <v>100</v>
      </c>
    </row>
    <row r="424" spans="1:35" ht="54" customHeight="1">
      <c r="A424" s="9" t="s">
        <v>80</v>
      </c>
      <c r="B424" s="6" t="s">
        <v>8</v>
      </c>
      <c r="C424" s="6" t="s">
        <v>25</v>
      </c>
      <c r="D424" s="6" t="s">
        <v>20</v>
      </c>
      <c r="E424" s="7" t="s">
        <v>104</v>
      </c>
      <c r="F424" s="6">
        <v>600</v>
      </c>
      <c r="G424" s="3">
        <v>144.738</v>
      </c>
      <c r="H424" s="4"/>
      <c r="I424" s="3">
        <f t="shared" si="92"/>
        <v>144.738</v>
      </c>
      <c r="J424" s="5"/>
      <c r="K424" s="13">
        <f t="shared" si="93"/>
        <v>144.738</v>
      </c>
      <c r="L424" s="5"/>
      <c r="M424" s="13">
        <f t="shared" si="85"/>
        <v>144.738</v>
      </c>
      <c r="N424" s="5"/>
      <c r="O424" s="13">
        <f t="shared" si="84"/>
        <v>144.738</v>
      </c>
      <c r="P424" s="5"/>
      <c r="Q424" s="13">
        <f t="shared" si="82"/>
        <v>144.738</v>
      </c>
      <c r="R424" s="5"/>
      <c r="S424" s="13">
        <f t="shared" si="83"/>
        <v>144.738</v>
      </c>
      <c r="T424" s="5"/>
      <c r="U424" s="13">
        <f t="shared" si="81"/>
        <v>144.738</v>
      </c>
      <c r="V424" s="5"/>
      <c r="W424" s="13">
        <f t="shared" si="80"/>
        <v>144.738</v>
      </c>
      <c r="X424" s="5"/>
      <c r="Y424" s="13">
        <f t="shared" si="91"/>
        <v>144.738</v>
      </c>
      <c r="Z424" s="5"/>
      <c r="AA424" s="13">
        <f t="shared" si="89"/>
        <v>144.738</v>
      </c>
      <c r="AB424" s="5"/>
      <c r="AC424" s="13">
        <f t="shared" si="90"/>
        <v>144.738</v>
      </c>
      <c r="AD424" s="5"/>
      <c r="AE424" s="13">
        <f t="shared" si="88"/>
        <v>144.738</v>
      </c>
      <c r="AF424" s="5"/>
      <c r="AG424" s="13">
        <f t="shared" si="87"/>
        <v>144.738</v>
      </c>
      <c r="AH424" s="13">
        <v>144.738</v>
      </c>
      <c r="AI424" s="23">
        <f t="shared" si="86"/>
        <v>100</v>
      </c>
    </row>
    <row r="425" spans="1:35" ht="76.5" customHeight="1">
      <c r="A425" s="9" t="s">
        <v>102</v>
      </c>
      <c r="B425" s="6" t="s">
        <v>8</v>
      </c>
      <c r="C425" s="6" t="s">
        <v>25</v>
      </c>
      <c r="D425" s="6" t="s">
        <v>20</v>
      </c>
      <c r="E425" s="2" t="s">
        <v>105</v>
      </c>
      <c r="F425" s="6"/>
      <c r="G425" s="3">
        <v>1824.3220000000001</v>
      </c>
      <c r="H425" s="4">
        <f>H426</f>
        <v>0</v>
      </c>
      <c r="I425" s="3">
        <f t="shared" si="92"/>
        <v>1824.3220000000001</v>
      </c>
      <c r="J425" s="5">
        <f>J426</f>
        <v>0</v>
      </c>
      <c r="K425" s="13">
        <f t="shared" si="93"/>
        <v>1824.3220000000001</v>
      </c>
      <c r="L425" s="5">
        <f>L426</f>
        <v>0</v>
      </c>
      <c r="M425" s="13">
        <f t="shared" si="85"/>
        <v>1824.3220000000001</v>
      </c>
      <c r="N425" s="5">
        <f>N426</f>
        <v>0</v>
      </c>
      <c r="O425" s="13">
        <f t="shared" si="84"/>
        <v>1824.3220000000001</v>
      </c>
      <c r="P425" s="5">
        <f>P426</f>
        <v>0</v>
      </c>
      <c r="Q425" s="13">
        <f t="shared" ref="Q425:Q461" si="94">O425+P425</f>
        <v>1824.3220000000001</v>
      </c>
      <c r="R425" s="5">
        <f>R426</f>
        <v>0</v>
      </c>
      <c r="S425" s="13">
        <f t="shared" si="83"/>
        <v>1824.3220000000001</v>
      </c>
      <c r="T425" s="5">
        <f>T426</f>
        <v>0</v>
      </c>
      <c r="U425" s="13">
        <f t="shared" si="81"/>
        <v>1824.3220000000001</v>
      </c>
      <c r="V425" s="5">
        <f>V426</f>
        <v>0</v>
      </c>
      <c r="W425" s="13">
        <f t="shared" si="80"/>
        <v>1824.3220000000001</v>
      </c>
      <c r="X425" s="5">
        <f>X426</f>
        <v>-390.6</v>
      </c>
      <c r="Y425" s="13">
        <f t="shared" si="91"/>
        <v>1433.7220000000002</v>
      </c>
      <c r="Z425" s="5">
        <f>Z426</f>
        <v>0</v>
      </c>
      <c r="AA425" s="13">
        <f t="shared" si="89"/>
        <v>1433.7220000000002</v>
      </c>
      <c r="AB425" s="5">
        <f>AB426</f>
        <v>0</v>
      </c>
      <c r="AC425" s="13">
        <f t="shared" si="90"/>
        <v>1433.7220000000002</v>
      </c>
      <c r="AD425" s="5">
        <f>AD426</f>
        <v>0</v>
      </c>
      <c r="AE425" s="13">
        <f t="shared" si="88"/>
        <v>1433.7220000000002</v>
      </c>
      <c r="AF425" s="5">
        <f>AF426</f>
        <v>0</v>
      </c>
      <c r="AG425" s="13">
        <f t="shared" si="87"/>
        <v>1433.7220000000002</v>
      </c>
      <c r="AH425" s="13">
        <f>AH426</f>
        <v>1433.722</v>
      </c>
      <c r="AI425" s="23">
        <f t="shared" si="86"/>
        <v>99.999999999999986</v>
      </c>
    </row>
    <row r="426" spans="1:35" ht="52.5" customHeight="1">
      <c r="A426" s="9" t="s">
        <v>80</v>
      </c>
      <c r="B426" s="6" t="s">
        <v>8</v>
      </c>
      <c r="C426" s="6" t="s">
        <v>25</v>
      </c>
      <c r="D426" s="6" t="s">
        <v>20</v>
      </c>
      <c r="E426" s="2" t="s">
        <v>105</v>
      </c>
      <c r="F426" s="6">
        <v>600</v>
      </c>
      <c r="G426" s="3">
        <v>1824.3220000000001</v>
      </c>
      <c r="H426" s="4"/>
      <c r="I426" s="3">
        <f t="shared" si="92"/>
        <v>1824.3220000000001</v>
      </c>
      <c r="J426" s="5"/>
      <c r="K426" s="13">
        <f t="shared" si="93"/>
        <v>1824.3220000000001</v>
      </c>
      <c r="L426" s="5"/>
      <c r="M426" s="13">
        <f t="shared" si="85"/>
        <v>1824.3220000000001</v>
      </c>
      <c r="N426" s="5"/>
      <c r="O426" s="13">
        <f t="shared" si="84"/>
        <v>1824.3220000000001</v>
      </c>
      <c r="P426" s="5"/>
      <c r="Q426" s="13">
        <f t="shared" si="94"/>
        <v>1824.3220000000001</v>
      </c>
      <c r="R426" s="5"/>
      <c r="S426" s="13">
        <f t="shared" si="83"/>
        <v>1824.3220000000001</v>
      </c>
      <c r="T426" s="5"/>
      <c r="U426" s="13">
        <f t="shared" si="81"/>
        <v>1824.3220000000001</v>
      </c>
      <c r="V426" s="5"/>
      <c r="W426" s="13">
        <f t="shared" ref="W426:W461" si="95">U426+V426</f>
        <v>1824.3220000000001</v>
      </c>
      <c r="X426" s="5">
        <v>-390.6</v>
      </c>
      <c r="Y426" s="13">
        <f t="shared" si="91"/>
        <v>1433.7220000000002</v>
      </c>
      <c r="Z426" s="5"/>
      <c r="AA426" s="13">
        <f t="shared" si="89"/>
        <v>1433.7220000000002</v>
      </c>
      <c r="AB426" s="5"/>
      <c r="AC426" s="13">
        <f t="shared" si="90"/>
        <v>1433.7220000000002</v>
      </c>
      <c r="AD426" s="5"/>
      <c r="AE426" s="13">
        <f t="shared" si="88"/>
        <v>1433.7220000000002</v>
      </c>
      <c r="AF426" s="5"/>
      <c r="AG426" s="13">
        <f t="shared" si="87"/>
        <v>1433.7220000000002</v>
      </c>
      <c r="AH426" s="13">
        <v>1433.722</v>
      </c>
      <c r="AI426" s="23">
        <f t="shared" si="86"/>
        <v>99.999999999999986</v>
      </c>
    </row>
    <row r="427" spans="1:35" ht="95.25" hidden="1" customHeight="1">
      <c r="A427" s="9" t="s">
        <v>96</v>
      </c>
      <c r="B427" s="6" t="s">
        <v>8</v>
      </c>
      <c r="C427" s="6" t="s">
        <v>25</v>
      </c>
      <c r="D427" s="6" t="s">
        <v>20</v>
      </c>
      <c r="E427" s="2" t="s">
        <v>106</v>
      </c>
      <c r="F427" s="6"/>
      <c r="G427" s="3">
        <v>0</v>
      </c>
      <c r="H427" s="4">
        <f>H428</f>
        <v>0</v>
      </c>
      <c r="I427" s="3">
        <f t="shared" si="92"/>
        <v>0</v>
      </c>
      <c r="J427" s="5">
        <f>J428</f>
        <v>0</v>
      </c>
      <c r="K427" s="13">
        <f t="shared" si="93"/>
        <v>0</v>
      </c>
      <c r="L427" s="5">
        <f>L428</f>
        <v>0</v>
      </c>
      <c r="M427" s="13">
        <f t="shared" si="85"/>
        <v>0</v>
      </c>
      <c r="N427" s="5">
        <f>N428</f>
        <v>0</v>
      </c>
      <c r="O427" s="13">
        <f t="shared" si="84"/>
        <v>0</v>
      </c>
      <c r="P427" s="5">
        <f>P428</f>
        <v>0</v>
      </c>
      <c r="Q427" s="13">
        <f t="shared" si="94"/>
        <v>0</v>
      </c>
      <c r="R427" s="5">
        <f>R428</f>
        <v>0</v>
      </c>
      <c r="S427" s="13">
        <f t="shared" si="83"/>
        <v>0</v>
      </c>
      <c r="T427" s="5">
        <f>T428</f>
        <v>0</v>
      </c>
      <c r="U427" s="13">
        <f t="shared" si="81"/>
        <v>0</v>
      </c>
      <c r="V427" s="5">
        <f>V428</f>
        <v>0</v>
      </c>
      <c r="W427" s="13">
        <f t="shared" si="95"/>
        <v>0</v>
      </c>
      <c r="X427" s="5">
        <f>X428</f>
        <v>0</v>
      </c>
      <c r="Y427" s="13">
        <f t="shared" si="91"/>
        <v>0</v>
      </c>
      <c r="Z427" s="5">
        <f>Z428</f>
        <v>0</v>
      </c>
      <c r="AA427" s="13">
        <f t="shared" si="89"/>
        <v>0</v>
      </c>
      <c r="AB427" s="5">
        <f>AB428</f>
        <v>0</v>
      </c>
      <c r="AC427" s="13">
        <f t="shared" si="90"/>
        <v>0</v>
      </c>
      <c r="AD427" s="5">
        <f>AD428</f>
        <v>0</v>
      </c>
      <c r="AE427" s="13">
        <f t="shared" si="88"/>
        <v>0</v>
      </c>
      <c r="AF427" s="5">
        <f>AF428</f>
        <v>0</v>
      </c>
      <c r="AG427" s="13">
        <f t="shared" si="87"/>
        <v>0</v>
      </c>
      <c r="AH427" s="13">
        <f>AH428</f>
        <v>0</v>
      </c>
      <c r="AI427" s="23">
        <v>0</v>
      </c>
    </row>
    <row r="428" spans="1:35" ht="51.75" hidden="1" customHeight="1">
      <c r="A428" s="9" t="s">
        <v>80</v>
      </c>
      <c r="B428" s="6" t="s">
        <v>8</v>
      </c>
      <c r="C428" s="6" t="s">
        <v>25</v>
      </c>
      <c r="D428" s="6" t="s">
        <v>20</v>
      </c>
      <c r="E428" s="2" t="s">
        <v>106</v>
      </c>
      <c r="F428" s="6">
        <v>600</v>
      </c>
      <c r="G428" s="3">
        <v>0</v>
      </c>
      <c r="H428" s="4"/>
      <c r="I428" s="3">
        <f t="shared" si="92"/>
        <v>0</v>
      </c>
      <c r="J428" s="5"/>
      <c r="K428" s="13">
        <f t="shared" si="93"/>
        <v>0</v>
      </c>
      <c r="L428" s="5"/>
      <c r="M428" s="13">
        <f t="shared" si="85"/>
        <v>0</v>
      </c>
      <c r="N428" s="5"/>
      <c r="O428" s="13">
        <f t="shared" si="84"/>
        <v>0</v>
      </c>
      <c r="P428" s="5"/>
      <c r="Q428" s="13">
        <f t="shared" si="94"/>
        <v>0</v>
      </c>
      <c r="R428" s="5"/>
      <c r="S428" s="13">
        <f t="shared" si="83"/>
        <v>0</v>
      </c>
      <c r="T428" s="5"/>
      <c r="U428" s="13">
        <f t="shared" si="81"/>
        <v>0</v>
      </c>
      <c r="V428" s="5"/>
      <c r="W428" s="13">
        <f t="shared" si="95"/>
        <v>0</v>
      </c>
      <c r="X428" s="5"/>
      <c r="Y428" s="13">
        <f t="shared" si="91"/>
        <v>0</v>
      </c>
      <c r="Z428" s="5"/>
      <c r="AA428" s="13">
        <f t="shared" si="89"/>
        <v>0</v>
      </c>
      <c r="AB428" s="5"/>
      <c r="AC428" s="13">
        <f t="shared" si="90"/>
        <v>0</v>
      </c>
      <c r="AD428" s="5"/>
      <c r="AE428" s="13">
        <f t="shared" si="88"/>
        <v>0</v>
      </c>
      <c r="AF428" s="5"/>
      <c r="AG428" s="13">
        <f t="shared" si="87"/>
        <v>0</v>
      </c>
      <c r="AH428" s="13">
        <v>0</v>
      </c>
      <c r="AI428" s="23">
        <v>0</v>
      </c>
    </row>
    <row r="429" spans="1:35" ht="39" hidden="1" customHeight="1">
      <c r="A429" s="9" t="s">
        <v>98</v>
      </c>
      <c r="B429" s="6" t="s">
        <v>8</v>
      </c>
      <c r="C429" s="6" t="s">
        <v>25</v>
      </c>
      <c r="D429" s="6" t="s">
        <v>20</v>
      </c>
      <c r="E429" s="2" t="s">
        <v>107</v>
      </c>
      <c r="F429" s="6"/>
      <c r="G429" s="3">
        <v>0</v>
      </c>
      <c r="H429" s="4">
        <f>H430</f>
        <v>0</v>
      </c>
      <c r="I429" s="3">
        <f t="shared" si="92"/>
        <v>0</v>
      </c>
      <c r="J429" s="5">
        <f>J430</f>
        <v>0</v>
      </c>
      <c r="K429" s="13">
        <f t="shared" si="93"/>
        <v>0</v>
      </c>
      <c r="L429" s="5">
        <f>L430</f>
        <v>0</v>
      </c>
      <c r="M429" s="13">
        <f t="shared" si="85"/>
        <v>0</v>
      </c>
      <c r="N429" s="5">
        <f>N430</f>
        <v>0</v>
      </c>
      <c r="O429" s="13">
        <f t="shared" ref="O429:O460" si="96">M429+N429</f>
        <v>0</v>
      </c>
      <c r="P429" s="5">
        <f>P430</f>
        <v>0</v>
      </c>
      <c r="Q429" s="13">
        <f t="shared" si="94"/>
        <v>0</v>
      </c>
      <c r="R429" s="5">
        <f>R430</f>
        <v>0</v>
      </c>
      <c r="S429" s="13">
        <f t="shared" si="83"/>
        <v>0</v>
      </c>
      <c r="T429" s="5">
        <f>T430</f>
        <v>0</v>
      </c>
      <c r="U429" s="13">
        <f t="shared" ref="U429:U461" si="97">S429+T429</f>
        <v>0</v>
      </c>
      <c r="V429" s="5">
        <f>V430</f>
        <v>0</v>
      </c>
      <c r="W429" s="13">
        <f t="shared" si="95"/>
        <v>0</v>
      </c>
      <c r="X429" s="5">
        <f>X430</f>
        <v>0</v>
      </c>
      <c r="Y429" s="13">
        <f t="shared" si="91"/>
        <v>0</v>
      </c>
      <c r="Z429" s="5">
        <f>Z430</f>
        <v>0</v>
      </c>
      <c r="AA429" s="13">
        <f t="shared" si="89"/>
        <v>0</v>
      </c>
      <c r="AB429" s="5">
        <f>AB430</f>
        <v>0</v>
      </c>
      <c r="AC429" s="13">
        <f t="shared" si="90"/>
        <v>0</v>
      </c>
      <c r="AD429" s="5">
        <f>AD430</f>
        <v>0</v>
      </c>
      <c r="AE429" s="13">
        <f t="shared" si="88"/>
        <v>0</v>
      </c>
      <c r="AF429" s="5">
        <f>AF430</f>
        <v>0</v>
      </c>
      <c r="AG429" s="13">
        <f t="shared" si="87"/>
        <v>0</v>
      </c>
      <c r="AH429" s="13">
        <f>AH430</f>
        <v>0</v>
      </c>
      <c r="AI429" s="23">
        <v>0</v>
      </c>
    </row>
    <row r="430" spans="1:35" ht="54.75" hidden="1" customHeight="1">
      <c r="A430" s="9" t="s">
        <v>80</v>
      </c>
      <c r="B430" s="6" t="s">
        <v>8</v>
      </c>
      <c r="C430" s="6" t="s">
        <v>25</v>
      </c>
      <c r="D430" s="6" t="s">
        <v>20</v>
      </c>
      <c r="E430" s="2" t="s">
        <v>107</v>
      </c>
      <c r="F430" s="6">
        <v>600</v>
      </c>
      <c r="G430" s="3">
        <v>0</v>
      </c>
      <c r="H430" s="4"/>
      <c r="I430" s="3">
        <f t="shared" si="92"/>
        <v>0</v>
      </c>
      <c r="J430" s="5"/>
      <c r="K430" s="13">
        <f t="shared" si="93"/>
        <v>0</v>
      </c>
      <c r="L430" s="5"/>
      <c r="M430" s="13">
        <f t="shared" si="85"/>
        <v>0</v>
      </c>
      <c r="N430" s="5"/>
      <c r="O430" s="13">
        <f t="shared" si="96"/>
        <v>0</v>
      </c>
      <c r="P430" s="5"/>
      <c r="Q430" s="13">
        <f t="shared" si="94"/>
        <v>0</v>
      </c>
      <c r="R430" s="5"/>
      <c r="S430" s="13">
        <f t="shared" si="83"/>
        <v>0</v>
      </c>
      <c r="T430" s="5"/>
      <c r="U430" s="13">
        <f t="shared" si="97"/>
        <v>0</v>
      </c>
      <c r="V430" s="5"/>
      <c r="W430" s="13">
        <f t="shared" si="95"/>
        <v>0</v>
      </c>
      <c r="X430" s="5"/>
      <c r="Y430" s="13">
        <f t="shared" si="91"/>
        <v>0</v>
      </c>
      <c r="Z430" s="5"/>
      <c r="AA430" s="13">
        <f t="shared" si="89"/>
        <v>0</v>
      </c>
      <c r="AB430" s="5"/>
      <c r="AC430" s="13">
        <f t="shared" si="90"/>
        <v>0</v>
      </c>
      <c r="AD430" s="5"/>
      <c r="AE430" s="13">
        <f t="shared" si="88"/>
        <v>0</v>
      </c>
      <c r="AF430" s="5"/>
      <c r="AG430" s="13">
        <f t="shared" si="87"/>
        <v>0</v>
      </c>
      <c r="AH430" s="13">
        <v>0</v>
      </c>
      <c r="AI430" s="23">
        <v>0</v>
      </c>
    </row>
    <row r="431" spans="1:35" ht="45" hidden="1" customHeight="1">
      <c r="A431" s="9" t="s">
        <v>94</v>
      </c>
      <c r="B431" s="6" t="s">
        <v>8</v>
      </c>
      <c r="C431" s="6" t="s">
        <v>25</v>
      </c>
      <c r="D431" s="6" t="s">
        <v>20</v>
      </c>
      <c r="E431" s="2" t="s">
        <v>109</v>
      </c>
      <c r="F431" s="6"/>
      <c r="G431" s="3">
        <v>0</v>
      </c>
      <c r="H431" s="4">
        <f>H432</f>
        <v>0</v>
      </c>
      <c r="I431" s="3">
        <f t="shared" si="92"/>
        <v>0</v>
      </c>
      <c r="J431" s="5">
        <f>J432</f>
        <v>0</v>
      </c>
      <c r="K431" s="13">
        <f t="shared" si="93"/>
        <v>0</v>
      </c>
      <c r="L431" s="5">
        <f>L432</f>
        <v>0</v>
      </c>
      <c r="M431" s="13">
        <f t="shared" ref="M431:M460" si="98">K431+L431</f>
        <v>0</v>
      </c>
      <c r="N431" s="5">
        <f>N432</f>
        <v>0</v>
      </c>
      <c r="O431" s="13">
        <f t="shared" si="96"/>
        <v>0</v>
      </c>
      <c r="P431" s="5">
        <f>P432</f>
        <v>0</v>
      </c>
      <c r="Q431" s="13">
        <f t="shared" si="94"/>
        <v>0</v>
      </c>
      <c r="R431" s="5">
        <f>R432</f>
        <v>0</v>
      </c>
      <c r="S431" s="13">
        <f t="shared" si="83"/>
        <v>0</v>
      </c>
      <c r="T431" s="5">
        <f>T432</f>
        <v>0</v>
      </c>
      <c r="U431" s="13">
        <f t="shared" si="97"/>
        <v>0</v>
      </c>
      <c r="V431" s="5">
        <f>V432</f>
        <v>0</v>
      </c>
      <c r="W431" s="13">
        <f t="shared" si="95"/>
        <v>0</v>
      </c>
      <c r="X431" s="5">
        <f>X432</f>
        <v>0</v>
      </c>
      <c r="Y431" s="13">
        <f t="shared" si="91"/>
        <v>0</v>
      </c>
      <c r="Z431" s="5">
        <f>Z432</f>
        <v>0</v>
      </c>
      <c r="AA431" s="13">
        <f t="shared" si="89"/>
        <v>0</v>
      </c>
      <c r="AB431" s="5">
        <f>AB432</f>
        <v>0</v>
      </c>
      <c r="AC431" s="13">
        <f t="shared" si="90"/>
        <v>0</v>
      </c>
      <c r="AD431" s="5">
        <f>AD432</f>
        <v>0</v>
      </c>
      <c r="AE431" s="13">
        <f t="shared" si="88"/>
        <v>0</v>
      </c>
      <c r="AF431" s="5">
        <f>AF432</f>
        <v>0</v>
      </c>
      <c r="AG431" s="13">
        <f t="shared" si="87"/>
        <v>0</v>
      </c>
      <c r="AH431" s="13">
        <f>AH432</f>
        <v>0</v>
      </c>
      <c r="AI431" s="23">
        <v>0</v>
      </c>
    </row>
    <row r="432" spans="1:35" ht="53.25" hidden="1" customHeight="1">
      <c r="A432" s="9" t="s">
        <v>80</v>
      </c>
      <c r="B432" s="6" t="s">
        <v>8</v>
      </c>
      <c r="C432" s="6" t="s">
        <v>25</v>
      </c>
      <c r="D432" s="6" t="s">
        <v>20</v>
      </c>
      <c r="E432" s="2" t="s">
        <v>109</v>
      </c>
      <c r="F432" s="6">
        <v>600</v>
      </c>
      <c r="G432" s="3">
        <v>0</v>
      </c>
      <c r="H432" s="4"/>
      <c r="I432" s="3">
        <f t="shared" si="92"/>
        <v>0</v>
      </c>
      <c r="J432" s="5"/>
      <c r="K432" s="13">
        <f t="shared" si="93"/>
        <v>0</v>
      </c>
      <c r="L432" s="5"/>
      <c r="M432" s="13">
        <f t="shared" si="98"/>
        <v>0</v>
      </c>
      <c r="N432" s="5"/>
      <c r="O432" s="13">
        <f t="shared" si="96"/>
        <v>0</v>
      </c>
      <c r="P432" s="5"/>
      <c r="Q432" s="13">
        <f t="shared" si="94"/>
        <v>0</v>
      </c>
      <c r="R432" s="5"/>
      <c r="S432" s="13">
        <f t="shared" si="83"/>
        <v>0</v>
      </c>
      <c r="T432" s="5"/>
      <c r="U432" s="13">
        <f t="shared" si="97"/>
        <v>0</v>
      </c>
      <c r="V432" s="5"/>
      <c r="W432" s="13">
        <f t="shared" si="95"/>
        <v>0</v>
      </c>
      <c r="X432" s="5"/>
      <c r="Y432" s="13">
        <f t="shared" si="91"/>
        <v>0</v>
      </c>
      <c r="Z432" s="5"/>
      <c r="AA432" s="13">
        <f t="shared" si="89"/>
        <v>0</v>
      </c>
      <c r="AB432" s="5"/>
      <c r="AC432" s="13">
        <f t="shared" si="90"/>
        <v>0</v>
      </c>
      <c r="AD432" s="5"/>
      <c r="AE432" s="13">
        <f t="shared" si="88"/>
        <v>0</v>
      </c>
      <c r="AF432" s="5"/>
      <c r="AG432" s="13">
        <f t="shared" si="87"/>
        <v>0</v>
      </c>
      <c r="AH432" s="13">
        <v>0</v>
      </c>
      <c r="AI432" s="23">
        <v>0</v>
      </c>
    </row>
    <row r="433" spans="1:35" ht="64.5" hidden="1" customHeight="1">
      <c r="A433" s="9" t="s">
        <v>108</v>
      </c>
      <c r="B433" s="6" t="s">
        <v>8</v>
      </c>
      <c r="C433" s="6" t="s">
        <v>25</v>
      </c>
      <c r="D433" s="6" t="s">
        <v>20</v>
      </c>
      <c r="E433" s="7" t="s">
        <v>110</v>
      </c>
      <c r="F433" s="6"/>
      <c r="G433" s="3">
        <v>0</v>
      </c>
      <c r="H433" s="4">
        <f>H434</f>
        <v>0</v>
      </c>
      <c r="I433" s="3">
        <f t="shared" si="92"/>
        <v>0</v>
      </c>
      <c r="J433" s="5">
        <f>J434</f>
        <v>0</v>
      </c>
      <c r="K433" s="13">
        <f t="shared" si="93"/>
        <v>0</v>
      </c>
      <c r="L433" s="5">
        <f>L434</f>
        <v>0</v>
      </c>
      <c r="M433" s="13">
        <f t="shared" si="98"/>
        <v>0</v>
      </c>
      <c r="N433" s="5">
        <f>N434</f>
        <v>0</v>
      </c>
      <c r="O433" s="13">
        <f t="shared" si="96"/>
        <v>0</v>
      </c>
      <c r="P433" s="5">
        <f>P434</f>
        <v>0</v>
      </c>
      <c r="Q433" s="13">
        <f t="shared" si="94"/>
        <v>0</v>
      </c>
      <c r="R433" s="5">
        <f>R434</f>
        <v>0</v>
      </c>
      <c r="S433" s="13">
        <f t="shared" si="83"/>
        <v>0</v>
      </c>
      <c r="T433" s="5">
        <f>T434</f>
        <v>0</v>
      </c>
      <c r="U433" s="13">
        <f t="shared" si="97"/>
        <v>0</v>
      </c>
      <c r="V433" s="5">
        <f>V434</f>
        <v>0</v>
      </c>
      <c r="W433" s="13">
        <f t="shared" si="95"/>
        <v>0</v>
      </c>
      <c r="X433" s="5">
        <f>X434</f>
        <v>0</v>
      </c>
      <c r="Y433" s="13">
        <f t="shared" si="91"/>
        <v>0</v>
      </c>
      <c r="Z433" s="5">
        <f>Z434</f>
        <v>0</v>
      </c>
      <c r="AA433" s="13">
        <f t="shared" si="89"/>
        <v>0</v>
      </c>
      <c r="AB433" s="5">
        <f>AB434</f>
        <v>0</v>
      </c>
      <c r="AC433" s="13">
        <f t="shared" si="90"/>
        <v>0</v>
      </c>
      <c r="AD433" s="5">
        <f>AD434</f>
        <v>0</v>
      </c>
      <c r="AE433" s="13">
        <f t="shared" si="88"/>
        <v>0</v>
      </c>
      <c r="AF433" s="5">
        <f>AF434</f>
        <v>0</v>
      </c>
      <c r="AG433" s="13">
        <f t="shared" si="87"/>
        <v>0</v>
      </c>
      <c r="AH433" s="13">
        <f>AH434</f>
        <v>0</v>
      </c>
      <c r="AI433" s="23">
        <v>0</v>
      </c>
    </row>
    <row r="434" spans="1:35" ht="51.75" hidden="1" customHeight="1">
      <c r="A434" s="9" t="s">
        <v>80</v>
      </c>
      <c r="B434" s="6" t="s">
        <v>8</v>
      </c>
      <c r="C434" s="6" t="s">
        <v>25</v>
      </c>
      <c r="D434" s="6" t="s">
        <v>20</v>
      </c>
      <c r="E434" s="7" t="s">
        <v>110</v>
      </c>
      <c r="F434" s="6">
        <v>600</v>
      </c>
      <c r="G434" s="3">
        <v>0</v>
      </c>
      <c r="H434" s="4"/>
      <c r="I434" s="3">
        <f t="shared" si="92"/>
        <v>0</v>
      </c>
      <c r="J434" s="5"/>
      <c r="K434" s="13">
        <f t="shared" si="93"/>
        <v>0</v>
      </c>
      <c r="L434" s="5"/>
      <c r="M434" s="13">
        <f t="shared" si="98"/>
        <v>0</v>
      </c>
      <c r="N434" s="5"/>
      <c r="O434" s="13">
        <f t="shared" si="96"/>
        <v>0</v>
      </c>
      <c r="P434" s="5"/>
      <c r="Q434" s="13">
        <f t="shared" si="94"/>
        <v>0</v>
      </c>
      <c r="R434" s="5"/>
      <c r="S434" s="13">
        <f t="shared" si="83"/>
        <v>0</v>
      </c>
      <c r="T434" s="5"/>
      <c r="U434" s="13">
        <f t="shared" si="97"/>
        <v>0</v>
      </c>
      <c r="V434" s="5"/>
      <c r="W434" s="13">
        <f t="shared" si="95"/>
        <v>0</v>
      </c>
      <c r="X434" s="5"/>
      <c r="Y434" s="13">
        <f t="shared" si="91"/>
        <v>0</v>
      </c>
      <c r="Z434" s="5"/>
      <c r="AA434" s="13">
        <f t="shared" si="89"/>
        <v>0</v>
      </c>
      <c r="AB434" s="5"/>
      <c r="AC434" s="13">
        <f t="shared" si="90"/>
        <v>0</v>
      </c>
      <c r="AD434" s="5"/>
      <c r="AE434" s="13">
        <f t="shared" si="88"/>
        <v>0</v>
      </c>
      <c r="AF434" s="5"/>
      <c r="AG434" s="13">
        <f t="shared" si="87"/>
        <v>0</v>
      </c>
      <c r="AH434" s="13">
        <v>0</v>
      </c>
      <c r="AI434" s="23">
        <v>0</v>
      </c>
    </row>
    <row r="435" spans="1:35" ht="51.75" customHeight="1">
      <c r="A435" s="9" t="s">
        <v>111</v>
      </c>
      <c r="B435" s="6" t="s">
        <v>8</v>
      </c>
      <c r="C435" s="6" t="s">
        <v>25</v>
      </c>
      <c r="D435" s="6" t="s">
        <v>20</v>
      </c>
      <c r="E435" s="2" t="s">
        <v>112</v>
      </c>
      <c r="F435" s="6"/>
      <c r="G435" s="3">
        <v>352.50968</v>
      </c>
      <c r="H435" s="4">
        <f>H436+H437</f>
        <v>0</v>
      </c>
      <c r="I435" s="3">
        <f t="shared" si="92"/>
        <v>352.50968</v>
      </c>
      <c r="J435" s="5">
        <f>J436+J437</f>
        <v>0</v>
      </c>
      <c r="K435" s="13">
        <f t="shared" si="93"/>
        <v>352.50968</v>
      </c>
      <c r="L435" s="5">
        <f>L436+L437</f>
        <v>70</v>
      </c>
      <c r="M435" s="13">
        <f t="shared" si="98"/>
        <v>422.50968</v>
      </c>
      <c r="N435" s="5">
        <f>N436+N437</f>
        <v>0</v>
      </c>
      <c r="O435" s="13">
        <f t="shared" si="96"/>
        <v>422.50968</v>
      </c>
      <c r="P435" s="5">
        <f>P436+P437</f>
        <v>133.5</v>
      </c>
      <c r="Q435" s="13">
        <f t="shared" si="94"/>
        <v>556.00968</v>
      </c>
      <c r="R435" s="5">
        <f>R436+R437</f>
        <v>0</v>
      </c>
      <c r="S435" s="13">
        <f t="shared" ref="S435:S461" si="99">Q435+R435</f>
        <v>556.00968</v>
      </c>
      <c r="T435" s="5">
        <f>T436+T437</f>
        <v>0</v>
      </c>
      <c r="U435" s="13">
        <f t="shared" si="97"/>
        <v>556.00968</v>
      </c>
      <c r="V435" s="5">
        <f>V436+V437</f>
        <v>0</v>
      </c>
      <c r="W435" s="13">
        <f t="shared" si="95"/>
        <v>556.00968</v>
      </c>
      <c r="X435" s="5">
        <f>X436+X437</f>
        <v>0</v>
      </c>
      <c r="Y435" s="13">
        <f t="shared" si="91"/>
        <v>556.00968</v>
      </c>
      <c r="Z435" s="5">
        <f>Z436+Z437</f>
        <v>0</v>
      </c>
      <c r="AA435" s="13">
        <f t="shared" si="89"/>
        <v>556.00968</v>
      </c>
      <c r="AB435" s="5">
        <f>AB436+AB437</f>
        <v>-60</v>
      </c>
      <c r="AC435" s="13">
        <f t="shared" si="90"/>
        <v>496.00968</v>
      </c>
      <c r="AD435" s="5">
        <f>AD436+AD437</f>
        <v>0</v>
      </c>
      <c r="AE435" s="13">
        <f t="shared" si="88"/>
        <v>496.00968</v>
      </c>
      <c r="AF435" s="5">
        <f>AF436+AF437</f>
        <v>-3.09368</v>
      </c>
      <c r="AG435" s="13">
        <f t="shared" si="87"/>
        <v>492.916</v>
      </c>
      <c r="AH435" s="13">
        <f>AH436+AH437</f>
        <v>492.916</v>
      </c>
      <c r="AI435" s="23">
        <f t="shared" si="86"/>
        <v>100</v>
      </c>
    </row>
    <row r="436" spans="1:35" ht="48.75" customHeight="1">
      <c r="A436" s="9" t="s">
        <v>33</v>
      </c>
      <c r="B436" s="6" t="s">
        <v>8</v>
      </c>
      <c r="C436" s="6" t="s">
        <v>25</v>
      </c>
      <c r="D436" s="6" t="s">
        <v>20</v>
      </c>
      <c r="E436" s="2" t="s">
        <v>112</v>
      </c>
      <c r="F436" s="6">
        <v>200</v>
      </c>
      <c r="G436" s="3">
        <v>309.416</v>
      </c>
      <c r="H436" s="4"/>
      <c r="I436" s="3">
        <f t="shared" si="92"/>
        <v>309.416</v>
      </c>
      <c r="J436" s="5"/>
      <c r="K436" s="13">
        <f t="shared" si="93"/>
        <v>309.416</v>
      </c>
      <c r="L436" s="5">
        <v>70</v>
      </c>
      <c r="M436" s="13">
        <f t="shared" si="98"/>
        <v>379.416</v>
      </c>
      <c r="N436" s="5"/>
      <c r="O436" s="13">
        <f t="shared" si="96"/>
        <v>379.416</v>
      </c>
      <c r="P436" s="5">
        <v>133.5</v>
      </c>
      <c r="Q436" s="13">
        <f t="shared" si="94"/>
        <v>512.91599999999994</v>
      </c>
      <c r="R436" s="5"/>
      <c r="S436" s="13">
        <f t="shared" si="99"/>
        <v>512.91599999999994</v>
      </c>
      <c r="T436" s="5"/>
      <c r="U436" s="13">
        <f t="shared" si="97"/>
        <v>512.91599999999994</v>
      </c>
      <c r="V436" s="5"/>
      <c r="W436" s="13">
        <f t="shared" si="95"/>
        <v>512.91599999999994</v>
      </c>
      <c r="X436" s="5"/>
      <c r="Y436" s="13">
        <f t="shared" si="91"/>
        <v>512.91599999999994</v>
      </c>
      <c r="Z436" s="5"/>
      <c r="AA436" s="13">
        <f t="shared" si="89"/>
        <v>512.91599999999994</v>
      </c>
      <c r="AB436" s="5">
        <f>-15-45</f>
        <v>-60</v>
      </c>
      <c r="AC436" s="13">
        <f t="shared" si="90"/>
        <v>452.91599999999994</v>
      </c>
      <c r="AD436" s="5"/>
      <c r="AE436" s="13">
        <f t="shared" si="88"/>
        <v>452.91599999999994</v>
      </c>
      <c r="AF436" s="5"/>
      <c r="AG436" s="13">
        <f t="shared" si="87"/>
        <v>452.91599999999994</v>
      </c>
      <c r="AH436" s="13">
        <v>452.916</v>
      </c>
      <c r="AI436" s="23">
        <f t="shared" si="86"/>
        <v>100.00000000000003</v>
      </c>
    </row>
    <row r="437" spans="1:35" ht="55.5" customHeight="1">
      <c r="A437" s="9" t="s">
        <v>80</v>
      </c>
      <c r="B437" s="6" t="s">
        <v>8</v>
      </c>
      <c r="C437" s="6" t="s">
        <v>25</v>
      </c>
      <c r="D437" s="6" t="s">
        <v>20</v>
      </c>
      <c r="E437" s="2" t="s">
        <v>112</v>
      </c>
      <c r="F437" s="6">
        <v>600</v>
      </c>
      <c r="G437" s="3">
        <v>43.093679999999999</v>
      </c>
      <c r="H437" s="4"/>
      <c r="I437" s="3">
        <f t="shared" si="92"/>
        <v>43.093679999999999</v>
      </c>
      <c r="J437" s="5"/>
      <c r="K437" s="13">
        <f t="shared" si="93"/>
        <v>43.093679999999999</v>
      </c>
      <c r="L437" s="5"/>
      <c r="M437" s="13">
        <f t="shared" si="98"/>
        <v>43.093679999999999</v>
      </c>
      <c r="N437" s="5"/>
      <c r="O437" s="13">
        <f t="shared" si="96"/>
        <v>43.093679999999999</v>
      </c>
      <c r="P437" s="5"/>
      <c r="Q437" s="13">
        <f t="shared" si="94"/>
        <v>43.093679999999999</v>
      </c>
      <c r="R437" s="5"/>
      <c r="S437" s="13">
        <f t="shared" si="99"/>
        <v>43.093679999999999</v>
      </c>
      <c r="T437" s="5"/>
      <c r="U437" s="13">
        <f t="shared" si="97"/>
        <v>43.093679999999999</v>
      </c>
      <c r="V437" s="5"/>
      <c r="W437" s="13">
        <f t="shared" si="95"/>
        <v>43.093679999999999</v>
      </c>
      <c r="X437" s="5"/>
      <c r="Y437" s="13">
        <f t="shared" si="91"/>
        <v>43.093679999999999</v>
      </c>
      <c r="Z437" s="5"/>
      <c r="AA437" s="13">
        <f t="shared" si="89"/>
        <v>43.093679999999999</v>
      </c>
      <c r="AB437" s="5"/>
      <c r="AC437" s="13">
        <f t="shared" si="90"/>
        <v>43.093679999999999</v>
      </c>
      <c r="AD437" s="5"/>
      <c r="AE437" s="13">
        <f t="shared" si="88"/>
        <v>43.093679999999999</v>
      </c>
      <c r="AF437" s="5">
        <v>-3.09368</v>
      </c>
      <c r="AG437" s="13">
        <f t="shared" si="87"/>
        <v>40</v>
      </c>
      <c r="AH437" s="13">
        <v>40</v>
      </c>
      <c r="AI437" s="23">
        <f t="shared" si="86"/>
        <v>100</v>
      </c>
    </row>
    <row r="438" spans="1:35" ht="51.75" hidden="1" customHeight="1">
      <c r="A438" s="9" t="s">
        <v>114</v>
      </c>
      <c r="B438" s="6" t="s">
        <v>8</v>
      </c>
      <c r="C438" s="6" t="s">
        <v>25</v>
      </c>
      <c r="D438" s="6" t="s">
        <v>20</v>
      </c>
      <c r="E438" s="2" t="s">
        <v>307</v>
      </c>
      <c r="F438" s="6"/>
      <c r="G438" s="3">
        <v>0</v>
      </c>
      <c r="H438" s="4">
        <f>H439</f>
        <v>0</v>
      </c>
      <c r="I438" s="3">
        <f t="shared" si="92"/>
        <v>0</v>
      </c>
      <c r="J438" s="5">
        <f>J439</f>
        <v>0</v>
      </c>
      <c r="K438" s="13">
        <f t="shared" si="93"/>
        <v>0</v>
      </c>
      <c r="L438" s="5">
        <f>L439</f>
        <v>0</v>
      </c>
      <c r="M438" s="13">
        <f t="shared" si="98"/>
        <v>0</v>
      </c>
      <c r="N438" s="5">
        <f>N439</f>
        <v>0</v>
      </c>
      <c r="O438" s="13">
        <f t="shared" si="96"/>
        <v>0</v>
      </c>
      <c r="P438" s="5">
        <f>P439</f>
        <v>0</v>
      </c>
      <c r="Q438" s="13">
        <f t="shared" si="94"/>
        <v>0</v>
      </c>
      <c r="R438" s="5">
        <f>R439</f>
        <v>0</v>
      </c>
      <c r="S438" s="13">
        <f t="shared" si="99"/>
        <v>0</v>
      </c>
      <c r="T438" s="5">
        <f>T439</f>
        <v>0</v>
      </c>
      <c r="U438" s="13">
        <f t="shared" si="97"/>
        <v>0</v>
      </c>
      <c r="V438" s="5">
        <f>V439</f>
        <v>0</v>
      </c>
      <c r="W438" s="13">
        <f t="shared" si="95"/>
        <v>0</v>
      </c>
      <c r="X438" s="5">
        <f>X439</f>
        <v>0</v>
      </c>
      <c r="Y438" s="13">
        <f t="shared" si="91"/>
        <v>0</v>
      </c>
      <c r="Z438" s="5">
        <f>Z439</f>
        <v>0</v>
      </c>
      <c r="AA438" s="13">
        <f t="shared" si="89"/>
        <v>0</v>
      </c>
      <c r="AB438" s="5">
        <f>AB439</f>
        <v>0</v>
      </c>
      <c r="AC438" s="13">
        <f t="shared" si="90"/>
        <v>0</v>
      </c>
      <c r="AD438" s="5">
        <f>AD439</f>
        <v>0</v>
      </c>
      <c r="AE438" s="13">
        <f t="shared" si="88"/>
        <v>0</v>
      </c>
      <c r="AF438" s="5">
        <f>AF439</f>
        <v>0</v>
      </c>
      <c r="AG438" s="13">
        <f t="shared" si="87"/>
        <v>0</v>
      </c>
      <c r="AH438" s="13">
        <f>AH439</f>
        <v>0</v>
      </c>
      <c r="AI438" s="23">
        <v>0</v>
      </c>
    </row>
    <row r="439" spans="1:35" ht="56.25" hidden="1" customHeight="1">
      <c r="A439" s="9" t="s">
        <v>33</v>
      </c>
      <c r="B439" s="6" t="s">
        <v>8</v>
      </c>
      <c r="C439" s="6" t="s">
        <v>25</v>
      </c>
      <c r="D439" s="6" t="s">
        <v>20</v>
      </c>
      <c r="E439" s="2" t="s">
        <v>307</v>
      </c>
      <c r="F439" s="6">
        <v>200</v>
      </c>
      <c r="G439" s="3">
        <v>0</v>
      </c>
      <c r="H439" s="4"/>
      <c r="I439" s="3">
        <f t="shared" si="92"/>
        <v>0</v>
      </c>
      <c r="J439" s="5"/>
      <c r="K439" s="13">
        <f t="shared" si="93"/>
        <v>0</v>
      </c>
      <c r="L439" s="5"/>
      <c r="M439" s="13">
        <f t="shared" si="98"/>
        <v>0</v>
      </c>
      <c r="N439" s="5"/>
      <c r="O439" s="13">
        <f t="shared" si="96"/>
        <v>0</v>
      </c>
      <c r="P439" s="5"/>
      <c r="Q439" s="13">
        <f t="shared" si="94"/>
        <v>0</v>
      </c>
      <c r="R439" s="5"/>
      <c r="S439" s="13">
        <f t="shared" si="99"/>
        <v>0</v>
      </c>
      <c r="T439" s="5"/>
      <c r="U439" s="13">
        <f t="shared" si="97"/>
        <v>0</v>
      </c>
      <c r="V439" s="5"/>
      <c r="W439" s="13">
        <f t="shared" si="95"/>
        <v>0</v>
      </c>
      <c r="X439" s="5"/>
      <c r="Y439" s="13">
        <f t="shared" si="91"/>
        <v>0</v>
      </c>
      <c r="Z439" s="5"/>
      <c r="AA439" s="13">
        <f t="shared" si="89"/>
        <v>0</v>
      </c>
      <c r="AB439" s="5"/>
      <c r="AC439" s="13">
        <f t="shared" si="90"/>
        <v>0</v>
      </c>
      <c r="AD439" s="5"/>
      <c r="AE439" s="13">
        <f t="shared" si="88"/>
        <v>0</v>
      </c>
      <c r="AF439" s="5"/>
      <c r="AG439" s="13">
        <f t="shared" si="87"/>
        <v>0</v>
      </c>
      <c r="AH439" s="13">
        <v>0</v>
      </c>
      <c r="AI439" s="23">
        <v>0</v>
      </c>
    </row>
    <row r="440" spans="1:35" ht="74.25" hidden="1" customHeight="1">
      <c r="A440" s="9" t="s">
        <v>118</v>
      </c>
      <c r="B440" s="6" t="s">
        <v>8</v>
      </c>
      <c r="C440" s="6" t="s">
        <v>25</v>
      </c>
      <c r="D440" s="6" t="s">
        <v>20</v>
      </c>
      <c r="E440" s="2" t="s">
        <v>119</v>
      </c>
      <c r="F440" s="6"/>
      <c r="G440" s="3">
        <v>0</v>
      </c>
      <c r="H440" s="4">
        <f>H441</f>
        <v>0</v>
      </c>
      <c r="I440" s="3">
        <f t="shared" si="92"/>
        <v>0</v>
      </c>
      <c r="J440" s="5">
        <f>J441</f>
        <v>0</v>
      </c>
      <c r="K440" s="13">
        <f t="shared" si="93"/>
        <v>0</v>
      </c>
      <c r="L440" s="5">
        <f>L441</f>
        <v>0</v>
      </c>
      <c r="M440" s="13">
        <f t="shared" si="98"/>
        <v>0</v>
      </c>
      <c r="N440" s="5">
        <f>N441</f>
        <v>0</v>
      </c>
      <c r="O440" s="13">
        <f t="shared" si="96"/>
        <v>0</v>
      </c>
      <c r="P440" s="5">
        <f>P441</f>
        <v>0</v>
      </c>
      <c r="Q440" s="13">
        <f t="shared" si="94"/>
        <v>0</v>
      </c>
      <c r="R440" s="5">
        <f>R441</f>
        <v>0</v>
      </c>
      <c r="S440" s="13">
        <f t="shared" si="99"/>
        <v>0</v>
      </c>
      <c r="T440" s="5">
        <f>T441</f>
        <v>0</v>
      </c>
      <c r="U440" s="13">
        <f t="shared" si="97"/>
        <v>0</v>
      </c>
      <c r="V440" s="5">
        <f>V441</f>
        <v>0</v>
      </c>
      <c r="W440" s="13">
        <f t="shared" si="95"/>
        <v>0</v>
      </c>
      <c r="X440" s="5">
        <f>X441</f>
        <v>0</v>
      </c>
      <c r="Y440" s="13">
        <f t="shared" si="91"/>
        <v>0</v>
      </c>
      <c r="Z440" s="5">
        <f>Z441</f>
        <v>0</v>
      </c>
      <c r="AA440" s="13">
        <f t="shared" si="89"/>
        <v>0</v>
      </c>
      <c r="AB440" s="5">
        <f>AB441</f>
        <v>0</v>
      </c>
      <c r="AC440" s="13">
        <f t="shared" si="90"/>
        <v>0</v>
      </c>
      <c r="AD440" s="5">
        <f>AD441</f>
        <v>0</v>
      </c>
      <c r="AE440" s="13">
        <f t="shared" si="88"/>
        <v>0</v>
      </c>
      <c r="AF440" s="5">
        <f>AF441</f>
        <v>0</v>
      </c>
      <c r="AG440" s="13">
        <f t="shared" si="87"/>
        <v>0</v>
      </c>
      <c r="AH440" s="13">
        <f>AH441</f>
        <v>0</v>
      </c>
      <c r="AI440" s="23">
        <v>0</v>
      </c>
    </row>
    <row r="441" spans="1:35" ht="56.25" hidden="1" customHeight="1">
      <c r="A441" s="9" t="s">
        <v>33</v>
      </c>
      <c r="B441" s="6" t="s">
        <v>8</v>
      </c>
      <c r="C441" s="6" t="s">
        <v>25</v>
      </c>
      <c r="D441" s="6" t="s">
        <v>20</v>
      </c>
      <c r="E441" s="2" t="s">
        <v>119</v>
      </c>
      <c r="F441" s="6">
        <v>200</v>
      </c>
      <c r="G441" s="3">
        <v>0</v>
      </c>
      <c r="H441" s="4"/>
      <c r="I441" s="3">
        <f t="shared" si="92"/>
        <v>0</v>
      </c>
      <c r="J441" s="5"/>
      <c r="K441" s="13">
        <f t="shared" si="93"/>
        <v>0</v>
      </c>
      <c r="L441" s="5"/>
      <c r="M441" s="13">
        <f t="shared" si="98"/>
        <v>0</v>
      </c>
      <c r="N441" s="5"/>
      <c r="O441" s="13">
        <f t="shared" si="96"/>
        <v>0</v>
      </c>
      <c r="P441" s="5"/>
      <c r="Q441" s="13">
        <f t="shared" si="94"/>
        <v>0</v>
      </c>
      <c r="R441" s="5"/>
      <c r="S441" s="13">
        <f t="shared" si="99"/>
        <v>0</v>
      </c>
      <c r="T441" s="5"/>
      <c r="U441" s="13">
        <f t="shared" si="97"/>
        <v>0</v>
      </c>
      <c r="V441" s="5"/>
      <c r="W441" s="13">
        <f t="shared" si="95"/>
        <v>0</v>
      </c>
      <c r="X441" s="5"/>
      <c r="Y441" s="13">
        <f t="shared" si="91"/>
        <v>0</v>
      </c>
      <c r="Z441" s="5"/>
      <c r="AA441" s="13">
        <f t="shared" si="89"/>
        <v>0</v>
      </c>
      <c r="AB441" s="5"/>
      <c r="AC441" s="13">
        <f t="shared" si="90"/>
        <v>0</v>
      </c>
      <c r="AD441" s="5"/>
      <c r="AE441" s="13">
        <f t="shared" si="88"/>
        <v>0</v>
      </c>
      <c r="AF441" s="5"/>
      <c r="AG441" s="13">
        <f t="shared" si="87"/>
        <v>0</v>
      </c>
      <c r="AH441" s="13">
        <v>0</v>
      </c>
      <c r="AI441" s="23">
        <v>0</v>
      </c>
    </row>
    <row r="442" spans="1:35" ht="56.25" customHeight="1">
      <c r="A442" s="9" t="s">
        <v>207</v>
      </c>
      <c r="B442" s="6" t="s">
        <v>8</v>
      </c>
      <c r="C442" s="6">
        <v>10</v>
      </c>
      <c r="D442" s="6" t="s">
        <v>21</v>
      </c>
      <c r="E442" s="7" t="s">
        <v>301</v>
      </c>
      <c r="F442" s="6"/>
      <c r="G442" s="3">
        <v>350</v>
      </c>
      <c r="H442" s="4">
        <f>H443</f>
        <v>0</v>
      </c>
      <c r="I442" s="3">
        <f t="shared" si="92"/>
        <v>350</v>
      </c>
      <c r="J442" s="5">
        <f>J443</f>
        <v>0</v>
      </c>
      <c r="K442" s="13">
        <f t="shared" si="93"/>
        <v>350</v>
      </c>
      <c r="L442" s="5">
        <f>L443</f>
        <v>0</v>
      </c>
      <c r="M442" s="13">
        <f t="shared" si="98"/>
        <v>350</v>
      </c>
      <c r="N442" s="5">
        <f>N443</f>
        <v>0</v>
      </c>
      <c r="O442" s="13">
        <f t="shared" si="96"/>
        <v>350</v>
      </c>
      <c r="P442" s="5">
        <f>P443</f>
        <v>0</v>
      </c>
      <c r="Q442" s="13">
        <f t="shared" si="94"/>
        <v>350</v>
      </c>
      <c r="R442" s="5">
        <f>R443</f>
        <v>0</v>
      </c>
      <c r="S442" s="13">
        <f t="shared" si="99"/>
        <v>350</v>
      </c>
      <c r="T442" s="5">
        <f>T443</f>
        <v>0</v>
      </c>
      <c r="U442" s="13">
        <f t="shared" si="97"/>
        <v>350</v>
      </c>
      <c r="V442" s="5">
        <f>V443</f>
        <v>-305</v>
      </c>
      <c r="W442" s="13">
        <f t="shared" si="95"/>
        <v>45</v>
      </c>
      <c r="X442" s="5">
        <f>X443</f>
        <v>0</v>
      </c>
      <c r="Y442" s="13">
        <f t="shared" si="91"/>
        <v>45</v>
      </c>
      <c r="Z442" s="5">
        <f>Z443</f>
        <v>0</v>
      </c>
      <c r="AA442" s="13">
        <f t="shared" si="89"/>
        <v>45</v>
      </c>
      <c r="AB442" s="5">
        <f>AB443</f>
        <v>0</v>
      </c>
      <c r="AC442" s="13">
        <f t="shared" si="90"/>
        <v>45</v>
      </c>
      <c r="AD442" s="5">
        <f>AD443</f>
        <v>0</v>
      </c>
      <c r="AE442" s="13">
        <f t="shared" si="88"/>
        <v>45</v>
      </c>
      <c r="AF442" s="5">
        <f>AF443</f>
        <v>0</v>
      </c>
      <c r="AG442" s="13">
        <f t="shared" si="87"/>
        <v>45</v>
      </c>
      <c r="AH442" s="13">
        <f>AH443</f>
        <v>45</v>
      </c>
      <c r="AI442" s="23">
        <f t="shared" si="86"/>
        <v>100</v>
      </c>
    </row>
    <row r="443" spans="1:35" ht="56.25" customHeight="1">
      <c r="A443" s="9" t="s">
        <v>205</v>
      </c>
      <c r="B443" s="6" t="s">
        <v>8</v>
      </c>
      <c r="C443" s="6">
        <v>10</v>
      </c>
      <c r="D443" s="6" t="s">
        <v>21</v>
      </c>
      <c r="E443" s="7" t="s">
        <v>301</v>
      </c>
      <c r="F443" s="6">
        <v>300</v>
      </c>
      <c r="G443" s="3">
        <v>350</v>
      </c>
      <c r="H443" s="4"/>
      <c r="I443" s="3">
        <f t="shared" si="92"/>
        <v>350</v>
      </c>
      <c r="J443" s="5"/>
      <c r="K443" s="13">
        <f t="shared" si="93"/>
        <v>350</v>
      </c>
      <c r="L443" s="5"/>
      <c r="M443" s="13">
        <f t="shared" si="98"/>
        <v>350</v>
      </c>
      <c r="N443" s="5">
        <v>0</v>
      </c>
      <c r="O443" s="13">
        <f t="shared" si="96"/>
        <v>350</v>
      </c>
      <c r="P443" s="5">
        <v>0</v>
      </c>
      <c r="Q443" s="13">
        <f t="shared" si="94"/>
        <v>350</v>
      </c>
      <c r="R443" s="5">
        <v>0</v>
      </c>
      <c r="S443" s="13">
        <f t="shared" si="99"/>
        <v>350</v>
      </c>
      <c r="T443" s="5">
        <v>0</v>
      </c>
      <c r="U443" s="13">
        <f t="shared" si="97"/>
        <v>350</v>
      </c>
      <c r="V443" s="5">
        <v>-305</v>
      </c>
      <c r="W443" s="13">
        <f t="shared" si="95"/>
        <v>45</v>
      </c>
      <c r="X443" s="5"/>
      <c r="Y443" s="13">
        <f t="shared" si="91"/>
        <v>45</v>
      </c>
      <c r="Z443" s="5"/>
      <c r="AA443" s="13">
        <f t="shared" si="89"/>
        <v>45</v>
      </c>
      <c r="AB443" s="5"/>
      <c r="AC443" s="13">
        <f t="shared" si="90"/>
        <v>45</v>
      </c>
      <c r="AD443" s="5"/>
      <c r="AE443" s="13">
        <f t="shared" si="88"/>
        <v>45</v>
      </c>
      <c r="AF443" s="5"/>
      <c r="AG443" s="13">
        <f t="shared" si="87"/>
        <v>45</v>
      </c>
      <c r="AH443" s="13">
        <v>45</v>
      </c>
      <c r="AI443" s="23">
        <f t="shared" si="86"/>
        <v>100</v>
      </c>
    </row>
    <row r="444" spans="1:35" ht="53.25" customHeight="1">
      <c r="A444" s="9" t="s">
        <v>120</v>
      </c>
      <c r="B444" s="6" t="s">
        <v>8</v>
      </c>
      <c r="C444" s="6">
        <v>11</v>
      </c>
      <c r="D444" s="6" t="s">
        <v>26</v>
      </c>
      <c r="E444" s="2" t="s">
        <v>122</v>
      </c>
      <c r="F444" s="6"/>
      <c r="G444" s="3">
        <v>454.05</v>
      </c>
      <c r="H444" s="4">
        <f>H445+H446</f>
        <v>0</v>
      </c>
      <c r="I444" s="3">
        <f t="shared" si="92"/>
        <v>454.05</v>
      </c>
      <c r="J444" s="5">
        <f>J445+J446</f>
        <v>0</v>
      </c>
      <c r="K444" s="13">
        <f t="shared" si="93"/>
        <v>454.05</v>
      </c>
      <c r="L444" s="5">
        <f>L445+L446</f>
        <v>0</v>
      </c>
      <c r="M444" s="13">
        <f t="shared" si="98"/>
        <v>454.05</v>
      </c>
      <c r="N444" s="5">
        <f>N445+N446</f>
        <v>0</v>
      </c>
      <c r="O444" s="13">
        <f t="shared" si="96"/>
        <v>454.05</v>
      </c>
      <c r="P444" s="5">
        <f>P445+P446</f>
        <v>0</v>
      </c>
      <c r="Q444" s="13">
        <f t="shared" si="94"/>
        <v>454.05</v>
      </c>
      <c r="R444" s="5">
        <f>R445+R446</f>
        <v>0</v>
      </c>
      <c r="S444" s="13">
        <f t="shared" si="99"/>
        <v>454.05</v>
      </c>
      <c r="T444" s="5">
        <f>T445+T446</f>
        <v>0</v>
      </c>
      <c r="U444" s="13">
        <f t="shared" si="97"/>
        <v>454.05</v>
      </c>
      <c r="V444" s="5">
        <f>V445+V446</f>
        <v>0</v>
      </c>
      <c r="W444" s="13">
        <f t="shared" si="95"/>
        <v>454.05</v>
      </c>
      <c r="X444" s="5">
        <f>X445+X446</f>
        <v>0</v>
      </c>
      <c r="Y444" s="13">
        <f t="shared" si="91"/>
        <v>454.05</v>
      </c>
      <c r="Z444" s="5">
        <f>Z445+Z446</f>
        <v>-50</v>
      </c>
      <c r="AA444" s="13">
        <f t="shared" si="89"/>
        <v>404.05</v>
      </c>
      <c r="AB444" s="5">
        <f>AB445+AB446</f>
        <v>0</v>
      </c>
      <c r="AC444" s="13">
        <f t="shared" si="90"/>
        <v>404.05</v>
      </c>
      <c r="AD444" s="5">
        <f>AD445+AD446</f>
        <v>0</v>
      </c>
      <c r="AE444" s="13">
        <f t="shared" si="88"/>
        <v>404.05</v>
      </c>
      <c r="AF444" s="5">
        <f>AF445+AF446</f>
        <v>-1.59</v>
      </c>
      <c r="AG444" s="13">
        <f t="shared" si="87"/>
        <v>402.46000000000004</v>
      </c>
      <c r="AH444" s="13">
        <f>AH445+AH446</f>
        <v>402.46</v>
      </c>
      <c r="AI444" s="23">
        <f t="shared" si="86"/>
        <v>99.999999999999986</v>
      </c>
    </row>
    <row r="445" spans="1:35" ht="85.5" customHeight="1">
      <c r="A445" s="9" t="s">
        <v>121</v>
      </c>
      <c r="B445" s="6" t="s">
        <v>8</v>
      </c>
      <c r="C445" s="6">
        <v>11</v>
      </c>
      <c r="D445" s="6" t="s">
        <v>26</v>
      </c>
      <c r="E445" s="2" t="s">
        <v>122</v>
      </c>
      <c r="F445" s="6">
        <v>100</v>
      </c>
      <c r="G445" s="3">
        <v>339.05</v>
      </c>
      <c r="H445" s="4"/>
      <c r="I445" s="3">
        <f t="shared" si="92"/>
        <v>339.05</v>
      </c>
      <c r="J445" s="5"/>
      <c r="K445" s="13">
        <f t="shared" si="93"/>
        <v>339.05</v>
      </c>
      <c r="L445" s="5"/>
      <c r="M445" s="13">
        <f t="shared" si="98"/>
        <v>339.05</v>
      </c>
      <c r="N445" s="5"/>
      <c r="O445" s="13">
        <f t="shared" si="96"/>
        <v>339.05</v>
      </c>
      <c r="P445" s="5"/>
      <c r="Q445" s="13">
        <f t="shared" si="94"/>
        <v>339.05</v>
      </c>
      <c r="R445" s="5"/>
      <c r="S445" s="13">
        <f t="shared" si="99"/>
        <v>339.05</v>
      </c>
      <c r="T445" s="5"/>
      <c r="U445" s="13">
        <f t="shared" si="97"/>
        <v>339.05</v>
      </c>
      <c r="V445" s="5"/>
      <c r="W445" s="13">
        <f t="shared" si="95"/>
        <v>339.05</v>
      </c>
      <c r="X445" s="5"/>
      <c r="Y445" s="13">
        <f t="shared" si="91"/>
        <v>339.05</v>
      </c>
      <c r="Z445" s="5">
        <v>-71.06</v>
      </c>
      <c r="AA445" s="13">
        <f t="shared" si="89"/>
        <v>267.99</v>
      </c>
      <c r="AB445" s="5"/>
      <c r="AC445" s="13">
        <f t="shared" si="90"/>
        <v>267.99</v>
      </c>
      <c r="AD445" s="5"/>
      <c r="AE445" s="13">
        <f t="shared" si="88"/>
        <v>267.99</v>
      </c>
      <c r="AF445" s="5">
        <v>-1.59</v>
      </c>
      <c r="AG445" s="13">
        <f t="shared" si="87"/>
        <v>266.40000000000003</v>
      </c>
      <c r="AH445" s="13">
        <v>266.39999999999998</v>
      </c>
      <c r="AI445" s="23">
        <f t="shared" si="86"/>
        <v>99.999999999999972</v>
      </c>
    </row>
    <row r="446" spans="1:35" ht="53.25" customHeight="1">
      <c r="A446" s="9" t="s">
        <v>33</v>
      </c>
      <c r="B446" s="6" t="s">
        <v>8</v>
      </c>
      <c r="C446" s="6">
        <v>11</v>
      </c>
      <c r="D446" s="6" t="s">
        <v>26</v>
      </c>
      <c r="E446" s="2" t="s">
        <v>122</v>
      </c>
      <c r="F446" s="6">
        <v>200</v>
      </c>
      <c r="G446" s="3">
        <v>115</v>
      </c>
      <c r="H446" s="4"/>
      <c r="I446" s="3">
        <f t="shared" si="92"/>
        <v>115</v>
      </c>
      <c r="J446" s="5"/>
      <c r="K446" s="13">
        <f t="shared" si="93"/>
        <v>115</v>
      </c>
      <c r="L446" s="5"/>
      <c r="M446" s="13">
        <f t="shared" si="98"/>
        <v>115</v>
      </c>
      <c r="N446" s="5"/>
      <c r="O446" s="13">
        <f t="shared" si="96"/>
        <v>115</v>
      </c>
      <c r="P446" s="5"/>
      <c r="Q446" s="13">
        <f t="shared" si="94"/>
        <v>115</v>
      </c>
      <c r="R446" s="5"/>
      <c r="S446" s="13">
        <f t="shared" si="99"/>
        <v>115</v>
      </c>
      <c r="T446" s="5"/>
      <c r="U446" s="13">
        <f t="shared" si="97"/>
        <v>115</v>
      </c>
      <c r="V446" s="5"/>
      <c r="W446" s="13">
        <f t="shared" si="95"/>
        <v>115</v>
      </c>
      <c r="X446" s="5"/>
      <c r="Y446" s="13">
        <f t="shared" si="91"/>
        <v>115</v>
      </c>
      <c r="Z446" s="5">
        <v>21.06</v>
      </c>
      <c r="AA446" s="13">
        <f t="shared" si="89"/>
        <v>136.06</v>
      </c>
      <c r="AB446" s="5"/>
      <c r="AC446" s="13">
        <f t="shared" si="90"/>
        <v>136.06</v>
      </c>
      <c r="AD446" s="5"/>
      <c r="AE446" s="13">
        <f t="shared" si="88"/>
        <v>136.06</v>
      </c>
      <c r="AF446" s="5"/>
      <c r="AG446" s="13">
        <f t="shared" si="87"/>
        <v>136.06</v>
      </c>
      <c r="AH446" s="13">
        <v>136.06</v>
      </c>
      <c r="AI446" s="23">
        <f t="shared" si="86"/>
        <v>100</v>
      </c>
    </row>
    <row r="447" spans="1:35" ht="39" customHeight="1">
      <c r="A447" s="9" t="s">
        <v>123</v>
      </c>
      <c r="B447" s="6" t="s">
        <v>8</v>
      </c>
      <c r="C447" s="6">
        <v>11</v>
      </c>
      <c r="D447" s="6" t="s">
        <v>26</v>
      </c>
      <c r="E447" s="2" t="s">
        <v>124</v>
      </c>
      <c r="F447" s="6"/>
      <c r="G447" s="3">
        <v>550</v>
      </c>
      <c r="H447" s="4">
        <f>H448+H449</f>
        <v>0</v>
      </c>
      <c r="I447" s="3">
        <f t="shared" si="92"/>
        <v>550</v>
      </c>
      <c r="J447" s="5">
        <f>J448+J449</f>
        <v>0</v>
      </c>
      <c r="K447" s="13">
        <f t="shared" si="93"/>
        <v>550</v>
      </c>
      <c r="L447" s="5">
        <f>L448+L449</f>
        <v>0</v>
      </c>
      <c r="M447" s="13">
        <f t="shared" si="98"/>
        <v>550</v>
      </c>
      <c r="N447" s="5">
        <f>N448+N449+N450</f>
        <v>0</v>
      </c>
      <c r="O447" s="13">
        <f t="shared" si="96"/>
        <v>550</v>
      </c>
      <c r="P447" s="5">
        <f>P448+P449+P450</f>
        <v>0</v>
      </c>
      <c r="Q447" s="13">
        <f t="shared" si="94"/>
        <v>550</v>
      </c>
      <c r="R447" s="5">
        <f>R448+R449+R450</f>
        <v>0</v>
      </c>
      <c r="S447" s="13">
        <f t="shared" si="99"/>
        <v>550</v>
      </c>
      <c r="T447" s="5">
        <f>T448+T449+T450</f>
        <v>0</v>
      </c>
      <c r="U447" s="13">
        <f t="shared" si="97"/>
        <v>550</v>
      </c>
      <c r="V447" s="5">
        <f>V448+V449+V450</f>
        <v>0</v>
      </c>
      <c r="W447" s="13">
        <f t="shared" si="95"/>
        <v>550</v>
      </c>
      <c r="X447" s="5">
        <f>X448+X449+X450</f>
        <v>0</v>
      </c>
      <c r="Y447" s="13">
        <f t="shared" si="91"/>
        <v>550</v>
      </c>
      <c r="Z447" s="5">
        <f>Z448+Z449+Z450</f>
        <v>50</v>
      </c>
      <c r="AA447" s="13">
        <f t="shared" si="89"/>
        <v>600</v>
      </c>
      <c r="AB447" s="5">
        <f>AB448+AB449+AB450</f>
        <v>47.862000000000002</v>
      </c>
      <c r="AC447" s="13">
        <f t="shared" si="90"/>
        <v>647.86199999999997</v>
      </c>
      <c r="AD447" s="5">
        <f>AD448+AD449+AD450</f>
        <v>0</v>
      </c>
      <c r="AE447" s="13">
        <f t="shared" si="88"/>
        <v>647.86199999999997</v>
      </c>
      <c r="AF447" s="5">
        <f>AF448+AF449+AF450</f>
        <v>0</v>
      </c>
      <c r="AG447" s="13">
        <f t="shared" si="87"/>
        <v>647.86199999999997</v>
      </c>
      <c r="AH447" s="13">
        <f>AH448+AH449+AH450</f>
        <v>647.86199999999997</v>
      </c>
      <c r="AI447" s="23">
        <f t="shared" si="86"/>
        <v>100</v>
      </c>
    </row>
    <row r="448" spans="1:35" ht="88.5" customHeight="1">
      <c r="A448" s="9" t="s">
        <v>121</v>
      </c>
      <c r="B448" s="6" t="s">
        <v>8</v>
      </c>
      <c r="C448" s="6">
        <v>11</v>
      </c>
      <c r="D448" s="6" t="s">
        <v>26</v>
      </c>
      <c r="E448" s="2" t="s">
        <v>124</v>
      </c>
      <c r="F448" s="6">
        <v>100</v>
      </c>
      <c r="G448" s="3">
        <v>415</v>
      </c>
      <c r="H448" s="4"/>
      <c r="I448" s="3">
        <f t="shared" si="92"/>
        <v>415</v>
      </c>
      <c r="J448" s="5"/>
      <c r="K448" s="13">
        <f t="shared" si="93"/>
        <v>415</v>
      </c>
      <c r="L448" s="5"/>
      <c r="M448" s="13">
        <f t="shared" si="98"/>
        <v>415</v>
      </c>
      <c r="N448" s="5"/>
      <c r="O448" s="13">
        <f t="shared" si="96"/>
        <v>415</v>
      </c>
      <c r="P448" s="5"/>
      <c r="Q448" s="13">
        <f t="shared" si="94"/>
        <v>415</v>
      </c>
      <c r="R448" s="5"/>
      <c r="S448" s="13">
        <f t="shared" si="99"/>
        <v>415</v>
      </c>
      <c r="T448" s="5"/>
      <c r="U448" s="13">
        <f t="shared" si="97"/>
        <v>415</v>
      </c>
      <c r="V448" s="5"/>
      <c r="W448" s="13">
        <f t="shared" si="95"/>
        <v>415</v>
      </c>
      <c r="X448" s="5"/>
      <c r="Y448" s="13">
        <f t="shared" si="91"/>
        <v>415</v>
      </c>
      <c r="Z448" s="5">
        <v>50</v>
      </c>
      <c r="AA448" s="13">
        <f t="shared" si="89"/>
        <v>465</v>
      </c>
      <c r="AB448" s="5"/>
      <c r="AC448" s="13">
        <f t="shared" si="90"/>
        <v>465</v>
      </c>
      <c r="AD448" s="5"/>
      <c r="AE448" s="13">
        <f t="shared" si="88"/>
        <v>465</v>
      </c>
      <c r="AF448" s="5"/>
      <c r="AG448" s="13">
        <f t="shared" si="87"/>
        <v>465</v>
      </c>
      <c r="AH448" s="13">
        <v>465</v>
      </c>
      <c r="AI448" s="23">
        <f t="shared" si="86"/>
        <v>100</v>
      </c>
    </row>
    <row r="449" spans="1:35" ht="52.5" customHeight="1">
      <c r="A449" s="9" t="s">
        <v>33</v>
      </c>
      <c r="B449" s="6" t="s">
        <v>8</v>
      </c>
      <c r="C449" s="6">
        <v>11</v>
      </c>
      <c r="D449" s="6" t="s">
        <v>26</v>
      </c>
      <c r="E449" s="2" t="s">
        <v>124</v>
      </c>
      <c r="F449" s="6">
        <v>200</v>
      </c>
      <c r="G449" s="3">
        <v>135</v>
      </c>
      <c r="H449" s="4"/>
      <c r="I449" s="3">
        <f t="shared" si="92"/>
        <v>135</v>
      </c>
      <c r="J449" s="5"/>
      <c r="K449" s="13">
        <f t="shared" si="93"/>
        <v>135</v>
      </c>
      <c r="L449" s="5"/>
      <c r="M449" s="13">
        <f t="shared" si="98"/>
        <v>135</v>
      </c>
      <c r="N449" s="5">
        <v>-6</v>
      </c>
      <c r="O449" s="13">
        <f t="shared" si="96"/>
        <v>129</v>
      </c>
      <c r="P449" s="5"/>
      <c r="Q449" s="13">
        <f t="shared" si="94"/>
        <v>129</v>
      </c>
      <c r="R449" s="5"/>
      <c r="S449" s="13">
        <f t="shared" si="99"/>
        <v>129</v>
      </c>
      <c r="T449" s="5"/>
      <c r="U449" s="13">
        <f t="shared" si="97"/>
        <v>129</v>
      </c>
      <c r="V449" s="5"/>
      <c r="W449" s="13">
        <f t="shared" si="95"/>
        <v>129</v>
      </c>
      <c r="X449" s="5"/>
      <c r="Y449" s="13">
        <f t="shared" si="91"/>
        <v>129</v>
      </c>
      <c r="Z449" s="5"/>
      <c r="AA449" s="13">
        <f t="shared" si="89"/>
        <v>129</v>
      </c>
      <c r="AB449" s="5">
        <v>47.862000000000002</v>
      </c>
      <c r="AC449" s="13">
        <f t="shared" si="90"/>
        <v>176.86199999999999</v>
      </c>
      <c r="AD449" s="5"/>
      <c r="AE449" s="13">
        <f t="shared" si="88"/>
        <v>176.86199999999999</v>
      </c>
      <c r="AF449" s="5"/>
      <c r="AG449" s="13">
        <f t="shared" si="87"/>
        <v>176.86199999999999</v>
      </c>
      <c r="AH449" s="13">
        <v>176.86199999999999</v>
      </c>
      <c r="AI449" s="23">
        <f t="shared" si="86"/>
        <v>100</v>
      </c>
    </row>
    <row r="450" spans="1:35" ht="34.5" customHeight="1">
      <c r="A450" s="9" t="s">
        <v>34</v>
      </c>
      <c r="B450" s="6" t="s">
        <v>8</v>
      </c>
      <c r="C450" s="6">
        <v>11</v>
      </c>
      <c r="D450" s="6" t="s">
        <v>26</v>
      </c>
      <c r="E450" s="2" t="s">
        <v>124</v>
      </c>
      <c r="F450" s="6">
        <v>800</v>
      </c>
      <c r="G450" s="3"/>
      <c r="H450" s="4"/>
      <c r="I450" s="3"/>
      <c r="J450" s="5"/>
      <c r="K450" s="13"/>
      <c r="L450" s="5"/>
      <c r="M450" s="13"/>
      <c r="N450" s="5">
        <v>6</v>
      </c>
      <c r="O450" s="13">
        <f t="shared" si="96"/>
        <v>6</v>
      </c>
      <c r="P450" s="5"/>
      <c r="Q450" s="13">
        <f t="shared" si="94"/>
        <v>6</v>
      </c>
      <c r="R450" s="5"/>
      <c r="S450" s="13">
        <f t="shared" si="99"/>
        <v>6</v>
      </c>
      <c r="T450" s="5"/>
      <c r="U450" s="13">
        <f t="shared" si="97"/>
        <v>6</v>
      </c>
      <c r="V450" s="5"/>
      <c r="W450" s="13">
        <f t="shared" si="95"/>
        <v>6</v>
      </c>
      <c r="X450" s="5"/>
      <c r="Y450" s="13">
        <f t="shared" si="91"/>
        <v>6</v>
      </c>
      <c r="Z450" s="5"/>
      <c r="AA450" s="13">
        <f t="shared" si="89"/>
        <v>6</v>
      </c>
      <c r="AB450" s="5"/>
      <c r="AC450" s="13">
        <f t="shared" si="90"/>
        <v>6</v>
      </c>
      <c r="AD450" s="5"/>
      <c r="AE450" s="13">
        <f t="shared" si="88"/>
        <v>6</v>
      </c>
      <c r="AF450" s="5"/>
      <c r="AG450" s="13">
        <f t="shared" si="87"/>
        <v>6</v>
      </c>
      <c r="AH450" s="13">
        <v>6</v>
      </c>
      <c r="AI450" s="23">
        <f t="shared" si="86"/>
        <v>100</v>
      </c>
    </row>
    <row r="451" spans="1:35" ht="50.25" customHeight="1">
      <c r="A451" s="9" t="s">
        <v>125</v>
      </c>
      <c r="B451" s="6" t="s">
        <v>8</v>
      </c>
      <c r="C451" s="6">
        <v>11</v>
      </c>
      <c r="D451" s="6" t="s">
        <v>26</v>
      </c>
      <c r="E451" s="2" t="s">
        <v>126</v>
      </c>
      <c r="F451" s="6"/>
      <c r="G451" s="3">
        <v>188.95</v>
      </c>
      <c r="H451" s="4">
        <f>H452+H453</f>
        <v>0</v>
      </c>
      <c r="I451" s="3">
        <f t="shared" si="92"/>
        <v>188.95</v>
      </c>
      <c r="J451" s="5">
        <f>J452+J453</f>
        <v>0</v>
      </c>
      <c r="K451" s="13">
        <f t="shared" si="93"/>
        <v>188.95</v>
      </c>
      <c r="L451" s="5">
        <f>L452+L453</f>
        <v>0</v>
      </c>
      <c r="M451" s="13">
        <f t="shared" si="98"/>
        <v>188.95</v>
      </c>
      <c r="N451" s="5">
        <f>N452+N453</f>
        <v>0</v>
      </c>
      <c r="O451" s="13">
        <f t="shared" si="96"/>
        <v>188.95</v>
      </c>
      <c r="P451" s="5">
        <f>P452+P453</f>
        <v>0</v>
      </c>
      <c r="Q451" s="13">
        <f t="shared" si="94"/>
        <v>188.95</v>
      </c>
      <c r="R451" s="5">
        <f>R452+R453</f>
        <v>0</v>
      </c>
      <c r="S451" s="13">
        <f t="shared" si="99"/>
        <v>188.95</v>
      </c>
      <c r="T451" s="5">
        <f>T452+T453</f>
        <v>0</v>
      </c>
      <c r="U451" s="13">
        <f t="shared" si="97"/>
        <v>188.95</v>
      </c>
      <c r="V451" s="5">
        <f>V452+V453</f>
        <v>0</v>
      </c>
      <c r="W451" s="13">
        <f t="shared" si="95"/>
        <v>188.95</v>
      </c>
      <c r="X451" s="5">
        <f>X452+X453</f>
        <v>0</v>
      </c>
      <c r="Y451" s="13">
        <f t="shared" si="91"/>
        <v>188.95</v>
      </c>
      <c r="Z451" s="5">
        <f>Z452+Z453</f>
        <v>0</v>
      </c>
      <c r="AA451" s="13">
        <f t="shared" si="89"/>
        <v>188.95</v>
      </c>
      <c r="AB451" s="5">
        <f>AB452+AB453</f>
        <v>0</v>
      </c>
      <c r="AC451" s="13">
        <f t="shared" si="90"/>
        <v>188.95</v>
      </c>
      <c r="AD451" s="5">
        <f>AD452+AD453</f>
        <v>0</v>
      </c>
      <c r="AE451" s="13">
        <f t="shared" si="88"/>
        <v>188.95</v>
      </c>
      <c r="AF451" s="5">
        <f>AF452+AF453</f>
        <v>0</v>
      </c>
      <c r="AG451" s="13">
        <f t="shared" si="87"/>
        <v>188.95</v>
      </c>
      <c r="AH451" s="13">
        <f>AH452+AH453</f>
        <v>188.95</v>
      </c>
      <c r="AI451" s="23">
        <f t="shared" si="86"/>
        <v>100</v>
      </c>
    </row>
    <row r="452" spans="1:35" ht="87.75" customHeight="1">
      <c r="A452" s="9" t="s">
        <v>121</v>
      </c>
      <c r="B452" s="6" t="s">
        <v>8</v>
      </c>
      <c r="C452" s="6">
        <v>11</v>
      </c>
      <c r="D452" s="6" t="s">
        <v>26</v>
      </c>
      <c r="E452" s="2" t="s">
        <v>126</v>
      </c>
      <c r="F452" s="6">
        <v>100</v>
      </c>
      <c r="G452" s="3">
        <v>163.95</v>
      </c>
      <c r="H452" s="4"/>
      <c r="I452" s="3">
        <f t="shared" si="92"/>
        <v>163.95</v>
      </c>
      <c r="J452" s="5"/>
      <c r="K452" s="13">
        <f t="shared" si="93"/>
        <v>163.95</v>
      </c>
      <c r="L452" s="5"/>
      <c r="M452" s="13">
        <f t="shared" si="98"/>
        <v>163.95</v>
      </c>
      <c r="N452" s="5"/>
      <c r="O452" s="13">
        <f t="shared" si="96"/>
        <v>163.95</v>
      </c>
      <c r="P452" s="5"/>
      <c r="Q452" s="13">
        <f t="shared" si="94"/>
        <v>163.95</v>
      </c>
      <c r="R452" s="5"/>
      <c r="S452" s="13">
        <f t="shared" si="99"/>
        <v>163.95</v>
      </c>
      <c r="T452" s="5"/>
      <c r="U452" s="13">
        <f t="shared" si="97"/>
        <v>163.95</v>
      </c>
      <c r="V452" s="5">
        <v>-2</v>
      </c>
      <c r="W452" s="13">
        <f t="shared" si="95"/>
        <v>161.94999999999999</v>
      </c>
      <c r="X452" s="5"/>
      <c r="Y452" s="13">
        <f t="shared" si="91"/>
        <v>161.94999999999999</v>
      </c>
      <c r="Z452" s="5"/>
      <c r="AA452" s="13">
        <f t="shared" si="89"/>
        <v>161.94999999999999</v>
      </c>
      <c r="AB452" s="5"/>
      <c r="AC452" s="13">
        <f t="shared" si="90"/>
        <v>161.94999999999999</v>
      </c>
      <c r="AD452" s="5"/>
      <c r="AE452" s="13">
        <f t="shared" si="88"/>
        <v>161.94999999999999</v>
      </c>
      <c r="AF452" s="5"/>
      <c r="AG452" s="13">
        <f t="shared" si="87"/>
        <v>161.94999999999999</v>
      </c>
      <c r="AH452" s="13">
        <v>161.94999999999999</v>
      </c>
      <c r="AI452" s="23">
        <f t="shared" si="86"/>
        <v>100</v>
      </c>
    </row>
    <row r="453" spans="1:35" ht="52.5" customHeight="1">
      <c r="A453" s="9" t="s">
        <v>33</v>
      </c>
      <c r="B453" s="6" t="s">
        <v>8</v>
      </c>
      <c r="C453" s="6">
        <v>11</v>
      </c>
      <c r="D453" s="6" t="s">
        <v>26</v>
      </c>
      <c r="E453" s="2" t="s">
        <v>126</v>
      </c>
      <c r="F453" s="6">
        <v>200</v>
      </c>
      <c r="G453" s="3">
        <v>25</v>
      </c>
      <c r="H453" s="4"/>
      <c r="I453" s="3">
        <f t="shared" si="92"/>
        <v>25</v>
      </c>
      <c r="J453" s="5"/>
      <c r="K453" s="13">
        <f t="shared" si="93"/>
        <v>25</v>
      </c>
      <c r="L453" s="5"/>
      <c r="M453" s="13">
        <f t="shared" si="98"/>
        <v>25</v>
      </c>
      <c r="N453" s="5"/>
      <c r="O453" s="13">
        <f t="shared" si="96"/>
        <v>25</v>
      </c>
      <c r="P453" s="5"/>
      <c r="Q453" s="13">
        <f t="shared" si="94"/>
        <v>25</v>
      </c>
      <c r="R453" s="5"/>
      <c r="S453" s="13">
        <f t="shared" si="99"/>
        <v>25</v>
      </c>
      <c r="T453" s="5"/>
      <c r="U453" s="13">
        <f t="shared" si="97"/>
        <v>25</v>
      </c>
      <c r="V453" s="5">
        <v>2</v>
      </c>
      <c r="W453" s="13">
        <f t="shared" si="95"/>
        <v>27</v>
      </c>
      <c r="X453" s="5"/>
      <c r="Y453" s="13">
        <f t="shared" si="91"/>
        <v>27</v>
      </c>
      <c r="Z453" s="5"/>
      <c r="AA453" s="13">
        <f t="shared" si="89"/>
        <v>27</v>
      </c>
      <c r="AB453" s="5"/>
      <c r="AC453" s="13">
        <f t="shared" si="90"/>
        <v>27</v>
      </c>
      <c r="AD453" s="5"/>
      <c r="AE453" s="13">
        <f t="shared" si="88"/>
        <v>27</v>
      </c>
      <c r="AF453" s="5"/>
      <c r="AG453" s="13">
        <f t="shared" si="87"/>
        <v>27</v>
      </c>
      <c r="AH453" s="13">
        <v>27</v>
      </c>
      <c r="AI453" s="23">
        <f t="shared" si="86"/>
        <v>100</v>
      </c>
    </row>
    <row r="454" spans="1:35" ht="44.25" customHeight="1">
      <c r="A454" s="9" t="s">
        <v>113</v>
      </c>
      <c r="B454" s="6" t="s">
        <v>8</v>
      </c>
      <c r="C454" s="6">
        <v>12</v>
      </c>
      <c r="D454" s="6" t="s">
        <v>20</v>
      </c>
      <c r="E454" s="2" t="s">
        <v>115</v>
      </c>
      <c r="F454" s="6"/>
      <c r="G454" s="3">
        <v>1119.3217099999999</v>
      </c>
      <c r="H454" s="4">
        <f>H455</f>
        <v>0</v>
      </c>
      <c r="I454" s="3">
        <f t="shared" si="92"/>
        <v>1119.3217099999999</v>
      </c>
      <c r="J454" s="5">
        <f>J455</f>
        <v>0</v>
      </c>
      <c r="K454" s="13">
        <f t="shared" si="93"/>
        <v>1119.3217099999999</v>
      </c>
      <c r="L454" s="5">
        <f>L455</f>
        <v>0</v>
      </c>
      <c r="M454" s="13">
        <f t="shared" si="98"/>
        <v>1119.3217099999999</v>
      </c>
      <c r="N454" s="5">
        <f>N455</f>
        <v>0</v>
      </c>
      <c r="O454" s="13">
        <f t="shared" si="96"/>
        <v>1119.3217099999999</v>
      </c>
      <c r="P454" s="5">
        <f>P455</f>
        <v>0</v>
      </c>
      <c r="Q454" s="13">
        <f t="shared" si="94"/>
        <v>1119.3217099999999</v>
      </c>
      <c r="R454" s="5">
        <f>R455</f>
        <v>0</v>
      </c>
      <c r="S454" s="13">
        <f t="shared" si="99"/>
        <v>1119.3217099999999</v>
      </c>
      <c r="T454" s="5">
        <f>T455</f>
        <v>0</v>
      </c>
      <c r="U454" s="13">
        <f t="shared" si="97"/>
        <v>1119.3217099999999</v>
      </c>
      <c r="V454" s="5">
        <f>V455</f>
        <v>0</v>
      </c>
      <c r="W454" s="13">
        <f t="shared" si="95"/>
        <v>1119.3217099999999</v>
      </c>
      <c r="X454" s="5">
        <f>X455</f>
        <v>0</v>
      </c>
      <c r="Y454" s="13">
        <f t="shared" si="91"/>
        <v>1119.3217099999999</v>
      </c>
      <c r="Z454" s="5">
        <f>Z455</f>
        <v>2.1629999999999998</v>
      </c>
      <c r="AA454" s="13">
        <f t="shared" si="89"/>
        <v>1121.48471</v>
      </c>
      <c r="AB454" s="5">
        <f>AB455</f>
        <v>0.1</v>
      </c>
      <c r="AC454" s="13">
        <f t="shared" si="90"/>
        <v>1121.5847099999999</v>
      </c>
      <c r="AD454" s="5">
        <f>AD455</f>
        <v>0</v>
      </c>
      <c r="AE454" s="13">
        <f t="shared" si="88"/>
        <v>1121.5847099999999</v>
      </c>
      <c r="AF454" s="5">
        <f>AF455</f>
        <v>0</v>
      </c>
      <c r="AG454" s="13">
        <f t="shared" si="87"/>
        <v>1121.5847099999999</v>
      </c>
      <c r="AH454" s="13">
        <f>AH455</f>
        <v>1115.5847100000001</v>
      </c>
      <c r="AI454" s="23">
        <f t="shared" si="86"/>
        <v>99.465042635968189</v>
      </c>
    </row>
    <row r="455" spans="1:35" ht="48.75" customHeight="1">
      <c r="A455" s="9" t="s">
        <v>80</v>
      </c>
      <c r="B455" s="6" t="s">
        <v>8</v>
      </c>
      <c r="C455" s="6">
        <v>12</v>
      </c>
      <c r="D455" s="6" t="s">
        <v>20</v>
      </c>
      <c r="E455" s="2" t="s">
        <v>115</v>
      </c>
      <c r="F455" s="6">
        <v>600</v>
      </c>
      <c r="G455" s="3">
        <v>1119.3217099999999</v>
      </c>
      <c r="H455" s="4"/>
      <c r="I455" s="3">
        <f t="shared" si="92"/>
        <v>1119.3217099999999</v>
      </c>
      <c r="J455" s="5"/>
      <c r="K455" s="13">
        <f t="shared" si="93"/>
        <v>1119.3217099999999</v>
      </c>
      <c r="L455" s="5"/>
      <c r="M455" s="13">
        <f t="shared" si="98"/>
        <v>1119.3217099999999</v>
      </c>
      <c r="N455" s="5"/>
      <c r="O455" s="13">
        <f t="shared" si="96"/>
        <v>1119.3217099999999</v>
      </c>
      <c r="P455" s="5"/>
      <c r="Q455" s="13">
        <f t="shared" si="94"/>
        <v>1119.3217099999999</v>
      </c>
      <c r="R455" s="5"/>
      <c r="S455" s="13">
        <f t="shared" si="99"/>
        <v>1119.3217099999999</v>
      </c>
      <c r="T455" s="5"/>
      <c r="U455" s="13">
        <f t="shared" si="97"/>
        <v>1119.3217099999999</v>
      </c>
      <c r="V455" s="5"/>
      <c r="W455" s="13">
        <f t="shared" si="95"/>
        <v>1119.3217099999999</v>
      </c>
      <c r="X455" s="5"/>
      <c r="Y455" s="13">
        <f t="shared" si="91"/>
        <v>1119.3217099999999</v>
      </c>
      <c r="Z455" s="5">
        <v>2.1629999999999998</v>
      </c>
      <c r="AA455" s="13">
        <f t="shared" si="89"/>
        <v>1121.48471</v>
      </c>
      <c r="AB455" s="5">
        <v>0.1</v>
      </c>
      <c r="AC455" s="13">
        <f t="shared" si="90"/>
        <v>1121.5847099999999</v>
      </c>
      <c r="AD455" s="5"/>
      <c r="AE455" s="13">
        <f t="shared" si="88"/>
        <v>1121.5847099999999</v>
      </c>
      <c r="AF455" s="5"/>
      <c r="AG455" s="13">
        <f t="shared" si="87"/>
        <v>1121.5847099999999</v>
      </c>
      <c r="AH455" s="13">
        <v>1115.5847100000001</v>
      </c>
      <c r="AI455" s="23">
        <f t="shared" si="86"/>
        <v>99.465042635968189</v>
      </c>
    </row>
    <row r="456" spans="1:35" ht="40.5" hidden="1" customHeight="1">
      <c r="A456" s="9" t="s">
        <v>116</v>
      </c>
      <c r="B456" s="6" t="s">
        <v>8</v>
      </c>
      <c r="C456" s="6">
        <v>12</v>
      </c>
      <c r="D456" s="6" t="s">
        <v>20</v>
      </c>
      <c r="E456" s="2" t="s">
        <v>117</v>
      </c>
      <c r="F456" s="6"/>
      <c r="G456" s="3">
        <v>0</v>
      </c>
      <c r="H456" s="4">
        <f>H457</f>
        <v>0</v>
      </c>
      <c r="I456" s="3">
        <f t="shared" si="92"/>
        <v>0</v>
      </c>
      <c r="J456" s="5">
        <f>J457</f>
        <v>0</v>
      </c>
      <c r="K456" s="13">
        <f t="shared" si="93"/>
        <v>0</v>
      </c>
      <c r="L456" s="5">
        <f>L457</f>
        <v>0</v>
      </c>
      <c r="M456" s="13">
        <f t="shared" si="98"/>
        <v>0</v>
      </c>
      <c r="N456" s="5">
        <f>N457</f>
        <v>0</v>
      </c>
      <c r="O456" s="13">
        <f t="shared" si="96"/>
        <v>0</v>
      </c>
      <c r="P456" s="5">
        <f>P457</f>
        <v>0</v>
      </c>
      <c r="Q456" s="13">
        <f t="shared" si="94"/>
        <v>0</v>
      </c>
      <c r="R456" s="5">
        <f>R457</f>
        <v>0</v>
      </c>
      <c r="S456" s="13">
        <f t="shared" si="99"/>
        <v>0</v>
      </c>
      <c r="T456" s="5">
        <f>T457</f>
        <v>0</v>
      </c>
      <c r="U456" s="13">
        <f t="shared" si="97"/>
        <v>0</v>
      </c>
      <c r="V456" s="5">
        <f>V457</f>
        <v>0</v>
      </c>
      <c r="W456" s="13">
        <f t="shared" si="95"/>
        <v>0</v>
      </c>
      <c r="X456" s="5">
        <f>X457</f>
        <v>0</v>
      </c>
      <c r="Y456" s="13">
        <f t="shared" si="91"/>
        <v>0</v>
      </c>
      <c r="Z456" s="5">
        <f>Z457</f>
        <v>0</v>
      </c>
      <c r="AA456" s="13">
        <f t="shared" si="89"/>
        <v>0</v>
      </c>
      <c r="AB456" s="5">
        <f>AB457</f>
        <v>0</v>
      </c>
      <c r="AC456" s="13">
        <f t="shared" si="90"/>
        <v>0</v>
      </c>
      <c r="AD456" s="5">
        <f>AD457</f>
        <v>0</v>
      </c>
      <c r="AE456" s="13">
        <f t="shared" si="88"/>
        <v>0</v>
      </c>
      <c r="AF456" s="5">
        <f>AF457</f>
        <v>0</v>
      </c>
      <c r="AG456" s="13">
        <f t="shared" si="87"/>
        <v>0</v>
      </c>
      <c r="AH456" s="13">
        <f>AH457</f>
        <v>0</v>
      </c>
      <c r="AI456" s="23">
        <v>0</v>
      </c>
    </row>
    <row r="457" spans="1:35" ht="49.5" hidden="1" customHeight="1">
      <c r="A457" s="9" t="s">
        <v>80</v>
      </c>
      <c r="B457" s="6" t="s">
        <v>8</v>
      </c>
      <c r="C457" s="6">
        <v>12</v>
      </c>
      <c r="D457" s="6" t="s">
        <v>20</v>
      </c>
      <c r="E457" s="2" t="s">
        <v>117</v>
      </c>
      <c r="F457" s="6">
        <v>600</v>
      </c>
      <c r="G457" s="3">
        <v>0</v>
      </c>
      <c r="H457" s="4"/>
      <c r="I457" s="3">
        <f t="shared" si="92"/>
        <v>0</v>
      </c>
      <c r="J457" s="5"/>
      <c r="K457" s="13">
        <f t="shared" si="93"/>
        <v>0</v>
      </c>
      <c r="L457" s="5"/>
      <c r="M457" s="13">
        <f t="shared" si="98"/>
        <v>0</v>
      </c>
      <c r="N457" s="5"/>
      <c r="O457" s="13">
        <f t="shared" si="96"/>
        <v>0</v>
      </c>
      <c r="P457" s="5"/>
      <c r="Q457" s="13">
        <f t="shared" si="94"/>
        <v>0</v>
      </c>
      <c r="R457" s="5"/>
      <c r="S457" s="13">
        <f t="shared" si="99"/>
        <v>0</v>
      </c>
      <c r="T457" s="5"/>
      <c r="U457" s="13">
        <f t="shared" si="97"/>
        <v>0</v>
      </c>
      <c r="V457" s="5"/>
      <c r="W457" s="13">
        <f t="shared" si="95"/>
        <v>0</v>
      </c>
      <c r="X457" s="5"/>
      <c r="Y457" s="13">
        <f t="shared" si="91"/>
        <v>0</v>
      </c>
      <c r="Z457" s="5"/>
      <c r="AA457" s="13">
        <f t="shared" si="89"/>
        <v>0</v>
      </c>
      <c r="AB457" s="5"/>
      <c r="AC457" s="13">
        <f t="shared" si="90"/>
        <v>0</v>
      </c>
      <c r="AD457" s="5"/>
      <c r="AE457" s="13">
        <f t="shared" si="88"/>
        <v>0</v>
      </c>
      <c r="AF457" s="5"/>
      <c r="AG457" s="13">
        <f t="shared" si="87"/>
        <v>0</v>
      </c>
      <c r="AH457" s="13">
        <v>0</v>
      </c>
      <c r="AI457" s="23">
        <v>0</v>
      </c>
    </row>
    <row r="458" spans="1:35" ht="36.75" customHeight="1">
      <c r="A458" s="11" t="s">
        <v>14</v>
      </c>
      <c r="B458" s="12"/>
      <c r="C458" s="12"/>
      <c r="D458" s="12"/>
      <c r="E458" s="12"/>
      <c r="F458" s="12"/>
      <c r="G458" s="3">
        <v>437958.60105</v>
      </c>
      <c r="H458" s="4">
        <f>H368+H356+H248+H223+H211+H11</f>
        <v>5743.7443499999999</v>
      </c>
      <c r="I458" s="3">
        <f t="shared" si="92"/>
        <v>443702.34539999999</v>
      </c>
      <c r="J458" s="5">
        <f>J368+J356+J248+J223+J211+J11</f>
        <v>673.94299999999998</v>
      </c>
      <c r="K458" s="13">
        <f t="shared" si="93"/>
        <v>444376.28840000002</v>
      </c>
      <c r="L458" s="5">
        <f>L368+L356+L248+L223+L211+L11</f>
        <v>2927.78</v>
      </c>
      <c r="M458" s="13">
        <f t="shared" si="98"/>
        <v>447304.06840000005</v>
      </c>
      <c r="N458" s="5">
        <f>N368+N356+N248+N223+N211+N11</f>
        <v>6789.1750000000002</v>
      </c>
      <c r="O458" s="13">
        <f t="shared" si="96"/>
        <v>454093.24340000004</v>
      </c>
      <c r="P458" s="5">
        <f>P368+P356+P248+P223+P211+P11</f>
        <v>13721.989500000001</v>
      </c>
      <c r="Q458" s="13">
        <f t="shared" si="94"/>
        <v>467815.23290000006</v>
      </c>
      <c r="R458" s="5">
        <f>R368+R356+R248+R223+R211+R11</f>
        <v>4101.2689799999998</v>
      </c>
      <c r="S458" s="13">
        <f t="shared" si="99"/>
        <v>471916.50188000005</v>
      </c>
      <c r="T458" s="5">
        <f>T368+T356+T248+T223+T211+T11</f>
        <v>2934.5414900000001</v>
      </c>
      <c r="U458" s="13">
        <f t="shared" si="97"/>
        <v>474851.04337000003</v>
      </c>
      <c r="V458" s="5">
        <f>V368+V356+V248+V223+V211+V11</f>
        <v>4.7739590058881731E-13</v>
      </c>
      <c r="W458" s="13">
        <f t="shared" si="95"/>
        <v>474851.04337000003</v>
      </c>
      <c r="X458" s="5">
        <f>X368+X356+X248+X223+X211+X11</f>
        <v>72368.695999999996</v>
      </c>
      <c r="Y458" s="13">
        <f t="shared" si="91"/>
        <v>547219.73937000008</v>
      </c>
      <c r="Z458" s="5">
        <f>Z368+Z356+Z248+Z223+Z211+Z11</f>
        <v>5263.3810699999995</v>
      </c>
      <c r="AA458" s="13">
        <f t="shared" si="89"/>
        <v>552483.12044000009</v>
      </c>
      <c r="AB458" s="5">
        <f>AB368+AB356+AB248+AB223+AB211+AB11</f>
        <v>6152.5845900000004</v>
      </c>
      <c r="AC458" s="13">
        <f t="shared" si="90"/>
        <v>558635.70503000007</v>
      </c>
      <c r="AD458" s="5">
        <f>AD368+AD356+AD248+AD223+AD211+AD11</f>
        <v>-388.03968999999961</v>
      </c>
      <c r="AE458" s="13">
        <f t="shared" si="88"/>
        <v>558247.66534000007</v>
      </c>
      <c r="AF458" s="5">
        <f>AF368+AF356+AF248+AF223+AF211+AF11</f>
        <v>-10.715869999999995</v>
      </c>
      <c r="AG458" s="13">
        <f t="shared" si="87"/>
        <v>558236.94947000011</v>
      </c>
      <c r="AH458" s="13">
        <f>AH368+AH356+AH248+AH223+AH211+AH11</f>
        <v>482330.14260000008</v>
      </c>
      <c r="AI458" s="23">
        <f t="shared" si="86"/>
        <v>86.402403685018115</v>
      </c>
    </row>
    <row r="459" spans="1:35" ht="39" customHeight="1">
      <c r="A459" s="11" t="s">
        <v>7</v>
      </c>
      <c r="B459" s="12"/>
      <c r="C459" s="12"/>
      <c r="D459" s="12"/>
      <c r="E459" s="12"/>
      <c r="F459" s="12"/>
      <c r="G459" s="3">
        <v>252604.29506000003</v>
      </c>
      <c r="H459" s="4">
        <f>H369+H357+H249+H224+H212+H12</f>
        <v>5743.7443499999999</v>
      </c>
      <c r="I459" s="3">
        <f t="shared" si="92"/>
        <v>258348.03941000003</v>
      </c>
      <c r="J459" s="5">
        <f>J369+J357+J249+J224+J212+J12</f>
        <v>673.94299999999998</v>
      </c>
      <c r="K459" s="13">
        <f t="shared" si="93"/>
        <v>259021.98241000003</v>
      </c>
      <c r="L459" s="5">
        <f>L369+L357+L249+L224+L212+L12</f>
        <v>2927.78</v>
      </c>
      <c r="M459" s="13">
        <f t="shared" si="98"/>
        <v>261949.76241000002</v>
      </c>
      <c r="N459" s="5">
        <f>N369+N357+N249+N224+N212+N12</f>
        <v>6789.1750000000002</v>
      </c>
      <c r="O459" s="13">
        <f t="shared" si="96"/>
        <v>268738.93741000001</v>
      </c>
      <c r="P459" s="5">
        <f>P369+P357+P249+P224+P212+P12</f>
        <v>13721.989500000001</v>
      </c>
      <c r="Q459" s="13">
        <f t="shared" si="94"/>
        <v>282460.92691000004</v>
      </c>
      <c r="R459" s="5">
        <f>R369+R357+R249+R224+R212+R12</f>
        <v>3772.63</v>
      </c>
      <c r="S459" s="13">
        <f t="shared" si="99"/>
        <v>286233.55691000004</v>
      </c>
      <c r="T459" s="5">
        <f>T369+T357+T249+T224+T212+T12</f>
        <v>2934.5414900000001</v>
      </c>
      <c r="U459" s="13">
        <f t="shared" si="97"/>
        <v>289168.09840000002</v>
      </c>
      <c r="V459" s="5">
        <f>V369+V357+V249+V224+V212+V12</f>
        <v>4.7739590058881731E-13</v>
      </c>
      <c r="W459" s="13">
        <f t="shared" si="95"/>
        <v>289168.09840000002</v>
      </c>
      <c r="X459" s="5">
        <f>X369+X357+X249+X224+X212+X12</f>
        <v>72368.695999999996</v>
      </c>
      <c r="Y459" s="13">
        <f t="shared" si="91"/>
        <v>361536.79440000001</v>
      </c>
      <c r="Z459" s="5">
        <f>Z369+Z357+Z249+Z224+Z212+Z12</f>
        <v>3864.1790700000001</v>
      </c>
      <c r="AA459" s="13">
        <f t="shared" si="89"/>
        <v>365400.97347000003</v>
      </c>
      <c r="AB459" s="5">
        <f>AB369+AB357+AB249+AB224+AB212+AB12</f>
        <v>6909.4357300000001</v>
      </c>
      <c r="AC459" s="13">
        <f t="shared" si="90"/>
        <v>372310.40920000005</v>
      </c>
      <c r="AD459" s="5">
        <f>AD369+AD357+AD249+AD224+AD212+AD12</f>
        <v>-388.03968999999961</v>
      </c>
      <c r="AE459" s="13">
        <f t="shared" si="88"/>
        <v>371922.36951000005</v>
      </c>
      <c r="AF459" s="5">
        <f>AF369+AF357+AF249+AF224+AF212+AF12</f>
        <v>286.68203</v>
      </c>
      <c r="AG459" s="13">
        <f t="shared" si="87"/>
        <v>372209.05154000007</v>
      </c>
      <c r="AH459" s="13">
        <f>AH369+AH357+AH249+AH224+AH212+AH12</f>
        <v>296308.38477</v>
      </c>
      <c r="AI459" s="23">
        <f t="shared" si="86"/>
        <v>79.608054544626441</v>
      </c>
    </row>
    <row r="460" spans="1:35" ht="49.5" customHeight="1">
      <c r="A460" s="11" t="s">
        <v>13</v>
      </c>
      <c r="B460" s="12"/>
      <c r="C460" s="12"/>
      <c r="D460" s="12"/>
      <c r="E460" s="12"/>
      <c r="F460" s="12"/>
      <c r="G460" s="3">
        <v>185354.30598999999</v>
      </c>
      <c r="H460" s="4">
        <f>H13+H250</f>
        <v>0</v>
      </c>
      <c r="I460" s="3">
        <f t="shared" si="92"/>
        <v>185354.30598999999</v>
      </c>
      <c r="J460" s="5">
        <f>J13+J250</f>
        <v>0</v>
      </c>
      <c r="K460" s="13">
        <f t="shared" si="93"/>
        <v>185354.30598999999</v>
      </c>
      <c r="L460" s="5">
        <f>L13+L250</f>
        <v>0</v>
      </c>
      <c r="M460" s="13">
        <f t="shared" si="98"/>
        <v>185354.30598999999</v>
      </c>
      <c r="N460" s="5">
        <f>N13+N250</f>
        <v>0</v>
      </c>
      <c r="O460" s="13">
        <f t="shared" si="96"/>
        <v>185354.30598999999</v>
      </c>
      <c r="P460" s="5">
        <f>P13+P250</f>
        <v>0</v>
      </c>
      <c r="Q460" s="13">
        <f t="shared" si="94"/>
        <v>185354.30598999999</v>
      </c>
      <c r="R460" s="5">
        <f>R13+R250</f>
        <v>328.63898000000006</v>
      </c>
      <c r="S460" s="13">
        <f t="shared" si="99"/>
        <v>185682.94496999998</v>
      </c>
      <c r="T460" s="5">
        <f>T13+T250</f>
        <v>0</v>
      </c>
      <c r="U460" s="13">
        <f t="shared" si="97"/>
        <v>185682.94496999998</v>
      </c>
      <c r="V460" s="5">
        <f>V13+V250</f>
        <v>0</v>
      </c>
      <c r="W460" s="13">
        <f t="shared" si="95"/>
        <v>185682.94496999998</v>
      </c>
      <c r="X460" s="5">
        <f>X13+X250</f>
        <v>0</v>
      </c>
      <c r="Y460" s="13">
        <f t="shared" si="91"/>
        <v>185682.94496999998</v>
      </c>
      <c r="Z460" s="5">
        <f>Z13+Z250</f>
        <v>1399.202</v>
      </c>
      <c r="AA460" s="13">
        <f t="shared" si="89"/>
        <v>187082.14696999997</v>
      </c>
      <c r="AB460" s="5">
        <f>AB13+AB250</f>
        <v>-756.85113999999999</v>
      </c>
      <c r="AC460" s="13">
        <f t="shared" si="90"/>
        <v>186325.29582999996</v>
      </c>
      <c r="AD460" s="5">
        <f>AD13+AD250</f>
        <v>0</v>
      </c>
      <c r="AE460" s="13">
        <f t="shared" si="88"/>
        <v>186325.29582999996</v>
      </c>
      <c r="AF460" s="5">
        <f>AF13+AF250</f>
        <v>-297.39789999999999</v>
      </c>
      <c r="AG460" s="13">
        <f t="shared" si="87"/>
        <v>186027.89792999995</v>
      </c>
      <c r="AH460" s="13">
        <f>AH13+AH250</f>
        <v>186021.75783000005</v>
      </c>
      <c r="AI460" s="23">
        <f t="shared" ref="AI460" si="100">AH460/AG460*100</f>
        <v>99.996699366026149</v>
      </c>
    </row>
    <row r="461" spans="1:35" ht="30" customHeight="1">
      <c r="G461" s="20">
        <f>G459+G460</f>
        <v>437958.60105000006</v>
      </c>
      <c r="H461" s="20">
        <f t="shared" ref="H461:O461" si="101">H459+H460</f>
        <v>5743.7443499999999</v>
      </c>
      <c r="I461" s="20">
        <f t="shared" si="101"/>
        <v>443702.34539999999</v>
      </c>
      <c r="J461" s="13">
        <f t="shared" ref="J461:L461" si="102">J459+J460</f>
        <v>673.94299999999998</v>
      </c>
      <c r="K461" s="20">
        <f t="shared" si="101"/>
        <v>444376.28840000002</v>
      </c>
      <c r="L461" s="13">
        <f t="shared" si="102"/>
        <v>2927.78</v>
      </c>
      <c r="M461" s="13">
        <f t="shared" si="101"/>
        <v>447304.06839999999</v>
      </c>
      <c r="N461" s="13">
        <f t="shared" si="101"/>
        <v>6789.1750000000002</v>
      </c>
      <c r="O461" s="13">
        <f t="shared" si="101"/>
        <v>454093.24340000004</v>
      </c>
      <c r="P461" s="5">
        <f t="shared" ref="P461:R461" si="103">P459+P460</f>
        <v>13721.989500000001</v>
      </c>
      <c r="Q461" s="13">
        <f t="shared" si="94"/>
        <v>467815.23290000006</v>
      </c>
      <c r="R461" s="5">
        <f t="shared" si="103"/>
        <v>4101.2689799999998</v>
      </c>
      <c r="S461" s="13">
        <f t="shared" si="99"/>
        <v>471916.50188000005</v>
      </c>
      <c r="T461" s="5">
        <f t="shared" ref="T461:V461" si="104">T459+T460</f>
        <v>2934.5414900000001</v>
      </c>
      <c r="U461" s="13">
        <f t="shared" si="97"/>
        <v>474851.04337000003</v>
      </c>
      <c r="V461" s="5">
        <f t="shared" si="104"/>
        <v>4.7739590058881731E-13</v>
      </c>
      <c r="W461" s="13">
        <f t="shared" si="95"/>
        <v>474851.04337000003</v>
      </c>
      <c r="X461" s="5">
        <f t="shared" ref="X461:Z461" si="105">X459+X460</f>
        <v>72368.695999999996</v>
      </c>
      <c r="Y461" s="13">
        <f t="shared" si="91"/>
        <v>547219.73937000008</v>
      </c>
      <c r="Z461" s="5">
        <f t="shared" si="105"/>
        <v>5263.3810700000004</v>
      </c>
      <c r="AA461" s="13">
        <f t="shared" si="89"/>
        <v>552483.12044000009</v>
      </c>
      <c r="AB461" s="5">
        <f t="shared" ref="AB461:AD461" si="106">AB459+AB460</f>
        <v>6152.5845900000004</v>
      </c>
      <c r="AC461" s="13">
        <f t="shared" si="90"/>
        <v>558635.70503000007</v>
      </c>
      <c r="AD461" s="5">
        <f t="shared" si="106"/>
        <v>-388.03968999999961</v>
      </c>
      <c r="AE461" s="13">
        <f t="shared" si="88"/>
        <v>558247.66534000007</v>
      </c>
      <c r="AF461" s="21">
        <f t="shared" ref="AF461" si="107">AF459+AF460</f>
        <v>-10.715869999999995</v>
      </c>
      <c r="AG461" s="22"/>
    </row>
  </sheetData>
  <mergeCells count="43">
    <mergeCell ref="A7:AI7"/>
    <mergeCell ref="A8:AI8"/>
    <mergeCell ref="A5:AI5"/>
    <mergeCell ref="A6:AI6"/>
    <mergeCell ref="AH9:AH10"/>
    <mergeCell ref="AI9:AI10"/>
    <mergeCell ref="AF9:AF10"/>
    <mergeCell ref="AG9:AG10"/>
    <mergeCell ref="AD9:AD10"/>
    <mergeCell ref="AE9:AE10"/>
    <mergeCell ref="Z9:Z10"/>
    <mergeCell ref="AA9:AA10"/>
    <mergeCell ref="AB9:AB10"/>
    <mergeCell ref="AC9:AC10"/>
    <mergeCell ref="R9:R10"/>
    <mergeCell ref="O9:O10"/>
    <mergeCell ref="L9:L10"/>
    <mergeCell ref="M9:M10"/>
    <mergeCell ref="X9:X10"/>
    <mergeCell ref="Y9:Y10"/>
    <mergeCell ref="S9:S10"/>
    <mergeCell ref="V9:V10"/>
    <mergeCell ref="W9:W10"/>
    <mergeCell ref="T9:T10"/>
    <mergeCell ref="U9:U10"/>
    <mergeCell ref="Q9:Q10"/>
    <mergeCell ref="N9:N10"/>
    <mergeCell ref="A1:AI1"/>
    <mergeCell ref="A2:AI2"/>
    <mergeCell ref="A3:AI3"/>
    <mergeCell ref="A4:AI4"/>
    <mergeCell ref="J9:J10"/>
    <mergeCell ref="K9:K10"/>
    <mergeCell ref="B9:B10"/>
    <mergeCell ref="C9:C10"/>
    <mergeCell ref="A9:A10"/>
    <mergeCell ref="F9:F10"/>
    <mergeCell ref="D9:D10"/>
    <mergeCell ref="E9:E10"/>
    <mergeCell ref="G9:G10"/>
    <mergeCell ref="H9:H10"/>
    <mergeCell ref="I9:I10"/>
    <mergeCell ref="P9:P10"/>
  </mergeCells>
  <phoneticPr fontId="0" type="noConversion"/>
  <pageMargins left="0.70866141732283472" right="0" top="0.59055118110236227" bottom="0.39370078740157483" header="0" footer="0"/>
  <pageSetup paperSize="9" scale="7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2020-03-20T11:22:39Z</cp:lastPrinted>
  <dcterms:created xsi:type="dcterms:W3CDTF">2003-11-25T12:37:58Z</dcterms:created>
  <dcterms:modified xsi:type="dcterms:W3CDTF">2020-06-10T06:24:13Z</dcterms:modified>
</cp:coreProperties>
</file>