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R25" i="1"/>
  <c r="Q24"/>
  <c r="R24" s="1"/>
  <c r="R21"/>
  <c r="Q20"/>
  <c r="R20" s="1"/>
  <c r="Q19"/>
  <c r="R19" s="1"/>
  <c r="Q18"/>
  <c r="R18" s="1"/>
  <c r="Q17"/>
  <c r="R17" s="1"/>
  <c r="Q16"/>
  <c r="R16" s="1"/>
  <c r="M25"/>
  <c r="L24"/>
  <c r="M24" s="1"/>
  <c r="M21"/>
  <c r="L20"/>
  <c r="M20" s="1"/>
  <c r="L19"/>
  <c r="M19" s="1"/>
  <c r="L18"/>
  <c r="M18" s="1"/>
  <c r="L17"/>
  <c r="M17" s="1"/>
  <c r="L16"/>
  <c r="M16" s="1"/>
  <c r="H25"/>
  <c r="G24"/>
  <c r="H24" s="1"/>
  <c r="H21"/>
  <c r="H20"/>
  <c r="G20"/>
  <c r="H19"/>
  <c r="G19"/>
  <c r="H18"/>
  <c r="G18"/>
  <c r="G17"/>
  <c r="H17" s="1"/>
  <c r="P21"/>
  <c r="P25"/>
  <c r="O24"/>
  <c r="O23" s="1"/>
  <c r="O22" s="1"/>
  <c r="P22" s="1"/>
  <c r="O20"/>
  <c r="O19" s="1"/>
  <c r="O18" s="1"/>
  <c r="P18" s="1"/>
  <c r="O17"/>
  <c r="O16" s="1"/>
  <c r="P16" s="1"/>
  <c r="K21"/>
  <c r="K25"/>
  <c r="J24"/>
  <c r="J23" s="1"/>
  <c r="J22" s="1"/>
  <c r="K22" s="1"/>
  <c r="J20"/>
  <c r="J19" s="1"/>
  <c r="J18" s="1"/>
  <c r="K18" s="1"/>
  <c r="J17"/>
  <c r="J16" s="1"/>
  <c r="K16" s="1"/>
  <c r="E24"/>
  <c r="E23" s="1"/>
  <c r="E22" s="1"/>
  <c r="E20"/>
  <c r="E19" s="1"/>
  <c r="E18" s="1"/>
  <c r="E17"/>
  <c r="N25"/>
  <c r="I25"/>
  <c r="I24" s="1"/>
  <c r="I23" s="1"/>
  <c r="I22" s="1"/>
  <c r="D25"/>
  <c r="F25" s="1"/>
  <c r="N21"/>
  <c r="I21"/>
  <c r="D21"/>
  <c r="F21" s="1"/>
  <c r="G16" l="1"/>
  <c r="H16" s="1"/>
  <c r="G23"/>
  <c r="Q23"/>
  <c r="L23"/>
  <c r="K19"/>
  <c r="P23"/>
  <c r="P24"/>
  <c r="P19"/>
  <c r="P17"/>
  <c r="P20"/>
  <c r="K24"/>
  <c r="K23"/>
  <c r="K17"/>
  <c r="K20"/>
  <c r="E16"/>
  <c r="B3" i="2"/>
  <c r="B4" s="1"/>
  <c r="D6"/>
  <c r="D8" s="1"/>
  <c r="C6"/>
  <c r="C8" s="1"/>
  <c r="B6"/>
  <c r="B7" s="1"/>
  <c r="N24" i="1"/>
  <c r="H23" l="1"/>
  <c r="G22"/>
  <c r="H22" s="1"/>
  <c r="R23"/>
  <c r="Q22"/>
  <c r="R22" s="1"/>
  <c r="M23"/>
  <c r="L22"/>
  <c r="M22" s="1"/>
  <c r="B5" i="2"/>
  <c r="D7"/>
  <c r="C7"/>
  <c r="B8"/>
  <c r="B9"/>
  <c r="N23" i="1"/>
  <c r="N22" l="1"/>
  <c r="C3" i="2"/>
  <c r="C4" s="1"/>
  <c r="D20" i="1"/>
  <c r="N20"/>
  <c r="N19" s="1"/>
  <c r="N18" s="1"/>
  <c r="N17"/>
  <c r="N16" s="1"/>
  <c r="D3" i="2"/>
  <c r="D9" s="1"/>
  <c r="I17" i="1"/>
  <c r="I16" s="1"/>
  <c r="I20"/>
  <c r="I19" s="1"/>
  <c r="I18" s="1"/>
  <c r="D19" l="1"/>
  <c r="F20"/>
  <c r="D5" i="2"/>
  <c r="C5"/>
  <c r="D4"/>
  <c r="C9"/>
  <c r="D18" i="1" l="1"/>
  <c r="F18" s="1"/>
  <c r="F19"/>
  <c r="D17"/>
  <c r="D24"/>
  <c r="D23" l="1"/>
  <c r="F24"/>
  <c r="D16"/>
  <c r="F16" s="1"/>
  <c r="F17"/>
  <c r="D22" l="1"/>
  <c r="F22" s="1"/>
  <c r="F23"/>
</calcChain>
</file>

<file path=xl/sharedStrings.xml><?xml version="1.0" encoding="utf-8"?>
<sst xmlns="http://schemas.openxmlformats.org/spreadsheetml/2006/main" count="61" uniqueCount="46">
  <si>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</si>
  <si>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</si>
  <si>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</si>
  <si>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</si>
  <si>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</si>
  <si>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</si>
  <si>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</si>
  <si>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</si>
  <si>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</si>
  <si>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</si>
  <si>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</si>
  <si>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</si>
  <si>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</si>
  <si>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</si>
  <si>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</si>
  <si>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</si>
  <si>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</si>
  <si>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</si>
  <si>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</si>
  <si>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</si>
  <si>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</si>
  <si>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</si>
  <si>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</si>
  <si>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</si>
  <si>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</si>
  <si>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</si>
  <si>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</si>
  <si>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</si>
  <si>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</si>
  <si>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</si>
  <si>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</si>
  <si>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</si>
  <si>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</si>
  <si>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</si>
  <si>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</si>
  <si>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</si>
  <si>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</si>
  <si>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</si>
  <si>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</si>
  <si>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</si>
  <si>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</si>
  <si>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</si>
  <si>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от 20.12.2019 № 129</t>
  </si>
  <si>
    <t>Изменения 20.01.20</t>
  </si>
  <si>
    <t>Изменения 28.02.20</t>
  </si>
  <si>
    <t>от __.__.2020 № 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</si>
</sst>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B5" sqref="B5:R5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7" width="12" style="1" hidden="1" customWidth="1"/>
    <col min="8" max="8" width="12" style="1" customWidth="1"/>
    <col min="9" max="12" width="12" style="1" hidden="1" customWidth="1"/>
    <col min="13" max="13" width="12" style="1" customWidth="1"/>
    <col min="14" max="17" width="12" style="1" hidden="1" customWidth="1"/>
    <col min="18" max="18" width="12" style="1" customWidth="1"/>
    <col min="19" max="16384" width="9.140625" style="7"/>
  </cols>
  <sheetData>
    <row r="1" spans="1:18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>
      <c r="B3" s="20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>
      <c r="B4" s="20" t="s">
        <v>45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>
      <c r="B6" s="20" t="s">
        <v>16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>
      <c r="B7" s="20" t="s">
        <v>15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>
      <c r="B8" s="20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>
      <c r="B9" s="20" t="s">
        <v>42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s="9" customFormat="1" ht="18.75" customHeight="1">
      <c r="A11" s="8" t="s">
        <v>0</v>
      </c>
      <c r="B11" s="21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s="9" customFormat="1" ht="18.75" customHeight="1">
      <c r="A12" s="8"/>
      <c r="B12" s="21" t="s">
        <v>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>
      <c r="B13" s="22" t="s">
        <v>14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2.75" customHeight="1">
      <c r="B14" s="25" t="s">
        <v>1</v>
      </c>
      <c r="C14" s="25" t="s">
        <v>10</v>
      </c>
      <c r="D14" s="23" t="s">
        <v>18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48.75" customHeight="1">
      <c r="B15" s="25"/>
      <c r="C15" s="25"/>
      <c r="D15" s="12" t="s">
        <v>28</v>
      </c>
      <c r="E15" s="12" t="s">
        <v>43</v>
      </c>
      <c r="F15" s="12" t="s">
        <v>28</v>
      </c>
      <c r="G15" s="12" t="s">
        <v>44</v>
      </c>
      <c r="H15" s="12" t="s">
        <v>28</v>
      </c>
      <c r="I15" s="12" t="s">
        <v>29</v>
      </c>
      <c r="J15" s="12" t="s">
        <v>43</v>
      </c>
      <c r="K15" s="12" t="s">
        <v>29</v>
      </c>
      <c r="L15" s="12" t="s">
        <v>44</v>
      </c>
      <c r="M15" s="12" t="s">
        <v>29</v>
      </c>
      <c r="N15" s="12" t="s">
        <v>37</v>
      </c>
      <c r="O15" s="12" t="s">
        <v>43</v>
      </c>
      <c r="P15" s="12" t="s">
        <v>37</v>
      </c>
      <c r="Q15" s="12" t="s">
        <v>44</v>
      </c>
      <c r="R15" s="12" t="s">
        <v>37</v>
      </c>
    </row>
    <row r="16" spans="1:18" ht="49.5" customHeight="1">
      <c r="B16" s="14" t="s">
        <v>2</v>
      </c>
      <c r="C16" s="15" t="s">
        <v>38</v>
      </c>
      <c r="D16" s="16">
        <f>D17</f>
        <v>7603.2249399999855</v>
      </c>
      <c r="E16" s="16">
        <f>E17</f>
        <v>0</v>
      </c>
      <c r="F16" s="16">
        <f>D16+E16</f>
        <v>7603.2249399999855</v>
      </c>
      <c r="G16" s="16">
        <f>G17</f>
        <v>3054.9443000000028</v>
      </c>
      <c r="H16" s="16">
        <f>F16+G16</f>
        <v>10658.169239999988</v>
      </c>
      <c r="I16" s="16">
        <f>I17</f>
        <v>-2006.1595199999865</v>
      </c>
      <c r="J16" s="16">
        <f>J17</f>
        <v>0</v>
      </c>
      <c r="K16" s="16">
        <f>I16+J16</f>
        <v>-2006.1595199999865</v>
      </c>
      <c r="L16" s="16">
        <f>L17</f>
        <v>0</v>
      </c>
      <c r="M16" s="16">
        <f>K16+L16</f>
        <v>-2006.1595199999865</v>
      </c>
      <c r="N16" s="16">
        <f>N17</f>
        <v>-4075.1595199999865</v>
      </c>
      <c r="O16" s="16">
        <f>O17</f>
        <v>0</v>
      </c>
      <c r="P16" s="16">
        <f>O16+N16</f>
        <v>-4075.1595199999865</v>
      </c>
      <c r="Q16" s="16">
        <f>Q17</f>
        <v>0</v>
      </c>
      <c r="R16" s="16">
        <f>Q16+P16</f>
        <v>-4075.1595199999865</v>
      </c>
    </row>
    <row r="17" spans="2:18" ht="38.25" customHeight="1">
      <c r="B17" s="14" t="s">
        <v>3</v>
      </c>
      <c r="C17" s="17" t="s">
        <v>30</v>
      </c>
      <c r="D17" s="16">
        <f>D25+D21</f>
        <v>7603.2249399999855</v>
      </c>
      <c r="E17" s="16">
        <f>E25+E21</f>
        <v>0</v>
      </c>
      <c r="F17" s="16">
        <f t="shared" ref="F17:F25" si="0">D17+E17</f>
        <v>7603.2249399999855</v>
      </c>
      <c r="G17" s="16">
        <f>G25+G21</f>
        <v>3054.9443000000028</v>
      </c>
      <c r="H17" s="16">
        <f t="shared" ref="H17:H25" si="1">F17+G17</f>
        <v>10658.169239999988</v>
      </c>
      <c r="I17" s="16">
        <f>I25+I21</f>
        <v>-2006.1595199999865</v>
      </c>
      <c r="J17" s="16">
        <f>J25+J21</f>
        <v>0</v>
      </c>
      <c r="K17" s="16">
        <f t="shared" ref="K17:K25" si="2">I17+J17</f>
        <v>-2006.1595199999865</v>
      </c>
      <c r="L17" s="16">
        <f>L25+L21</f>
        <v>0</v>
      </c>
      <c r="M17" s="16">
        <f t="shared" ref="M17:M25" si="3">K17+L17</f>
        <v>-2006.1595199999865</v>
      </c>
      <c r="N17" s="16">
        <f>N25+N21</f>
        <v>-4075.1595199999865</v>
      </c>
      <c r="O17" s="16">
        <f>O25+O21</f>
        <v>0</v>
      </c>
      <c r="P17" s="16">
        <f t="shared" ref="P17:P25" si="4">O17+N17</f>
        <v>-4075.1595199999865</v>
      </c>
      <c r="Q17" s="16">
        <f>Q25+Q21</f>
        <v>0</v>
      </c>
      <c r="R17" s="16">
        <f t="shared" ref="R17:R25" si="5">Q17+P17</f>
        <v>-4075.1595199999865</v>
      </c>
    </row>
    <row r="18" spans="2:18" ht="36.75" customHeight="1">
      <c r="B18" s="13" t="s">
        <v>4</v>
      </c>
      <c r="C18" s="18" t="s">
        <v>39</v>
      </c>
      <c r="D18" s="19">
        <f t="shared" ref="D18:Q20" si="6">D19</f>
        <v>-490415.60571999999</v>
      </c>
      <c r="E18" s="19">
        <f t="shared" si="6"/>
        <v>-4518.3458199999995</v>
      </c>
      <c r="F18" s="16">
        <f t="shared" si="0"/>
        <v>-494933.95153999998</v>
      </c>
      <c r="G18" s="19">
        <f t="shared" si="6"/>
        <v>-42029.49</v>
      </c>
      <c r="H18" s="16">
        <f t="shared" si="1"/>
        <v>-536963.44154000003</v>
      </c>
      <c r="I18" s="19">
        <f t="shared" si="6"/>
        <v>-412220.65022000001</v>
      </c>
      <c r="J18" s="19">
        <f t="shared" si="6"/>
        <v>-9002.2441799999997</v>
      </c>
      <c r="K18" s="16">
        <f t="shared" si="2"/>
        <v>-421222.89439999999</v>
      </c>
      <c r="L18" s="19">
        <f t="shared" si="6"/>
        <v>0</v>
      </c>
      <c r="M18" s="16">
        <f t="shared" si="3"/>
        <v>-421222.89439999999</v>
      </c>
      <c r="N18" s="19">
        <f t="shared" si="6"/>
        <v>-412951.59535999998</v>
      </c>
      <c r="O18" s="19">
        <f t="shared" si="6"/>
        <v>-4537.9570000000003</v>
      </c>
      <c r="P18" s="16">
        <f t="shared" si="4"/>
        <v>-417489.55235999997</v>
      </c>
      <c r="Q18" s="19">
        <f t="shared" si="6"/>
        <v>0</v>
      </c>
      <c r="R18" s="16">
        <f t="shared" si="5"/>
        <v>-417489.55235999997</v>
      </c>
    </row>
    <row r="19" spans="2:18" ht="37.5" customHeight="1">
      <c r="B19" s="13" t="s">
        <v>5</v>
      </c>
      <c r="C19" s="18" t="s">
        <v>31</v>
      </c>
      <c r="D19" s="19">
        <f t="shared" si="6"/>
        <v>-490415.60571999999</v>
      </c>
      <c r="E19" s="19">
        <f t="shared" si="6"/>
        <v>-4518.3458199999995</v>
      </c>
      <c r="F19" s="16">
        <f t="shared" si="0"/>
        <v>-494933.95153999998</v>
      </c>
      <c r="G19" s="19">
        <f t="shared" si="6"/>
        <v>-42029.49</v>
      </c>
      <c r="H19" s="16">
        <f t="shared" si="1"/>
        <v>-536963.44154000003</v>
      </c>
      <c r="I19" s="19">
        <f t="shared" si="6"/>
        <v>-412220.65022000001</v>
      </c>
      <c r="J19" s="19">
        <f t="shared" si="6"/>
        <v>-9002.2441799999997</v>
      </c>
      <c r="K19" s="16">
        <f t="shared" si="2"/>
        <v>-421222.89439999999</v>
      </c>
      <c r="L19" s="19">
        <f t="shared" si="6"/>
        <v>0</v>
      </c>
      <c r="M19" s="16">
        <f t="shared" si="3"/>
        <v>-421222.89439999999</v>
      </c>
      <c r="N19" s="19">
        <f t="shared" si="6"/>
        <v>-412951.59535999998</v>
      </c>
      <c r="O19" s="19">
        <f t="shared" si="6"/>
        <v>-4537.9570000000003</v>
      </c>
      <c r="P19" s="16">
        <f t="shared" si="4"/>
        <v>-417489.55235999997</v>
      </c>
      <c r="Q19" s="19">
        <f t="shared" si="6"/>
        <v>0</v>
      </c>
      <c r="R19" s="16">
        <f t="shared" si="5"/>
        <v>-417489.55235999997</v>
      </c>
    </row>
    <row r="20" spans="2:18" ht="36" customHeight="1">
      <c r="B20" s="13" t="s">
        <v>6</v>
      </c>
      <c r="C20" s="18" t="s">
        <v>40</v>
      </c>
      <c r="D20" s="19">
        <f t="shared" si="6"/>
        <v>-490415.60571999999</v>
      </c>
      <c r="E20" s="19">
        <f t="shared" si="6"/>
        <v>-4518.3458199999995</v>
      </c>
      <c r="F20" s="16">
        <f t="shared" si="0"/>
        <v>-494933.95153999998</v>
      </c>
      <c r="G20" s="19">
        <f t="shared" si="6"/>
        <v>-42029.49</v>
      </c>
      <c r="H20" s="16">
        <f t="shared" si="1"/>
        <v>-536963.44154000003</v>
      </c>
      <c r="I20" s="19">
        <f t="shared" si="6"/>
        <v>-412220.65022000001</v>
      </c>
      <c r="J20" s="19">
        <f t="shared" si="6"/>
        <v>-9002.2441799999997</v>
      </c>
      <c r="K20" s="16">
        <f t="shared" si="2"/>
        <v>-421222.89439999999</v>
      </c>
      <c r="L20" s="19">
        <f t="shared" si="6"/>
        <v>0</v>
      </c>
      <c r="M20" s="16">
        <f t="shared" si="3"/>
        <v>-421222.89439999999</v>
      </c>
      <c r="N20" s="19">
        <f t="shared" si="6"/>
        <v>-412951.59535999998</v>
      </c>
      <c r="O20" s="19">
        <f t="shared" si="6"/>
        <v>-4537.9570000000003</v>
      </c>
      <c r="P20" s="16">
        <f t="shared" si="4"/>
        <v>-417489.55235999997</v>
      </c>
      <c r="Q20" s="19">
        <f t="shared" si="6"/>
        <v>0</v>
      </c>
      <c r="R20" s="16">
        <f t="shared" si="5"/>
        <v>-417489.55235999997</v>
      </c>
    </row>
    <row r="21" spans="2:18" ht="47.25" customHeight="1">
      <c r="B21" s="13" t="s">
        <v>12</v>
      </c>
      <c r="C21" s="18" t="s">
        <v>32</v>
      </c>
      <c r="D21" s="10">
        <f>-478685.33603-11730.26969</f>
        <v>-490415.60571999999</v>
      </c>
      <c r="E21" s="10">
        <v>-4518.3458199999995</v>
      </c>
      <c r="F21" s="16">
        <f t="shared" si="0"/>
        <v>-494933.95153999998</v>
      </c>
      <c r="G21" s="10">
        <v>-42029.49</v>
      </c>
      <c r="H21" s="16">
        <f t="shared" si="1"/>
        <v>-536963.44154000003</v>
      </c>
      <c r="I21" s="10">
        <f>-409942.45136-2278.19886</f>
        <v>-412220.65022000001</v>
      </c>
      <c r="J21" s="10">
        <v>-9002.2441799999997</v>
      </c>
      <c r="K21" s="16">
        <f t="shared" si="2"/>
        <v>-421222.89439999999</v>
      </c>
      <c r="L21" s="10"/>
      <c r="M21" s="16">
        <f t="shared" si="3"/>
        <v>-421222.89439999999</v>
      </c>
      <c r="N21" s="10">
        <f>-411232.95236-1718.643</f>
        <v>-412951.59535999998</v>
      </c>
      <c r="O21" s="10">
        <v>-4537.9570000000003</v>
      </c>
      <c r="P21" s="16">
        <f t="shared" si="4"/>
        <v>-417489.55235999997</v>
      </c>
      <c r="Q21" s="10"/>
      <c r="R21" s="16">
        <f t="shared" si="5"/>
        <v>-417489.55235999997</v>
      </c>
    </row>
    <row r="22" spans="2:18" ht="36.75" customHeight="1">
      <c r="B22" s="13" t="s">
        <v>7</v>
      </c>
      <c r="C22" s="18" t="s">
        <v>33</v>
      </c>
      <c r="D22" s="10">
        <f t="shared" ref="D22:Q24" si="7">D23</f>
        <v>498018.83065999998</v>
      </c>
      <c r="E22" s="10">
        <f t="shared" si="7"/>
        <v>4518.3458199999995</v>
      </c>
      <c r="F22" s="16">
        <f t="shared" si="0"/>
        <v>502537.17647999997</v>
      </c>
      <c r="G22" s="10">
        <f t="shared" si="7"/>
        <v>45084.434300000001</v>
      </c>
      <c r="H22" s="16">
        <f t="shared" si="1"/>
        <v>547621.61077999999</v>
      </c>
      <c r="I22" s="10">
        <f t="shared" si="7"/>
        <v>410214.49070000002</v>
      </c>
      <c r="J22" s="10">
        <f t="shared" si="7"/>
        <v>9002.2441799999997</v>
      </c>
      <c r="K22" s="16">
        <f t="shared" si="2"/>
        <v>419216.73488</v>
      </c>
      <c r="L22" s="10">
        <f t="shared" si="7"/>
        <v>0</v>
      </c>
      <c r="M22" s="16">
        <f t="shared" si="3"/>
        <v>419216.73488</v>
      </c>
      <c r="N22" s="10">
        <f t="shared" si="7"/>
        <v>408876.43583999999</v>
      </c>
      <c r="O22" s="10">
        <f t="shared" si="7"/>
        <v>4537.9570000000003</v>
      </c>
      <c r="P22" s="16">
        <f t="shared" si="4"/>
        <v>413414.39283999999</v>
      </c>
      <c r="Q22" s="10">
        <f t="shared" si="7"/>
        <v>0</v>
      </c>
      <c r="R22" s="16">
        <f t="shared" si="5"/>
        <v>413414.39283999999</v>
      </c>
    </row>
    <row r="23" spans="2:18" ht="36.75" customHeight="1">
      <c r="B23" s="13" t="s">
        <v>8</v>
      </c>
      <c r="C23" s="18" t="s">
        <v>41</v>
      </c>
      <c r="D23" s="10">
        <f t="shared" si="7"/>
        <v>498018.83065999998</v>
      </c>
      <c r="E23" s="10">
        <f t="shared" si="7"/>
        <v>4518.3458199999995</v>
      </c>
      <c r="F23" s="16">
        <f t="shared" si="0"/>
        <v>502537.17647999997</v>
      </c>
      <c r="G23" s="10">
        <f t="shared" si="7"/>
        <v>45084.434300000001</v>
      </c>
      <c r="H23" s="16">
        <f t="shared" si="1"/>
        <v>547621.61077999999</v>
      </c>
      <c r="I23" s="10">
        <f t="shared" si="7"/>
        <v>410214.49070000002</v>
      </c>
      <c r="J23" s="10">
        <f t="shared" si="7"/>
        <v>9002.2441799999997</v>
      </c>
      <c r="K23" s="16">
        <f t="shared" si="2"/>
        <v>419216.73488</v>
      </c>
      <c r="L23" s="10">
        <f t="shared" si="7"/>
        <v>0</v>
      </c>
      <c r="M23" s="16">
        <f t="shared" si="3"/>
        <v>419216.73488</v>
      </c>
      <c r="N23" s="10">
        <f t="shared" si="7"/>
        <v>408876.43583999999</v>
      </c>
      <c r="O23" s="10">
        <f t="shared" si="7"/>
        <v>4537.9570000000003</v>
      </c>
      <c r="P23" s="16">
        <f t="shared" si="4"/>
        <v>413414.39283999999</v>
      </c>
      <c r="Q23" s="10">
        <f t="shared" si="7"/>
        <v>0</v>
      </c>
      <c r="R23" s="16">
        <f t="shared" si="5"/>
        <v>413414.39283999999</v>
      </c>
    </row>
    <row r="24" spans="2:18" ht="36.75" customHeight="1">
      <c r="B24" s="13" t="s">
        <v>9</v>
      </c>
      <c r="C24" s="18" t="s">
        <v>34</v>
      </c>
      <c r="D24" s="10">
        <f t="shared" si="7"/>
        <v>498018.83065999998</v>
      </c>
      <c r="E24" s="10">
        <f t="shared" si="7"/>
        <v>4518.3458199999995</v>
      </c>
      <c r="F24" s="16">
        <f t="shared" si="0"/>
        <v>502537.17647999997</v>
      </c>
      <c r="G24" s="10">
        <f t="shared" si="7"/>
        <v>45084.434300000001</v>
      </c>
      <c r="H24" s="16">
        <f t="shared" si="1"/>
        <v>547621.61077999999</v>
      </c>
      <c r="I24" s="10">
        <f t="shared" si="7"/>
        <v>410214.49070000002</v>
      </c>
      <c r="J24" s="10">
        <f t="shared" si="7"/>
        <v>9002.2441799999997</v>
      </c>
      <c r="K24" s="16">
        <f t="shared" si="2"/>
        <v>419216.73488</v>
      </c>
      <c r="L24" s="10">
        <f t="shared" si="7"/>
        <v>0</v>
      </c>
      <c r="M24" s="16">
        <f t="shared" si="3"/>
        <v>419216.73488</v>
      </c>
      <c r="N24" s="10">
        <f t="shared" si="7"/>
        <v>408876.43583999999</v>
      </c>
      <c r="O24" s="10">
        <f t="shared" si="7"/>
        <v>4537.9570000000003</v>
      </c>
      <c r="P24" s="16">
        <f t="shared" si="4"/>
        <v>413414.39283999999</v>
      </c>
      <c r="Q24" s="10">
        <f t="shared" si="7"/>
        <v>0</v>
      </c>
      <c r="R24" s="16">
        <f t="shared" si="5"/>
        <v>413414.39283999999</v>
      </c>
    </row>
    <row r="25" spans="2:18" ht="47.25" customHeight="1">
      <c r="B25" s="13" t="s">
        <v>13</v>
      </c>
      <c r="C25" s="18" t="s">
        <v>35</v>
      </c>
      <c r="D25" s="11">
        <f>486288.56097+11730.26969</f>
        <v>498018.83065999998</v>
      </c>
      <c r="E25" s="10">
        <v>4518.3458199999995</v>
      </c>
      <c r="F25" s="16">
        <f t="shared" si="0"/>
        <v>502537.17647999997</v>
      </c>
      <c r="G25" s="10">
        <v>45084.434300000001</v>
      </c>
      <c r="H25" s="16">
        <f t="shared" si="1"/>
        <v>547621.61077999999</v>
      </c>
      <c r="I25" s="10">
        <f>407936.29184+2278.19886</f>
        <v>410214.49070000002</v>
      </c>
      <c r="J25" s="10">
        <v>9002.2441799999997</v>
      </c>
      <c r="K25" s="16">
        <f t="shared" si="2"/>
        <v>419216.73488</v>
      </c>
      <c r="L25" s="10"/>
      <c r="M25" s="16">
        <f t="shared" si="3"/>
        <v>419216.73488</v>
      </c>
      <c r="N25" s="10">
        <f>407157.79284+1718.643</f>
        <v>408876.43583999999</v>
      </c>
      <c r="O25" s="10">
        <v>4537.9570000000003</v>
      </c>
      <c r="P25" s="16">
        <f t="shared" si="4"/>
        <v>413414.39283999999</v>
      </c>
      <c r="Q25" s="10"/>
      <c r="R25" s="16">
        <f t="shared" si="5"/>
        <v>413414.39283999999</v>
      </c>
    </row>
  </sheetData>
  <mergeCells count="16">
    <mergeCell ref="B11:R11"/>
    <mergeCell ref="B12:R12"/>
    <mergeCell ref="B13:R13"/>
    <mergeCell ref="D14:R14"/>
    <mergeCell ref="B6:R6"/>
    <mergeCell ref="B7:R7"/>
    <mergeCell ref="B8:R8"/>
    <mergeCell ref="B9:R9"/>
    <mergeCell ref="B10:R10"/>
    <mergeCell ref="C14:C15"/>
    <mergeCell ref="B14:B15"/>
    <mergeCell ref="B1:R1"/>
    <mergeCell ref="B2:R2"/>
    <mergeCell ref="B3:R3"/>
    <mergeCell ref="B4:R4"/>
    <mergeCell ref="B5:R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6"/>
      <c r="B1" s="26" t="s">
        <v>22</v>
      </c>
      <c r="C1" s="26"/>
      <c r="D1" s="26"/>
    </row>
    <row r="2" spans="1:4" ht="15.75">
      <c r="A2" s="26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>
        <f>-Лист1!I21</f>
        <v>412220.65022000001</v>
      </c>
      <c r="D3" s="4">
        <f>-Лист1!N21</f>
        <v>412951.59535999998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100.17731890423487</v>
      </c>
    </row>
    <row r="5" spans="1:4" ht="15.75">
      <c r="A5" s="5" t="s">
        <v>25</v>
      </c>
      <c r="B5" s="6" t="e">
        <f>B3/[2]Лист1!$P$277*100</f>
        <v>#REF!</v>
      </c>
      <c r="C5" s="6">
        <f>C3/[2]Лист1!$P$277*100</f>
        <v>97.836804322122461</v>
      </c>
      <c r="D5" s="6">
        <f>D3/[2]Лист1!$P$277*100</f>
        <v>98.010287471484858</v>
      </c>
    </row>
    <row r="6" spans="1:4" ht="15.75">
      <c r="A6" s="3" t="s">
        <v>26</v>
      </c>
      <c r="B6" s="4" t="e">
        <f>Лист1!#REF!</f>
        <v>#REF!</v>
      </c>
      <c r="C6" s="4">
        <f>Лист1!I25</f>
        <v>410214.49070000002</v>
      </c>
      <c r="D6" s="4">
        <f>Лист1!N25</f>
        <v>408876.43583999999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99.673815798725997</v>
      </c>
    </row>
    <row r="8" spans="1:4" ht="15.75">
      <c r="A8" s="5" t="s">
        <v>25</v>
      </c>
      <c r="B8" s="6" t="e">
        <f>B6/429642.09767*100</f>
        <v>#REF!</v>
      </c>
      <c r="C8" s="6">
        <f>C6/429642.09767*100</f>
        <v>95.478188223323983</v>
      </c>
      <c r="D8" s="6">
        <f t="shared" ref="D8" si="0">D6/429642.09767*100</f>
        <v>95.166753457676833</v>
      </c>
    </row>
    <row r="9" spans="1:4" ht="31.5">
      <c r="A9" s="3" t="s">
        <v>27</v>
      </c>
      <c r="B9" s="4" t="e">
        <f>B3-B6</f>
        <v>#REF!</v>
      </c>
      <c r="C9" s="4">
        <f t="shared" ref="C9:D9" si="1">C3-C6</f>
        <v>2006.1595199999865</v>
      </c>
      <c r="D9" s="4">
        <f t="shared" si="1"/>
        <v>4075.1595199999865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2020-02-28T07:41:12Z</dcterms:modified>
</cp:coreProperties>
</file>