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Лист1!$A$2:$V$502</definedName>
  </definedNames>
  <calcPr calcId="124519"/>
</workbook>
</file>

<file path=xl/calcChain.xml><?xml version="1.0" encoding="utf-8"?>
<calcChain xmlns="http://schemas.openxmlformats.org/spreadsheetml/2006/main">
  <c r="U70" i="1"/>
  <c r="V70" s="1"/>
  <c r="U500"/>
  <c r="U499" s="1"/>
  <c r="U496"/>
  <c r="U494"/>
  <c r="V494" s="1"/>
  <c r="U492"/>
  <c r="U490"/>
  <c r="V490" s="1"/>
  <c r="U487"/>
  <c r="V487" s="1"/>
  <c r="U485"/>
  <c r="U481"/>
  <c r="V481" s="1"/>
  <c r="U477"/>
  <c r="V477" s="1"/>
  <c r="U475"/>
  <c r="V475" s="1"/>
  <c r="U473"/>
  <c r="V473" s="1"/>
  <c r="U468"/>
  <c r="V468" s="1"/>
  <c r="U466"/>
  <c r="V466" s="1"/>
  <c r="U464"/>
  <c r="U461"/>
  <c r="V461" s="1"/>
  <c r="U459"/>
  <c r="V459" s="1"/>
  <c r="U455"/>
  <c r="U453"/>
  <c r="V453" s="1"/>
  <c r="U451"/>
  <c r="V451" s="1"/>
  <c r="U448"/>
  <c r="V448" s="1"/>
  <c r="U446"/>
  <c r="V446" s="1"/>
  <c r="U444"/>
  <c r="U441"/>
  <c r="U440" s="1"/>
  <c r="V440" s="1"/>
  <c r="U437"/>
  <c r="U436" s="1"/>
  <c r="U433"/>
  <c r="U432" s="1"/>
  <c r="V432" s="1"/>
  <c r="U430"/>
  <c r="V430" s="1"/>
  <c r="U427"/>
  <c r="V427" s="1"/>
  <c r="U423"/>
  <c r="V423" s="1"/>
  <c r="U420"/>
  <c r="U419" s="1"/>
  <c r="V419" s="1"/>
  <c r="U417"/>
  <c r="U416" s="1"/>
  <c r="V416" s="1"/>
  <c r="U413"/>
  <c r="U412" s="1"/>
  <c r="V412" s="1"/>
  <c r="U407"/>
  <c r="U406" s="1"/>
  <c r="U405" s="1"/>
  <c r="V405" s="1"/>
  <c r="U403"/>
  <c r="U402" s="1"/>
  <c r="U398"/>
  <c r="U397" s="1"/>
  <c r="V397" s="1"/>
  <c r="U395"/>
  <c r="U391"/>
  <c r="V391" s="1"/>
  <c r="U385"/>
  <c r="U384" s="1"/>
  <c r="U380"/>
  <c r="U379" s="1"/>
  <c r="U375"/>
  <c r="U374" s="1"/>
  <c r="U372"/>
  <c r="U371" s="1"/>
  <c r="U368"/>
  <c r="U367" s="1"/>
  <c r="U364"/>
  <c r="U362"/>
  <c r="U360"/>
  <c r="U358"/>
  <c r="V358" s="1"/>
  <c r="U356"/>
  <c r="U354"/>
  <c r="U352"/>
  <c r="V352" s="1"/>
  <c r="U350"/>
  <c r="V350" s="1"/>
  <c r="U348"/>
  <c r="V348" s="1"/>
  <c r="U346"/>
  <c r="U344"/>
  <c r="U342"/>
  <c r="U339"/>
  <c r="U336"/>
  <c r="U335" s="1"/>
  <c r="V335" s="1"/>
  <c r="U333"/>
  <c r="U332" s="1"/>
  <c r="U330"/>
  <c r="U329" s="1"/>
  <c r="U326"/>
  <c r="U325"/>
  <c r="U324" s="1"/>
  <c r="U322"/>
  <c r="U318"/>
  <c r="U316"/>
  <c r="V316" s="1"/>
  <c r="U312"/>
  <c r="U309" s="1"/>
  <c r="V309" s="1"/>
  <c r="U310"/>
  <c r="U307"/>
  <c r="V307" s="1"/>
  <c r="U304"/>
  <c r="V304" s="1"/>
  <c r="U302"/>
  <c r="U300"/>
  <c r="U298"/>
  <c r="U294"/>
  <c r="U293" s="1"/>
  <c r="U289"/>
  <c r="V289" s="1"/>
  <c r="U287"/>
  <c r="U284"/>
  <c r="U282"/>
  <c r="V282" s="1"/>
  <c r="U279"/>
  <c r="U275"/>
  <c r="U274" s="1"/>
  <c r="V274" s="1"/>
  <c r="U272"/>
  <c r="U271" s="1"/>
  <c r="V271" s="1"/>
  <c r="U269"/>
  <c r="U268" s="1"/>
  <c r="U266"/>
  <c r="V266" s="1"/>
  <c r="U264"/>
  <c r="U262"/>
  <c r="U259"/>
  <c r="V259" s="1"/>
  <c r="U253"/>
  <c r="U252" s="1"/>
  <c r="V252" s="1"/>
  <c r="U248"/>
  <c r="U247" s="1"/>
  <c r="V247" s="1"/>
  <c r="U244"/>
  <c r="U243" s="1"/>
  <c r="U239"/>
  <c r="V239" s="1"/>
  <c r="U236"/>
  <c r="V236" s="1"/>
  <c r="U233"/>
  <c r="U232" s="1"/>
  <c r="U229"/>
  <c r="U228" s="1"/>
  <c r="U225"/>
  <c r="U223"/>
  <c r="V223" s="1"/>
  <c r="U221"/>
  <c r="V221" s="1"/>
  <c r="U219"/>
  <c r="V219" s="1"/>
  <c r="U215"/>
  <c r="V215" s="1"/>
  <c r="U210"/>
  <c r="U209" s="1"/>
  <c r="U208" s="1"/>
  <c r="V208" s="1"/>
  <c r="U206"/>
  <c r="U205" s="1"/>
  <c r="V205" s="1"/>
  <c r="U203"/>
  <c r="V203" s="1"/>
  <c r="U201"/>
  <c r="U199"/>
  <c r="U197"/>
  <c r="V197" s="1"/>
  <c r="U195"/>
  <c r="V195" s="1"/>
  <c r="U191"/>
  <c r="U190" s="1"/>
  <c r="U188"/>
  <c r="U186"/>
  <c r="V186" s="1"/>
  <c r="U184"/>
  <c r="U183"/>
  <c r="V183" s="1"/>
  <c r="U180"/>
  <c r="U179"/>
  <c r="U177"/>
  <c r="V177" s="1"/>
  <c r="U175"/>
  <c r="U173"/>
  <c r="V173" s="1"/>
  <c r="U168"/>
  <c r="U167" s="1"/>
  <c r="U164"/>
  <c r="U163" s="1"/>
  <c r="U160"/>
  <c r="U159" s="1"/>
  <c r="U157"/>
  <c r="V157" s="1"/>
  <c r="U153"/>
  <c r="U152" s="1"/>
  <c r="U149"/>
  <c r="U148" s="1"/>
  <c r="U144"/>
  <c r="U143" s="1"/>
  <c r="V143" s="1"/>
  <c r="U141"/>
  <c r="U140" s="1"/>
  <c r="U137"/>
  <c r="U136" s="1"/>
  <c r="U132"/>
  <c r="U131" s="1"/>
  <c r="U127"/>
  <c r="U126" s="1"/>
  <c r="V126" s="1"/>
  <c r="U124"/>
  <c r="U123" s="1"/>
  <c r="V123" s="1"/>
  <c r="U121"/>
  <c r="U120" s="1"/>
  <c r="V120" s="1"/>
  <c r="U115"/>
  <c r="V115" s="1"/>
  <c r="U111"/>
  <c r="V111" s="1"/>
  <c r="U108"/>
  <c r="U107" s="1"/>
  <c r="V107" s="1"/>
  <c r="U104"/>
  <c r="U103" s="1"/>
  <c r="U100"/>
  <c r="V100" s="1"/>
  <c r="U98"/>
  <c r="V98" s="1"/>
  <c r="U96"/>
  <c r="V96" s="1"/>
  <c r="U94"/>
  <c r="U91"/>
  <c r="V91" s="1"/>
  <c r="U89"/>
  <c r="V89" s="1"/>
  <c r="U87"/>
  <c r="U85"/>
  <c r="U84"/>
  <c r="U83" s="1"/>
  <c r="V83" s="1"/>
  <c r="U81"/>
  <c r="U79"/>
  <c r="U75"/>
  <c r="V75" s="1"/>
  <c r="U72"/>
  <c r="V72" s="1"/>
  <c r="U68"/>
  <c r="U66"/>
  <c r="V66" s="1"/>
  <c r="U64"/>
  <c r="V64" s="1"/>
  <c r="U62"/>
  <c r="V62" s="1"/>
  <c r="U60"/>
  <c r="U58"/>
  <c r="U56"/>
  <c r="U54"/>
  <c r="U50"/>
  <c r="V50" s="1"/>
  <c r="U47"/>
  <c r="V47" s="1"/>
  <c r="U45"/>
  <c r="U43"/>
  <c r="U41"/>
  <c r="V41" s="1"/>
  <c r="U39"/>
  <c r="V39" s="1"/>
  <c r="U37"/>
  <c r="U35"/>
  <c r="V35" s="1"/>
  <c r="U33"/>
  <c r="V33" s="1"/>
  <c r="U31"/>
  <c r="V31" s="1"/>
  <c r="U27"/>
  <c r="V27" s="1"/>
  <c r="U24"/>
  <c r="U22"/>
  <c r="V22" s="1"/>
  <c r="U20"/>
  <c r="V20" s="1"/>
  <c r="U18"/>
  <c r="V18" s="1"/>
  <c r="U16"/>
  <c r="U14"/>
  <c r="V15"/>
  <c r="V16"/>
  <c r="V17"/>
  <c r="V19"/>
  <c r="V21"/>
  <c r="V23"/>
  <c r="V24"/>
  <c r="V25"/>
  <c r="V28"/>
  <c r="V32"/>
  <c r="V34"/>
  <c r="V36"/>
  <c r="V37"/>
  <c r="V38"/>
  <c r="V40"/>
  <c r="V42"/>
  <c r="V45"/>
  <c r="V46"/>
  <c r="V48"/>
  <c r="V51"/>
  <c r="V55"/>
  <c r="V56"/>
  <c r="V57"/>
  <c r="V60"/>
  <c r="V61"/>
  <c r="V63"/>
  <c r="V65"/>
  <c r="V67"/>
  <c r="V68"/>
  <c r="V69"/>
  <c r="V71"/>
  <c r="V73"/>
  <c r="V76"/>
  <c r="V77"/>
  <c r="V81"/>
  <c r="V82"/>
  <c r="V85"/>
  <c r="V86"/>
  <c r="V87"/>
  <c r="V88"/>
  <c r="V90"/>
  <c r="V92"/>
  <c r="V93"/>
  <c r="V94"/>
  <c r="V95"/>
  <c r="V97"/>
  <c r="V99"/>
  <c r="V101"/>
  <c r="V104"/>
  <c r="V105"/>
  <c r="V106"/>
  <c r="V108"/>
  <c r="V109"/>
  <c r="V112"/>
  <c r="V116"/>
  <c r="V117"/>
  <c r="V122"/>
  <c r="V125"/>
  <c r="V127"/>
  <c r="V128"/>
  <c r="V129"/>
  <c r="V132"/>
  <c r="V133"/>
  <c r="V138"/>
  <c r="V141"/>
  <c r="V142"/>
  <c r="V144"/>
  <c r="V145"/>
  <c r="V146"/>
  <c r="V150"/>
  <c r="V153"/>
  <c r="V154"/>
  <c r="V158"/>
  <c r="V161"/>
  <c r="V164"/>
  <c r="V165"/>
  <c r="V168"/>
  <c r="V169"/>
  <c r="V174"/>
  <c r="V176"/>
  <c r="V178"/>
  <c r="V179"/>
  <c r="V180"/>
  <c r="V181"/>
  <c r="V184"/>
  <c r="V185"/>
  <c r="V187"/>
  <c r="V188"/>
  <c r="V189"/>
  <c r="V196"/>
  <c r="V198"/>
  <c r="V199"/>
  <c r="V200"/>
  <c r="V201"/>
  <c r="V202"/>
  <c r="V204"/>
  <c r="V207"/>
  <c r="V211"/>
  <c r="V212"/>
  <c r="V216"/>
  <c r="V220"/>
  <c r="V222"/>
  <c r="V224"/>
  <c r="V229"/>
  <c r="V230"/>
  <c r="V237"/>
  <c r="V240"/>
  <c r="V245"/>
  <c r="V246"/>
  <c r="V249"/>
  <c r="V250"/>
  <c r="V251"/>
  <c r="V254"/>
  <c r="V255"/>
  <c r="V260"/>
  <c r="V267"/>
  <c r="V273"/>
  <c r="V276"/>
  <c r="V279"/>
  <c r="V280"/>
  <c r="V283"/>
  <c r="V285"/>
  <c r="V290"/>
  <c r="V295"/>
  <c r="V299"/>
  <c r="V300"/>
  <c r="V301"/>
  <c r="V302"/>
  <c r="V303"/>
  <c r="V305"/>
  <c r="V308"/>
  <c r="V310"/>
  <c r="V311"/>
  <c r="V313"/>
  <c r="V317"/>
  <c r="V319"/>
  <c r="V331"/>
  <c r="V337"/>
  <c r="V345"/>
  <c r="V346"/>
  <c r="V347"/>
  <c r="V349"/>
  <c r="V351"/>
  <c r="V353"/>
  <c r="V354"/>
  <c r="V355"/>
  <c r="V356"/>
  <c r="V357"/>
  <c r="V359"/>
  <c r="V360"/>
  <c r="V361"/>
  <c r="V362"/>
  <c r="V363"/>
  <c r="V364"/>
  <c r="V365"/>
  <c r="V386"/>
  <c r="V387"/>
  <c r="V388"/>
  <c r="V392"/>
  <c r="V399"/>
  <c r="V403"/>
  <c r="V404"/>
  <c r="V407"/>
  <c r="V408"/>
  <c r="V409"/>
  <c r="V413"/>
  <c r="V414"/>
  <c r="V415"/>
  <c r="V418"/>
  <c r="V420"/>
  <c r="V421"/>
  <c r="V424"/>
  <c r="V428"/>
  <c r="V431"/>
  <c r="V433"/>
  <c r="V434"/>
  <c r="V438"/>
  <c r="V441"/>
  <c r="V442"/>
  <c r="V444"/>
  <c r="V445"/>
  <c r="V447"/>
  <c r="V449"/>
  <c r="V450"/>
  <c r="V452"/>
  <c r="V454"/>
  <c r="V455"/>
  <c r="V456"/>
  <c r="V460"/>
  <c r="V462"/>
  <c r="V463"/>
  <c r="V464"/>
  <c r="V465"/>
  <c r="V467"/>
  <c r="V469"/>
  <c r="V470"/>
  <c r="V471"/>
  <c r="V472"/>
  <c r="V474"/>
  <c r="V476"/>
  <c r="V478"/>
  <c r="V479"/>
  <c r="V480"/>
  <c r="V482"/>
  <c r="V483"/>
  <c r="V484"/>
  <c r="V485"/>
  <c r="V486"/>
  <c r="V488"/>
  <c r="V489"/>
  <c r="V491"/>
  <c r="V492"/>
  <c r="V493"/>
  <c r="V495"/>
  <c r="V496"/>
  <c r="V497"/>
  <c r="V500"/>
  <c r="V501"/>
  <c r="V437" l="1"/>
  <c r="U390"/>
  <c r="U389" s="1"/>
  <c r="V389" s="1"/>
  <c r="V385"/>
  <c r="U338"/>
  <c r="U328" s="1"/>
  <c r="V336"/>
  <c r="V312"/>
  <c r="U278"/>
  <c r="U277" s="1"/>
  <c r="V275"/>
  <c r="V272"/>
  <c r="U235"/>
  <c r="V235" s="1"/>
  <c r="U227"/>
  <c r="V227" s="1"/>
  <c r="V228"/>
  <c r="V210"/>
  <c r="V206"/>
  <c r="V160"/>
  <c r="U156"/>
  <c r="V156" s="1"/>
  <c r="V121"/>
  <c r="U53"/>
  <c r="V84"/>
  <c r="U49"/>
  <c r="V49" s="1"/>
  <c r="U429"/>
  <c r="V429" s="1"/>
  <c r="V398"/>
  <c r="U321"/>
  <c r="U315"/>
  <c r="V315" s="1"/>
  <c r="U297"/>
  <c r="V297" s="1"/>
  <c r="U261"/>
  <c r="V248"/>
  <c r="V244"/>
  <c r="U172"/>
  <c r="U171" s="1"/>
  <c r="U166"/>
  <c r="V166" s="1"/>
  <c r="V167"/>
  <c r="V124"/>
  <c r="U114"/>
  <c r="U78"/>
  <c r="U13"/>
  <c r="V13" s="1"/>
  <c r="U139"/>
  <c r="V139" s="1"/>
  <c r="V140"/>
  <c r="U151"/>
  <c r="V151" s="1"/>
  <c r="V152"/>
  <c r="V384"/>
  <c r="U383"/>
  <c r="U135"/>
  <c r="V136"/>
  <c r="V159"/>
  <c r="V243"/>
  <c r="U242"/>
  <c r="V329"/>
  <c r="V103"/>
  <c r="V131"/>
  <c r="U130"/>
  <c r="V130" s="1"/>
  <c r="U435"/>
  <c r="V435" s="1"/>
  <c r="V436"/>
  <c r="U162"/>
  <c r="V162" s="1"/>
  <c r="V163"/>
  <c r="V293"/>
  <c r="U292"/>
  <c r="V292" s="1"/>
  <c r="U498"/>
  <c r="V498" s="1"/>
  <c r="V499"/>
  <c r="V148"/>
  <c r="U147"/>
  <c r="V147" s="1"/>
  <c r="U378"/>
  <c r="U314"/>
  <c r="V314" s="1"/>
  <c r="U370"/>
  <c r="V402"/>
  <c r="U401"/>
  <c r="U119"/>
  <c r="V119" s="1"/>
  <c r="U443"/>
  <c r="V443" s="1"/>
  <c r="V417"/>
  <c r="V253"/>
  <c r="V209"/>
  <c r="V149"/>
  <c r="V406"/>
  <c r="V390"/>
  <c r="V330"/>
  <c r="V318"/>
  <c r="V298"/>
  <c r="V294"/>
  <c r="V54"/>
  <c r="V14"/>
  <c r="U30"/>
  <c r="U74"/>
  <c r="V74" s="1"/>
  <c r="U110"/>
  <c r="V110" s="1"/>
  <c r="U218"/>
  <c r="U426"/>
  <c r="V137"/>
  <c r="U26"/>
  <c r="V26" s="1"/>
  <c r="U182"/>
  <c r="V182" s="1"/>
  <c r="U194"/>
  <c r="U214"/>
  <c r="U238"/>
  <c r="V238" s="1"/>
  <c r="U258"/>
  <c r="U306"/>
  <c r="V306" s="1"/>
  <c r="U366"/>
  <c r="U394"/>
  <c r="U422"/>
  <c r="V422" s="1"/>
  <c r="U458"/>
  <c r="V175"/>
  <c r="S469"/>
  <c r="S468" s="1"/>
  <c r="S414"/>
  <c r="S449"/>
  <c r="S448" s="1"/>
  <c r="S15"/>
  <c r="S478"/>
  <c r="S500"/>
  <c r="S496"/>
  <c r="S494"/>
  <c r="S492"/>
  <c r="S490"/>
  <c r="S487"/>
  <c r="S485"/>
  <c r="S481"/>
  <c r="S475"/>
  <c r="S473"/>
  <c r="S466"/>
  <c r="S464"/>
  <c r="S461"/>
  <c r="S459"/>
  <c r="S455"/>
  <c r="S453"/>
  <c r="S451"/>
  <c r="S446"/>
  <c r="S444"/>
  <c r="S441"/>
  <c r="S440" s="1"/>
  <c r="S437"/>
  <c r="S436" s="1"/>
  <c r="S433"/>
  <c r="S432" s="1"/>
  <c r="S430"/>
  <c r="S429" s="1"/>
  <c r="S427"/>
  <c r="S423"/>
  <c r="S420"/>
  <c r="S417"/>
  <c r="S416"/>
  <c r="S407"/>
  <c r="S406" s="1"/>
  <c r="S403"/>
  <c r="S402" s="1"/>
  <c r="S398"/>
  <c r="S397" s="1"/>
  <c r="S395"/>
  <c r="S394"/>
  <c r="S391"/>
  <c r="S390" s="1"/>
  <c r="S385"/>
  <c r="S384" s="1"/>
  <c r="S380"/>
  <c r="S375"/>
  <c r="S374" s="1"/>
  <c r="S372"/>
  <c r="S371" s="1"/>
  <c r="S370" s="1"/>
  <c r="S368"/>
  <c r="S367" s="1"/>
  <c r="S364"/>
  <c r="S362"/>
  <c r="S360"/>
  <c r="S358"/>
  <c r="S356"/>
  <c r="S354"/>
  <c r="S352"/>
  <c r="S350"/>
  <c r="S348"/>
  <c r="S346"/>
  <c r="S344"/>
  <c r="S342"/>
  <c r="S339"/>
  <c r="S336"/>
  <c r="S335" s="1"/>
  <c r="S333"/>
  <c r="S332" s="1"/>
  <c r="S330"/>
  <c r="S329" s="1"/>
  <c r="S326"/>
  <c r="S325" s="1"/>
  <c r="S322"/>
  <c r="S321" s="1"/>
  <c r="S318"/>
  <c r="S316"/>
  <c r="S312"/>
  <c r="S310"/>
  <c r="S307"/>
  <c r="S306"/>
  <c r="S304"/>
  <c r="S302"/>
  <c r="S300"/>
  <c r="S298"/>
  <c r="S294"/>
  <c r="S293" s="1"/>
  <c r="S292" s="1"/>
  <c r="S289"/>
  <c r="S287"/>
  <c r="S284"/>
  <c r="S282"/>
  <c r="S279"/>
  <c r="S275"/>
  <c r="S274" s="1"/>
  <c r="S272"/>
  <c r="S269"/>
  <c r="S268"/>
  <c r="S266"/>
  <c r="S264"/>
  <c r="S262"/>
  <c r="S259"/>
  <c r="S253"/>
  <c r="S252" s="1"/>
  <c r="S248"/>
  <c r="S247" s="1"/>
  <c r="S244"/>
  <c r="S239"/>
  <c r="S238" s="1"/>
  <c r="S236"/>
  <c r="S235" s="1"/>
  <c r="S233"/>
  <c r="S232" s="1"/>
  <c r="S229"/>
  <c r="S228"/>
  <c r="S225"/>
  <c r="S223"/>
  <c r="S221"/>
  <c r="S219"/>
  <c r="S218" s="1"/>
  <c r="S215"/>
  <c r="S214" s="1"/>
  <c r="S210"/>
  <c r="S206"/>
  <c r="S205" s="1"/>
  <c r="S203"/>
  <c r="S201"/>
  <c r="S199"/>
  <c r="S197"/>
  <c r="S195"/>
  <c r="S191"/>
  <c r="S190" s="1"/>
  <c r="S188"/>
  <c r="S186"/>
  <c r="S184"/>
  <c r="S183" s="1"/>
  <c r="S182" s="1"/>
  <c r="S180"/>
  <c r="S177"/>
  <c r="S175"/>
  <c r="S173"/>
  <c r="S168"/>
  <c r="S167" s="1"/>
  <c r="S164"/>
  <c r="S160"/>
  <c r="S157"/>
  <c r="S156" s="1"/>
  <c r="S153"/>
  <c r="S152" s="1"/>
  <c r="S149"/>
  <c r="S148" s="1"/>
  <c r="S144"/>
  <c r="S143" s="1"/>
  <c r="S141"/>
  <c r="S140" s="1"/>
  <c r="S137"/>
  <c r="S136" s="1"/>
  <c r="S132"/>
  <c r="S127"/>
  <c r="S126" s="1"/>
  <c r="S124"/>
  <c r="S121"/>
  <c r="S120" s="1"/>
  <c r="S115"/>
  <c r="S114" s="1"/>
  <c r="S111"/>
  <c r="S110" s="1"/>
  <c r="S108"/>
  <c r="S107"/>
  <c r="S104"/>
  <c r="S100"/>
  <c r="S98"/>
  <c r="S96"/>
  <c r="S94"/>
  <c r="S91"/>
  <c r="S89"/>
  <c r="S87"/>
  <c r="S85"/>
  <c r="S84" s="1"/>
  <c r="S81"/>
  <c r="S79"/>
  <c r="S78" s="1"/>
  <c r="S75"/>
  <c r="S74" s="1"/>
  <c r="S72"/>
  <c r="S70"/>
  <c r="S68"/>
  <c r="S66"/>
  <c r="S64"/>
  <c r="S62"/>
  <c r="S60"/>
  <c r="S58"/>
  <c r="S56"/>
  <c r="S54"/>
  <c r="S50"/>
  <c r="S49" s="1"/>
  <c r="S47"/>
  <c r="S45"/>
  <c r="S43"/>
  <c r="S41"/>
  <c r="S39"/>
  <c r="S37"/>
  <c r="S35"/>
  <c r="S33"/>
  <c r="S31"/>
  <c r="S27"/>
  <c r="S24"/>
  <c r="S22"/>
  <c r="S20"/>
  <c r="S18"/>
  <c r="S16"/>
  <c r="U411" l="1"/>
  <c r="U410" s="1"/>
  <c r="V410" s="1"/>
  <c r="U155"/>
  <c r="V155" s="1"/>
  <c r="S338"/>
  <c r="S328" s="1"/>
  <c r="U320"/>
  <c r="U296"/>
  <c r="V296" s="1"/>
  <c r="V172"/>
  <c r="U113"/>
  <c r="V113" s="1"/>
  <c r="V114"/>
  <c r="U393"/>
  <c r="V393" s="1"/>
  <c r="U257"/>
  <c r="V258"/>
  <c r="U29"/>
  <c r="U377"/>
  <c r="V458"/>
  <c r="U457"/>
  <c r="V457" s="1"/>
  <c r="U193"/>
  <c r="V193" s="1"/>
  <c r="V194"/>
  <c r="V171"/>
  <c r="V135"/>
  <c r="U439"/>
  <c r="V439" s="1"/>
  <c r="U231"/>
  <c r="V231" s="1"/>
  <c r="U102"/>
  <c r="V102" s="1"/>
  <c r="U217"/>
  <c r="V217" s="1"/>
  <c r="V218"/>
  <c r="V411"/>
  <c r="U425"/>
  <c r="V425" s="1"/>
  <c r="V426"/>
  <c r="V383"/>
  <c r="U213"/>
  <c r="V213" s="1"/>
  <c r="V214"/>
  <c r="U400"/>
  <c r="V400" s="1"/>
  <c r="V401"/>
  <c r="U241"/>
  <c r="V241" s="1"/>
  <c r="V242"/>
  <c r="U52"/>
  <c r="U12"/>
  <c r="S172"/>
  <c r="S309"/>
  <c r="S261"/>
  <c r="S209"/>
  <c r="S208" s="1"/>
  <c r="S14"/>
  <c r="S13" s="1"/>
  <c r="S443"/>
  <c r="S426"/>
  <c r="S425" s="1"/>
  <c r="S477"/>
  <c r="S413"/>
  <c r="S297"/>
  <c r="S296" s="1"/>
  <c r="S422"/>
  <c r="S179"/>
  <c r="S30"/>
  <c r="S401"/>
  <c r="S113"/>
  <c r="S139"/>
  <c r="S151"/>
  <c r="S166"/>
  <c r="S213"/>
  <c r="S320"/>
  <c r="S366"/>
  <c r="S435"/>
  <c r="S29"/>
  <c r="S389"/>
  <c r="S217"/>
  <c r="S324"/>
  <c r="S383"/>
  <c r="S135"/>
  <c r="S147"/>
  <c r="S231"/>
  <c r="S405"/>
  <c r="S393"/>
  <c r="S26"/>
  <c r="S53"/>
  <c r="S194"/>
  <c r="S243"/>
  <c r="S258"/>
  <c r="S103"/>
  <c r="S123"/>
  <c r="S163"/>
  <c r="S315"/>
  <c r="S379"/>
  <c r="S419"/>
  <c r="S499"/>
  <c r="S278"/>
  <c r="S83"/>
  <c r="S131"/>
  <c r="S159"/>
  <c r="S227"/>
  <c r="S271"/>
  <c r="Q455"/>
  <c r="P455"/>
  <c r="P456"/>
  <c r="R456" s="1"/>
  <c r="T456" s="1"/>
  <c r="Q280"/>
  <c r="Q279" s="1"/>
  <c r="F471"/>
  <c r="H471" s="1"/>
  <c r="J471" s="1"/>
  <c r="L471" s="1"/>
  <c r="N471" s="1"/>
  <c r="P471" s="1"/>
  <c r="R471" s="1"/>
  <c r="T471" s="1"/>
  <c r="Q414"/>
  <c r="Q413" s="1"/>
  <c r="Q467"/>
  <c r="Q466" s="1"/>
  <c r="Q424"/>
  <c r="Q500"/>
  <c r="Q499" s="1"/>
  <c r="Q496"/>
  <c r="Q494"/>
  <c r="Q492"/>
  <c r="Q490"/>
  <c r="Q487"/>
  <c r="Q485"/>
  <c r="Q481"/>
  <c r="Q477"/>
  <c r="Q475"/>
  <c r="Q473"/>
  <c r="Q468"/>
  <c r="Q464"/>
  <c r="Q461"/>
  <c r="Q459"/>
  <c r="Q453"/>
  <c r="Q451"/>
  <c r="Q448"/>
  <c r="Q446"/>
  <c r="Q444"/>
  <c r="Q443" s="1"/>
  <c r="Q441"/>
  <c r="Q440" s="1"/>
  <c r="Q437"/>
  <c r="Q436" s="1"/>
  <c r="Q435" s="1"/>
  <c r="Q433"/>
  <c r="Q432" s="1"/>
  <c r="Q430"/>
  <c r="Q429" s="1"/>
  <c r="Q427"/>
  <c r="Q426" s="1"/>
  <c r="Q420"/>
  <c r="Q419" s="1"/>
  <c r="Q417"/>
  <c r="Q416" s="1"/>
  <c r="Q407"/>
  <c r="Q406" s="1"/>
  <c r="Q405" s="1"/>
  <c r="Q403"/>
  <c r="Q402" s="1"/>
  <c r="Q398"/>
  <c r="Q397" s="1"/>
  <c r="Q395"/>
  <c r="Q394" s="1"/>
  <c r="Q391"/>
  <c r="Q385"/>
  <c r="Q384" s="1"/>
  <c r="Q380"/>
  <c r="Q379" s="1"/>
  <c r="Q375"/>
  <c r="Q374" s="1"/>
  <c r="Q372"/>
  <c r="Q371" s="1"/>
  <c r="Q368"/>
  <c r="Q367" s="1"/>
  <c r="Q366" s="1"/>
  <c r="Q364"/>
  <c r="Q362"/>
  <c r="Q360"/>
  <c r="Q358"/>
  <c r="Q356"/>
  <c r="Q354"/>
  <c r="Q352"/>
  <c r="Q350"/>
  <c r="Q348"/>
  <c r="Q346"/>
  <c r="Q344"/>
  <c r="Q342"/>
  <c r="Q339"/>
  <c r="Q336"/>
  <c r="Q333"/>
  <c r="Q332" s="1"/>
  <c r="Q330"/>
  <c r="Q329" s="1"/>
  <c r="Q326"/>
  <c r="Q325"/>
  <c r="Q324" s="1"/>
  <c r="Q322"/>
  <c r="Q321" s="1"/>
  <c r="Q318"/>
  <c r="Q316"/>
  <c r="Q312"/>
  <c r="Q310"/>
  <c r="Q307"/>
  <c r="Q306" s="1"/>
  <c r="Q304"/>
  <c r="Q302"/>
  <c r="Q300"/>
  <c r="Q298"/>
  <c r="Q294"/>
  <c r="Q293" s="1"/>
  <c r="Q289"/>
  <c r="Q287"/>
  <c r="Q284"/>
  <c r="Q282"/>
  <c r="Q275"/>
  <c r="Q274" s="1"/>
  <c r="Q272"/>
  <c r="Q269"/>
  <c r="Q268" s="1"/>
  <c r="Q266"/>
  <c r="Q264"/>
  <c r="Q262"/>
  <c r="Q259"/>
  <c r="Q258" s="1"/>
  <c r="Q253"/>
  <c r="Q252" s="1"/>
  <c r="Q248"/>
  <c r="Q247" s="1"/>
  <c r="Q244"/>
  <c r="Q239"/>
  <c r="Q238" s="1"/>
  <c r="Q236"/>
  <c r="Q235" s="1"/>
  <c r="Q233"/>
  <c r="Q232" s="1"/>
  <c r="Q229"/>
  <c r="Q228" s="1"/>
  <c r="Q225"/>
  <c r="Q223"/>
  <c r="Q221"/>
  <c r="Q219"/>
  <c r="Q215"/>
  <c r="Q214" s="1"/>
  <c r="Q210"/>
  <c r="Q206"/>
  <c r="Q205" s="1"/>
  <c r="Q203"/>
  <c r="Q201"/>
  <c r="Q199"/>
  <c r="Q197"/>
  <c r="Q195"/>
  <c r="Q191"/>
  <c r="Q190" s="1"/>
  <c r="Q188"/>
  <c r="Q186"/>
  <c r="Q184"/>
  <c r="Q180"/>
  <c r="Q179" s="1"/>
  <c r="Q177"/>
  <c r="Q175"/>
  <c r="Q173"/>
  <c r="Q168"/>
  <c r="Q167" s="1"/>
  <c r="Q164"/>
  <c r="Q163" s="1"/>
  <c r="Q162" s="1"/>
  <c r="Q160"/>
  <c r="Q157"/>
  <c r="Q156" s="1"/>
  <c r="Q153"/>
  <c r="Q152" s="1"/>
  <c r="Q151" s="1"/>
  <c r="Q149"/>
  <c r="Q148" s="1"/>
  <c r="Q144"/>
  <c r="Q143" s="1"/>
  <c r="Q141"/>
  <c r="Q140" s="1"/>
  <c r="Q137"/>
  <c r="Q136" s="1"/>
  <c r="Q132"/>
  <c r="Q127"/>
  <c r="Q126" s="1"/>
  <c r="Q124"/>
  <c r="Q123"/>
  <c r="Q121"/>
  <c r="Q120" s="1"/>
  <c r="Q115"/>
  <c r="Q114" s="1"/>
  <c r="Q111"/>
  <c r="Q110" s="1"/>
  <c r="Q108"/>
  <c r="Q107" s="1"/>
  <c r="Q104"/>
  <c r="Q103" s="1"/>
  <c r="Q100"/>
  <c r="Q98"/>
  <c r="Q96"/>
  <c r="Q94"/>
  <c r="Q91"/>
  <c r="Q89"/>
  <c r="Q87"/>
  <c r="Q85"/>
  <c r="Q81"/>
  <c r="Q79"/>
  <c r="Q75"/>
  <c r="Q74" s="1"/>
  <c r="Q72"/>
  <c r="Q70"/>
  <c r="Q68"/>
  <c r="Q66"/>
  <c r="Q64"/>
  <c r="Q62"/>
  <c r="Q60"/>
  <c r="Q58"/>
  <c r="Q56"/>
  <c r="Q54"/>
  <c r="Q50"/>
  <c r="Q49" s="1"/>
  <c r="Q47"/>
  <c r="Q45"/>
  <c r="Q43"/>
  <c r="Q41"/>
  <c r="Q39"/>
  <c r="Q37"/>
  <c r="Q35"/>
  <c r="Q33"/>
  <c r="Q31"/>
  <c r="Q27"/>
  <c r="Q26" s="1"/>
  <c r="Q24"/>
  <c r="Q22"/>
  <c r="Q20"/>
  <c r="Q18"/>
  <c r="Q16"/>
  <c r="Q14"/>
  <c r="O398"/>
  <c r="N397"/>
  <c r="N398"/>
  <c r="N399"/>
  <c r="P399" s="1"/>
  <c r="R399" s="1"/>
  <c r="T399" s="1"/>
  <c r="O266"/>
  <c r="N266"/>
  <c r="N267"/>
  <c r="P267" s="1"/>
  <c r="R267" s="1"/>
  <c r="T267" s="1"/>
  <c r="O304"/>
  <c r="N304"/>
  <c r="N305"/>
  <c r="P305" s="1"/>
  <c r="R305" s="1"/>
  <c r="T305" s="1"/>
  <c r="U134" l="1"/>
  <c r="V134" s="1"/>
  <c r="U11"/>
  <c r="V12"/>
  <c r="U256"/>
  <c r="U382"/>
  <c r="V382" s="1"/>
  <c r="U170"/>
  <c r="V170" s="1"/>
  <c r="R455"/>
  <c r="T455" s="1"/>
  <c r="Q78"/>
  <c r="S412"/>
  <c r="S439"/>
  <c r="S458"/>
  <c r="S457" s="1"/>
  <c r="S171"/>
  <c r="S277"/>
  <c r="S314"/>
  <c r="S242"/>
  <c r="S102"/>
  <c r="S257"/>
  <c r="S52"/>
  <c r="S382"/>
  <c r="S400"/>
  <c r="S12"/>
  <c r="S130"/>
  <c r="S378"/>
  <c r="S498"/>
  <c r="S162"/>
  <c r="S193"/>
  <c r="S155"/>
  <c r="S119"/>
  <c r="Q439"/>
  <c r="P398"/>
  <c r="R398" s="1"/>
  <c r="T398" s="1"/>
  <c r="Q183"/>
  <c r="Q297"/>
  <c r="Q278"/>
  <c r="Q277" s="1"/>
  <c r="Q102"/>
  <c r="Q182"/>
  <c r="Q218"/>
  <c r="Q217" s="1"/>
  <c r="P304"/>
  <c r="R304" s="1"/>
  <c r="T304" s="1"/>
  <c r="Q53"/>
  <c r="Q194"/>
  <c r="Q315"/>
  <c r="Q314" s="1"/>
  <c r="Q338"/>
  <c r="P266"/>
  <c r="R266" s="1"/>
  <c r="T266" s="1"/>
  <c r="Q30"/>
  <c r="Q29" s="1"/>
  <c r="Q172"/>
  <c r="Q171" s="1"/>
  <c r="Q423"/>
  <c r="Q458"/>
  <c r="Q457" s="1"/>
  <c r="Q84"/>
  <c r="Q83" s="1"/>
  <c r="Q412"/>
  <c r="Q139"/>
  <c r="Q390"/>
  <c r="Q309"/>
  <c r="Q261"/>
  <c r="Q209"/>
  <c r="Q231"/>
  <c r="Q378"/>
  <c r="Q393"/>
  <c r="Q498"/>
  <c r="Q147"/>
  <c r="Q113"/>
  <c r="Q135"/>
  <c r="Q166"/>
  <c r="Q292"/>
  <c r="Q370"/>
  <c r="Q401"/>
  <c r="Q193"/>
  <c r="Q213"/>
  <c r="Q320"/>
  <c r="Q383"/>
  <c r="Q425"/>
  <c r="Q13"/>
  <c r="Q119"/>
  <c r="Q131"/>
  <c r="Q159"/>
  <c r="Q227"/>
  <c r="Q243"/>
  <c r="Q271"/>
  <c r="Q335"/>
  <c r="O397"/>
  <c r="O500"/>
  <c r="O496"/>
  <c r="O494"/>
  <c r="O492"/>
  <c r="O490"/>
  <c r="O487"/>
  <c r="O485"/>
  <c r="O481"/>
  <c r="O477"/>
  <c r="O475"/>
  <c r="O473"/>
  <c r="O468"/>
  <c r="O466"/>
  <c r="O464"/>
  <c r="O461"/>
  <c r="O459"/>
  <c r="O453"/>
  <c r="O451"/>
  <c r="O448"/>
  <c r="O446"/>
  <c r="O444"/>
  <c r="O441"/>
  <c r="O437"/>
  <c r="O433"/>
  <c r="O432" s="1"/>
  <c r="O430"/>
  <c r="O427"/>
  <c r="O426" s="1"/>
  <c r="O423"/>
  <c r="O422" s="1"/>
  <c r="O420"/>
  <c r="O419"/>
  <c r="O417"/>
  <c r="O416" s="1"/>
  <c r="O413"/>
  <c r="O412" s="1"/>
  <c r="O407"/>
  <c r="O406"/>
  <c r="O403"/>
  <c r="O402" s="1"/>
  <c r="O395"/>
  <c r="O394" s="1"/>
  <c r="O391"/>
  <c r="O385"/>
  <c r="O384" s="1"/>
  <c r="O380"/>
  <c r="O379" s="1"/>
  <c r="O375"/>
  <c r="O372"/>
  <c r="O371" s="1"/>
  <c r="O368"/>
  <c r="O367" s="1"/>
  <c r="O364"/>
  <c r="O362"/>
  <c r="O360"/>
  <c r="O358"/>
  <c r="O356"/>
  <c r="O354"/>
  <c r="O352"/>
  <c r="O350"/>
  <c r="O348"/>
  <c r="O346"/>
  <c r="O344"/>
  <c r="O342"/>
  <c r="O339"/>
  <c r="O336"/>
  <c r="O335" s="1"/>
  <c r="O333"/>
  <c r="O332" s="1"/>
  <c r="O330"/>
  <c r="O329" s="1"/>
  <c r="O326"/>
  <c r="O325" s="1"/>
  <c r="O322"/>
  <c r="O318"/>
  <c r="O316"/>
  <c r="O315" s="1"/>
  <c r="O312"/>
  <c r="O310"/>
  <c r="O307"/>
  <c r="O306" s="1"/>
  <c r="O302"/>
  <c r="O300"/>
  <c r="O298"/>
  <c r="O294"/>
  <c r="O293" s="1"/>
  <c r="O289"/>
  <c r="O287"/>
  <c r="O284"/>
  <c r="O282"/>
  <c r="O279"/>
  <c r="O275"/>
  <c r="O274" s="1"/>
  <c r="O272"/>
  <c r="O271" s="1"/>
  <c r="O269"/>
  <c r="O268"/>
  <c r="O264"/>
  <c r="O262"/>
  <c r="O259"/>
  <c r="O253"/>
  <c r="O252" s="1"/>
  <c r="O248"/>
  <c r="O247" s="1"/>
  <c r="O244"/>
  <c r="O243" s="1"/>
  <c r="O239"/>
  <c r="O236"/>
  <c r="O235" s="1"/>
  <c r="O233"/>
  <c r="O232" s="1"/>
  <c r="O229"/>
  <c r="O228" s="1"/>
  <c r="O225"/>
  <c r="O223"/>
  <c r="O221"/>
  <c r="O219"/>
  <c r="O215"/>
  <c r="O210"/>
  <c r="O209" s="1"/>
  <c r="O208" s="1"/>
  <c r="O206"/>
  <c r="O205" s="1"/>
  <c r="O203"/>
  <c r="O201"/>
  <c r="O199"/>
  <c r="O197"/>
  <c r="O195"/>
  <c r="O191"/>
  <c r="O190"/>
  <c r="O188"/>
  <c r="O186"/>
  <c r="O183" s="1"/>
  <c r="O184"/>
  <c r="O180"/>
  <c r="O179" s="1"/>
  <c r="O177"/>
  <c r="O175"/>
  <c r="O173"/>
  <c r="O168"/>
  <c r="O167" s="1"/>
  <c r="O164"/>
  <c r="O163" s="1"/>
  <c r="O160"/>
  <c r="O159" s="1"/>
  <c r="O157"/>
  <c r="O156" s="1"/>
  <c r="O153"/>
  <c r="O152" s="1"/>
  <c r="O149"/>
  <c r="O148" s="1"/>
  <c r="O144"/>
  <c r="O143" s="1"/>
  <c r="O141"/>
  <c r="O140" s="1"/>
  <c r="O137"/>
  <c r="O136" s="1"/>
  <c r="O132"/>
  <c r="O131" s="1"/>
  <c r="O127"/>
  <c r="O124"/>
  <c r="O123" s="1"/>
  <c r="O121"/>
  <c r="O120" s="1"/>
  <c r="O115"/>
  <c r="O114" s="1"/>
  <c r="O111"/>
  <c r="O110" s="1"/>
  <c r="O108"/>
  <c r="O107" s="1"/>
  <c r="O104"/>
  <c r="O103" s="1"/>
  <c r="O100"/>
  <c r="O98"/>
  <c r="O96"/>
  <c r="O94"/>
  <c r="O91"/>
  <c r="O89"/>
  <c r="O87"/>
  <c r="O85"/>
  <c r="O81"/>
  <c r="O79"/>
  <c r="O75"/>
  <c r="O74" s="1"/>
  <c r="O72"/>
  <c r="O70"/>
  <c r="O68"/>
  <c r="O66"/>
  <c r="O64"/>
  <c r="O62"/>
  <c r="O60"/>
  <c r="O58"/>
  <c r="O56"/>
  <c r="O54"/>
  <c r="O50"/>
  <c r="O49" s="1"/>
  <c r="O47"/>
  <c r="O45"/>
  <c r="O43"/>
  <c r="O41"/>
  <c r="O39"/>
  <c r="O37"/>
  <c r="O35"/>
  <c r="O33"/>
  <c r="O31"/>
  <c r="O27"/>
  <c r="O24"/>
  <c r="O22"/>
  <c r="O20"/>
  <c r="O18"/>
  <c r="O16"/>
  <c r="O14"/>
  <c r="M145"/>
  <c r="M144" s="1"/>
  <c r="M143" s="1"/>
  <c r="M449"/>
  <c r="M448" s="1"/>
  <c r="M100"/>
  <c r="N100" s="1"/>
  <c r="L100"/>
  <c r="L101"/>
  <c r="N101" s="1"/>
  <c r="P101" s="1"/>
  <c r="R101" s="1"/>
  <c r="T101" s="1"/>
  <c r="M496"/>
  <c r="L496"/>
  <c r="L497"/>
  <c r="N497" s="1"/>
  <c r="P497" s="1"/>
  <c r="R497" s="1"/>
  <c r="T497" s="1"/>
  <c r="M275"/>
  <c r="L274"/>
  <c r="L275"/>
  <c r="L276"/>
  <c r="N276" s="1"/>
  <c r="P276" s="1"/>
  <c r="R276" s="1"/>
  <c r="T276" s="1"/>
  <c r="M318"/>
  <c r="L318"/>
  <c r="L319"/>
  <c r="N319" s="1"/>
  <c r="P319" s="1"/>
  <c r="R319" s="1"/>
  <c r="T319" s="1"/>
  <c r="M500"/>
  <c r="M499" s="1"/>
  <c r="M494"/>
  <c r="M492"/>
  <c r="M490"/>
  <c r="M487"/>
  <c r="M485"/>
  <c r="M481"/>
  <c r="M477"/>
  <c r="M475"/>
  <c r="M473"/>
  <c r="M468"/>
  <c r="M466"/>
  <c r="M464"/>
  <c r="M461"/>
  <c r="M459"/>
  <c r="M453"/>
  <c r="M451"/>
  <c r="M446"/>
  <c r="M444"/>
  <c r="M441"/>
  <c r="M440" s="1"/>
  <c r="M437"/>
  <c r="M436" s="1"/>
  <c r="M433"/>
  <c r="M432" s="1"/>
  <c r="M430"/>
  <c r="M429" s="1"/>
  <c r="M427"/>
  <c r="M423"/>
  <c r="M420"/>
  <c r="M417"/>
  <c r="M416" s="1"/>
  <c r="M413"/>
  <c r="M407"/>
  <c r="M406" s="1"/>
  <c r="M405" s="1"/>
  <c r="M403"/>
  <c r="M402" s="1"/>
  <c r="M401" s="1"/>
  <c r="M395"/>
  <c r="M394" s="1"/>
  <c r="M391"/>
  <c r="M390" s="1"/>
  <c r="M385"/>
  <c r="M384" s="1"/>
  <c r="M380"/>
  <c r="M375"/>
  <c r="M372"/>
  <c r="M371" s="1"/>
  <c r="M368"/>
  <c r="M364"/>
  <c r="M362"/>
  <c r="M360"/>
  <c r="M358"/>
  <c r="M356"/>
  <c r="M354"/>
  <c r="M352"/>
  <c r="M350"/>
  <c r="M348"/>
  <c r="M346"/>
  <c r="M344"/>
  <c r="M342"/>
  <c r="M339"/>
  <c r="M336"/>
  <c r="M335" s="1"/>
  <c r="M333"/>
  <c r="M332" s="1"/>
  <c r="M330"/>
  <c r="M329" s="1"/>
  <c r="M326"/>
  <c r="M325" s="1"/>
  <c r="M322"/>
  <c r="M321" s="1"/>
  <c r="M316"/>
  <c r="M312"/>
  <c r="M310"/>
  <c r="M307"/>
  <c r="M306" s="1"/>
  <c r="M302"/>
  <c r="M300"/>
  <c r="M298"/>
  <c r="M294"/>
  <c r="M289"/>
  <c r="M287"/>
  <c r="M284"/>
  <c r="M282"/>
  <c r="M279"/>
  <c r="M272"/>
  <c r="M271" s="1"/>
  <c r="M269"/>
  <c r="M268" s="1"/>
  <c r="M264"/>
  <c r="M262"/>
  <c r="M259"/>
  <c r="M258" s="1"/>
  <c r="M253"/>
  <c r="M252" s="1"/>
  <c r="M248"/>
  <c r="M244"/>
  <c r="M243" s="1"/>
  <c r="M239"/>
  <c r="M238" s="1"/>
  <c r="M236"/>
  <c r="M233"/>
  <c r="M232" s="1"/>
  <c r="M229"/>
  <c r="M225"/>
  <c r="M223"/>
  <c r="M221"/>
  <c r="M219"/>
  <c r="M215"/>
  <c r="M214" s="1"/>
  <c r="M210"/>
  <c r="M206"/>
  <c r="M205" s="1"/>
  <c r="M203"/>
  <c r="M201"/>
  <c r="M199"/>
  <c r="M197"/>
  <c r="M195"/>
  <c r="M191"/>
  <c r="M190" s="1"/>
  <c r="M188"/>
  <c r="M186"/>
  <c r="M184"/>
  <c r="M180"/>
  <c r="M179" s="1"/>
  <c r="M177"/>
  <c r="M175"/>
  <c r="M173"/>
  <c r="M168"/>
  <c r="M167" s="1"/>
  <c r="M166" s="1"/>
  <c r="M164"/>
  <c r="M163" s="1"/>
  <c r="M160"/>
  <c r="M159" s="1"/>
  <c r="M157"/>
  <c r="M156" s="1"/>
  <c r="M153"/>
  <c r="M152" s="1"/>
  <c r="M149"/>
  <c r="M148" s="1"/>
  <c r="M141"/>
  <c r="M140" s="1"/>
  <c r="M137"/>
  <c r="M136" s="1"/>
  <c r="M132"/>
  <c r="M131" s="1"/>
  <c r="M127"/>
  <c r="M126" s="1"/>
  <c r="M124"/>
  <c r="M123" s="1"/>
  <c r="M121"/>
  <c r="M115"/>
  <c r="M114" s="1"/>
  <c r="M111"/>
  <c r="M110" s="1"/>
  <c r="M108"/>
  <c r="M107" s="1"/>
  <c r="M104"/>
  <c r="M103" s="1"/>
  <c r="M98"/>
  <c r="M96"/>
  <c r="M94"/>
  <c r="M91"/>
  <c r="M84" s="1"/>
  <c r="M89"/>
  <c r="M87"/>
  <c r="M85"/>
  <c r="M81"/>
  <c r="M79"/>
  <c r="M75"/>
  <c r="M74" s="1"/>
  <c r="M72"/>
  <c r="M70"/>
  <c r="M68"/>
  <c r="M66"/>
  <c r="M64"/>
  <c r="M62"/>
  <c r="M60"/>
  <c r="M58"/>
  <c r="M56"/>
  <c r="M54"/>
  <c r="M50"/>
  <c r="M49" s="1"/>
  <c r="M47"/>
  <c r="M45"/>
  <c r="M43"/>
  <c r="M41"/>
  <c r="M39"/>
  <c r="M37"/>
  <c r="M35"/>
  <c r="M33"/>
  <c r="M31"/>
  <c r="M27"/>
  <c r="M26" s="1"/>
  <c r="M24"/>
  <c r="M22"/>
  <c r="M20"/>
  <c r="M18"/>
  <c r="M16"/>
  <c r="M14"/>
  <c r="K428"/>
  <c r="K421"/>
  <c r="K413"/>
  <c r="L415"/>
  <c r="N415" s="1"/>
  <c r="P415" s="1"/>
  <c r="R415" s="1"/>
  <c r="T415" s="1"/>
  <c r="K364"/>
  <c r="J364"/>
  <c r="J365"/>
  <c r="L365" s="1"/>
  <c r="N365" s="1"/>
  <c r="P365" s="1"/>
  <c r="R365" s="1"/>
  <c r="T365" s="1"/>
  <c r="O278" l="1"/>
  <c r="Q52"/>
  <c r="U502"/>
  <c r="N496"/>
  <c r="O261"/>
  <c r="S411"/>
  <c r="S241"/>
  <c r="S11"/>
  <c r="S377"/>
  <c r="S256"/>
  <c r="S134"/>
  <c r="S170"/>
  <c r="M309"/>
  <c r="O53"/>
  <c r="P100"/>
  <c r="R100" s="1"/>
  <c r="T100" s="1"/>
  <c r="P496"/>
  <c r="R496" s="1"/>
  <c r="T496" s="1"/>
  <c r="M400"/>
  <c r="M78"/>
  <c r="M458"/>
  <c r="O172"/>
  <c r="O171" s="1"/>
  <c r="O30"/>
  <c r="O29" s="1"/>
  <c r="N275"/>
  <c r="M155"/>
  <c r="M172"/>
  <c r="M171" s="1"/>
  <c r="O297"/>
  <c r="Q422"/>
  <c r="Q389"/>
  <c r="Q296"/>
  <c r="Q208"/>
  <c r="Q377"/>
  <c r="Q242"/>
  <c r="Q130"/>
  <c r="Q328"/>
  <c r="Q12"/>
  <c r="Q400"/>
  <c r="Q257"/>
  <c r="Q155"/>
  <c r="P397"/>
  <c r="R397" s="1"/>
  <c r="T397" s="1"/>
  <c r="O393"/>
  <c r="O227"/>
  <c r="P275"/>
  <c r="R275" s="1"/>
  <c r="T275" s="1"/>
  <c r="O436"/>
  <c r="O435" s="1"/>
  <c r="O458"/>
  <c r="O443"/>
  <c r="O84"/>
  <c r="O83" s="1"/>
  <c r="O139"/>
  <c r="O166"/>
  <c r="O383"/>
  <c r="O162"/>
  <c r="O378"/>
  <c r="O401"/>
  <c r="O130"/>
  <c r="O231"/>
  <c r="O411"/>
  <c r="O151"/>
  <c r="O277"/>
  <c r="O314"/>
  <c r="O366"/>
  <c r="O135"/>
  <c r="O147"/>
  <c r="O324"/>
  <c r="O102"/>
  <c r="O155"/>
  <c r="O242"/>
  <c r="O292"/>
  <c r="O13"/>
  <c r="O113"/>
  <c r="O238"/>
  <c r="O258"/>
  <c r="O309"/>
  <c r="O321"/>
  <c r="O338"/>
  <c r="O374"/>
  <c r="O370" s="1"/>
  <c r="O405"/>
  <c r="O429"/>
  <c r="O440"/>
  <c r="O26"/>
  <c r="O218"/>
  <c r="O390"/>
  <c r="O499"/>
  <c r="O78"/>
  <c r="O126"/>
  <c r="O119" s="1"/>
  <c r="O182"/>
  <c r="O194"/>
  <c r="O214"/>
  <c r="M274"/>
  <c r="M315"/>
  <c r="M314" s="1"/>
  <c r="M261"/>
  <c r="M13"/>
  <c r="M12" s="1"/>
  <c r="M218"/>
  <c r="M217" s="1"/>
  <c r="M297"/>
  <c r="L364"/>
  <c r="N364" s="1"/>
  <c r="P364" s="1"/>
  <c r="R364" s="1"/>
  <c r="T364" s="1"/>
  <c r="M183"/>
  <c r="M194"/>
  <c r="M193" s="1"/>
  <c r="M443"/>
  <c r="M439" s="1"/>
  <c r="M30"/>
  <c r="M29" s="1"/>
  <c r="N318"/>
  <c r="P318" s="1"/>
  <c r="R318" s="1"/>
  <c r="T318" s="1"/>
  <c r="M412"/>
  <c r="M278"/>
  <c r="M247"/>
  <c r="M235"/>
  <c r="M53"/>
  <c r="M389"/>
  <c r="M498"/>
  <c r="M102"/>
  <c r="M151"/>
  <c r="M383"/>
  <c r="M135"/>
  <c r="M147"/>
  <c r="M324"/>
  <c r="M419"/>
  <c r="M457"/>
  <c r="M182"/>
  <c r="M213"/>
  <c r="M426"/>
  <c r="M162"/>
  <c r="M435"/>
  <c r="M130"/>
  <c r="M139"/>
  <c r="M320"/>
  <c r="M393"/>
  <c r="M83"/>
  <c r="M113"/>
  <c r="M120"/>
  <c r="M228"/>
  <c r="M293"/>
  <c r="M338"/>
  <c r="M374"/>
  <c r="M370" s="1"/>
  <c r="M379"/>
  <c r="M422"/>
  <c r="M367"/>
  <c r="M209"/>
  <c r="K500"/>
  <c r="K499" s="1"/>
  <c r="K494"/>
  <c r="K492"/>
  <c r="K490"/>
  <c r="K487"/>
  <c r="K485"/>
  <c r="K481"/>
  <c r="K477"/>
  <c r="K475"/>
  <c r="K473"/>
  <c r="K468"/>
  <c r="K466"/>
  <c r="K464"/>
  <c r="K461"/>
  <c r="K459"/>
  <c r="K453"/>
  <c r="K451"/>
  <c r="K448"/>
  <c r="K446"/>
  <c r="K444"/>
  <c r="K441"/>
  <c r="K440" s="1"/>
  <c r="K437"/>
  <c r="K436" s="1"/>
  <c r="K433"/>
  <c r="K432" s="1"/>
  <c r="K430"/>
  <c r="K429" s="1"/>
  <c r="K427"/>
  <c r="K426" s="1"/>
  <c r="K423"/>
  <c r="K422" s="1"/>
  <c r="K420"/>
  <c r="K419" s="1"/>
  <c r="K417"/>
  <c r="K416" s="1"/>
  <c r="K407"/>
  <c r="K406" s="1"/>
  <c r="K405" s="1"/>
  <c r="K403"/>
  <c r="K402" s="1"/>
  <c r="K395"/>
  <c r="K394" s="1"/>
  <c r="K391"/>
  <c r="K390" s="1"/>
  <c r="K389" s="1"/>
  <c r="K385"/>
  <c r="K384" s="1"/>
  <c r="K380"/>
  <c r="K379" s="1"/>
  <c r="K375"/>
  <c r="K374" s="1"/>
  <c r="K372"/>
  <c r="K371" s="1"/>
  <c r="K368"/>
  <c r="K367" s="1"/>
  <c r="K366" s="1"/>
  <c r="K362"/>
  <c r="K360"/>
  <c r="K358"/>
  <c r="K356"/>
  <c r="K354"/>
  <c r="K352"/>
  <c r="K350"/>
  <c r="K348"/>
  <c r="K346"/>
  <c r="K344"/>
  <c r="K342"/>
  <c r="K339"/>
  <c r="K336"/>
  <c r="K335" s="1"/>
  <c r="K333"/>
  <c r="K332" s="1"/>
  <c r="K330"/>
  <c r="K329" s="1"/>
  <c r="K326"/>
  <c r="K322"/>
  <c r="K321" s="1"/>
  <c r="K320" s="1"/>
  <c r="K316"/>
  <c r="K315" s="1"/>
  <c r="K312"/>
  <c r="K310"/>
  <c r="K307"/>
  <c r="K306" s="1"/>
  <c r="K302"/>
  <c r="K300"/>
  <c r="K298"/>
  <c r="K294"/>
  <c r="K293" s="1"/>
  <c r="K289"/>
  <c r="K287"/>
  <c r="K284"/>
  <c r="K282"/>
  <c r="K279"/>
  <c r="K272"/>
  <c r="K271" s="1"/>
  <c r="K269"/>
  <c r="K268" s="1"/>
  <c r="K264"/>
  <c r="K262"/>
  <c r="K259"/>
  <c r="K258" s="1"/>
  <c r="K253"/>
  <c r="K252" s="1"/>
  <c r="K248"/>
  <c r="K244"/>
  <c r="K243" s="1"/>
  <c r="K239"/>
  <c r="K238" s="1"/>
  <c r="K236"/>
  <c r="K233"/>
  <c r="K232" s="1"/>
  <c r="K229"/>
  <c r="K228" s="1"/>
  <c r="K227" s="1"/>
  <c r="K225"/>
  <c r="K223"/>
  <c r="K221"/>
  <c r="K219"/>
  <c r="K215"/>
  <c r="K214" s="1"/>
  <c r="K210"/>
  <c r="K209" s="1"/>
  <c r="K208" s="1"/>
  <c r="K206"/>
  <c r="K205" s="1"/>
  <c r="K203"/>
  <c r="K201"/>
  <c r="K199"/>
  <c r="K197"/>
  <c r="K195"/>
  <c r="K191"/>
  <c r="K190" s="1"/>
  <c r="K188"/>
  <c r="K186"/>
  <c r="K184"/>
  <c r="K180"/>
  <c r="K177"/>
  <c r="K175"/>
  <c r="K173"/>
  <c r="K168"/>
  <c r="K164"/>
  <c r="K163" s="1"/>
  <c r="K162" s="1"/>
  <c r="K160"/>
  <c r="K159" s="1"/>
  <c r="K157"/>
  <c r="K156" s="1"/>
  <c r="K153"/>
  <c r="K152" s="1"/>
  <c r="K149"/>
  <c r="K148" s="1"/>
  <c r="K144"/>
  <c r="K143" s="1"/>
  <c r="K141"/>
  <c r="K140" s="1"/>
  <c r="K137"/>
  <c r="K136" s="1"/>
  <c r="K132"/>
  <c r="K131" s="1"/>
  <c r="K127"/>
  <c r="K126" s="1"/>
  <c r="K124"/>
  <c r="K123" s="1"/>
  <c r="K121"/>
  <c r="K120" s="1"/>
  <c r="K115"/>
  <c r="K114" s="1"/>
  <c r="K111"/>
  <c r="K110" s="1"/>
  <c r="K108"/>
  <c r="K107" s="1"/>
  <c r="K104"/>
  <c r="K103" s="1"/>
  <c r="K98"/>
  <c r="K96"/>
  <c r="K94"/>
  <c r="K91"/>
  <c r="K89"/>
  <c r="K87"/>
  <c r="K85"/>
  <c r="K81"/>
  <c r="K79"/>
  <c r="K75"/>
  <c r="K74" s="1"/>
  <c r="K72"/>
  <c r="K70"/>
  <c r="K68"/>
  <c r="K66"/>
  <c r="K64"/>
  <c r="K62"/>
  <c r="K60"/>
  <c r="K58"/>
  <c r="K56"/>
  <c r="K54"/>
  <c r="K50"/>
  <c r="K49" s="1"/>
  <c r="K47"/>
  <c r="K45"/>
  <c r="K43"/>
  <c r="K41"/>
  <c r="K39"/>
  <c r="K37"/>
  <c r="K35"/>
  <c r="K33"/>
  <c r="K31"/>
  <c r="K27"/>
  <c r="K24"/>
  <c r="K22"/>
  <c r="K20"/>
  <c r="K18"/>
  <c r="K16"/>
  <c r="K14"/>
  <c r="I280"/>
  <c r="I311"/>
  <c r="I414"/>
  <c r="G500"/>
  <c r="G494"/>
  <c r="G492"/>
  <c r="G490"/>
  <c r="G487"/>
  <c r="G485"/>
  <c r="G481"/>
  <c r="G477"/>
  <c r="G475"/>
  <c r="G473"/>
  <c r="G468"/>
  <c r="G466"/>
  <c r="G464"/>
  <c r="G461"/>
  <c r="G459"/>
  <c r="G453"/>
  <c r="G451"/>
  <c r="G448"/>
  <c r="G446"/>
  <c r="G444"/>
  <c r="G441"/>
  <c r="G440" s="1"/>
  <c r="G437"/>
  <c r="G436" s="1"/>
  <c r="G433"/>
  <c r="G432" s="1"/>
  <c r="G430"/>
  <c r="G429" s="1"/>
  <c r="G427"/>
  <c r="G426" s="1"/>
  <c r="G423"/>
  <c r="G422" s="1"/>
  <c r="G420"/>
  <c r="G417"/>
  <c r="G416" s="1"/>
  <c r="G413"/>
  <c r="G412" s="1"/>
  <c r="G407"/>
  <c r="G403"/>
  <c r="G395"/>
  <c r="G391"/>
  <c r="G390" s="1"/>
  <c r="G389" s="1"/>
  <c r="G385"/>
  <c r="G384" s="1"/>
  <c r="G383" s="1"/>
  <c r="G380"/>
  <c r="G379" s="1"/>
  <c r="G378" s="1"/>
  <c r="G377" s="1"/>
  <c r="G375"/>
  <c r="G374" s="1"/>
  <c r="G372"/>
  <c r="G368"/>
  <c r="G367" s="1"/>
  <c r="G362"/>
  <c r="G360"/>
  <c r="G358"/>
  <c r="G356"/>
  <c r="G354"/>
  <c r="G352"/>
  <c r="G350"/>
  <c r="G348"/>
  <c r="G346"/>
  <c r="G344"/>
  <c r="G342"/>
  <c r="G339"/>
  <c r="G336"/>
  <c r="G335" s="1"/>
  <c r="G333"/>
  <c r="G332" s="1"/>
  <c r="G330"/>
  <c r="G329" s="1"/>
  <c r="G326"/>
  <c r="G325" s="1"/>
  <c r="G322"/>
  <c r="G316"/>
  <c r="G315" s="1"/>
  <c r="G312"/>
  <c r="G310"/>
  <c r="G307"/>
  <c r="G306" s="1"/>
  <c r="G302"/>
  <c r="G300"/>
  <c r="G298"/>
  <c r="G294"/>
  <c r="G293" s="1"/>
  <c r="G289"/>
  <c r="G287"/>
  <c r="G284"/>
  <c r="G282"/>
  <c r="G279"/>
  <c r="G272"/>
  <c r="G271" s="1"/>
  <c r="G269"/>
  <c r="G268" s="1"/>
  <c r="G264"/>
  <c r="G262"/>
  <c r="G259"/>
  <c r="G258" s="1"/>
  <c r="G253"/>
  <c r="G252" s="1"/>
  <c r="G248"/>
  <c r="G244"/>
  <c r="G243" s="1"/>
  <c r="G239"/>
  <c r="G238" s="1"/>
  <c r="G236"/>
  <c r="G233"/>
  <c r="G232" s="1"/>
  <c r="G229"/>
  <c r="G228" s="1"/>
  <c r="G225"/>
  <c r="G223"/>
  <c r="G221"/>
  <c r="G219"/>
  <c r="G215"/>
  <c r="G214" s="1"/>
  <c r="G210"/>
  <c r="G209" s="1"/>
  <c r="G206"/>
  <c r="G205" s="1"/>
  <c r="G203"/>
  <c r="G201"/>
  <c r="G199"/>
  <c r="G197"/>
  <c r="G195"/>
  <c r="G191"/>
  <c r="G190" s="1"/>
  <c r="G188"/>
  <c r="G186"/>
  <c r="G184"/>
  <c r="G180"/>
  <c r="G177"/>
  <c r="G175"/>
  <c r="G173"/>
  <c r="G168"/>
  <c r="G164"/>
  <c r="G163" s="1"/>
  <c r="G162" s="1"/>
  <c r="G160"/>
  <c r="G159" s="1"/>
  <c r="G157"/>
  <c r="G156" s="1"/>
  <c r="G153"/>
  <c r="G152" s="1"/>
  <c r="G149"/>
  <c r="G148" s="1"/>
  <c r="G144"/>
  <c r="G141"/>
  <c r="G140" s="1"/>
  <c r="G137"/>
  <c r="G136" s="1"/>
  <c r="G132"/>
  <c r="G131" s="1"/>
  <c r="G127"/>
  <c r="G126" s="1"/>
  <c r="G124"/>
  <c r="G123" s="1"/>
  <c r="G121"/>
  <c r="G120" s="1"/>
  <c r="G115"/>
  <c r="G114" s="1"/>
  <c r="G111"/>
  <c r="G110" s="1"/>
  <c r="G108"/>
  <c r="G104"/>
  <c r="G103" s="1"/>
  <c r="G98"/>
  <c r="G96"/>
  <c r="G94"/>
  <c r="G91"/>
  <c r="G89"/>
  <c r="G87"/>
  <c r="G85"/>
  <c r="G81"/>
  <c r="G79"/>
  <c r="G75"/>
  <c r="G74" s="1"/>
  <c r="G72"/>
  <c r="G70"/>
  <c r="G68"/>
  <c r="G66"/>
  <c r="G64"/>
  <c r="G62"/>
  <c r="G60"/>
  <c r="G58"/>
  <c r="G56"/>
  <c r="G54"/>
  <c r="G50"/>
  <c r="H50" s="1"/>
  <c r="G47"/>
  <c r="G45"/>
  <c r="G43"/>
  <c r="G41"/>
  <c r="G39"/>
  <c r="G37"/>
  <c r="G35"/>
  <c r="G33"/>
  <c r="G31"/>
  <c r="G27"/>
  <c r="G26" s="1"/>
  <c r="G24"/>
  <c r="G22"/>
  <c r="G20"/>
  <c r="G18"/>
  <c r="G16"/>
  <c r="G14"/>
  <c r="H51"/>
  <c r="J51" s="1"/>
  <c r="L51" s="1"/>
  <c r="N51" s="1"/>
  <c r="P51" s="1"/>
  <c r="R51" s="1"/>
  <c r="T51" s="1"/>
  <c r="I264"/>
  <c r="F264"/>
  <c r="F265"/>
  <c r="H265" s="1"/>
  <c r="J265" s="1"/>
  <c r="L265" s="1"/>
  <c r="N265" s="1"/>
  <c r="P265" s="1"/>
  <c r="R265" s="1"/>
  <c r="T265" s="1"/>
  <c r="M296" l="1"/>
  <c r="G30"/>
  <c r="K183"/>
  <c r="K182" s="1"/>
  <c r="S410"/>
  <c r="H264"/>
  <c r="J264" s="1"/>
  <c r="L264" s="1"/>
  <c r="N264" s="1"/>
  <c r="P264" s="1"/>
  <c r="R264" s="1"/>
  <c r="T264" s="1"/>
  <c r="G309"/>
  <c r="K172"/>
  <c r="K261"/>
  <c r="Q411"/>
  <c r="Q382"/>
  <c r="Q170"/>
  <c r="Q241"/>
  <c r="Q256"/>
  <c r="Q11"/>
  <c r="Q134"/>
  <c r="O457"/>
  <c r="O213"/>
  <c r="O241"/>
  <c r="O389"/>
  <c r="O439"/>
  <c r="O498"/>
  <c r="O257"/>
  <c r="O425"/>
  <c r="O217"/>
  <c r="O320"/>
  <c r="O377"/>
  <c r="O193"/>
  <c r="O12"/>
  <c r="O134"/>
  <c r="O400"/>
  <c r="O52"/>
  <c r="O328"/>
  <c r="O296"/>
  <c r="N274"/>
  <c r="P274" s="1"/>
  <c r="R274" s="1"/>
  <c r="T274" s="1"/>
  <c r="M257"/>
  <c r="G297"/>
  <c r="G296" s="1"/>
  <c r="K338"/>
  <c r="K328" s="1"/>
  <c r="K443"/>
  <c r="K439" s="1"/>
  <c r="G338"/>
  <c r="G328" s="1"/>
  <c r="G458"/>
  <c r="K13"/>
  <c r="K297"/>
  <c r="K119"/>
  <c r="K218"/>
  <c r="G218"/>
  <c r="G217" s="1"/>
  <c r="G53"/>
  <c r="K102"/>
  <c r="G84"/>
  <c r="G83" s="1"/>
  <c r="G194"/>
  <c r="G193" s="1"/>
  <c r="G172"/>
  <c r="K30"/>
  <c r="K29" s="1"/>
  <c r="K84"/>
  <c r="K83" s="1"/>
  <c r="K194"/>
  <c r="K193" s="1"/>
  <c r="M277"/>
  <c r="M242"/>
  <c r="M241" s="1"/>
  <c r="M231"/>
  <c r="M52"/>
  <c r="M208"/>
  <c r="M227"/>
  <c r="M382"/>
  <c r="M134"/>
  <c r="M411"/>
  <c r="M328"/>
  <c r="M119"/>
  <c r="M366"/>
  <c r="M378"/>
  <c r="M292"/>
  <c r="M425"/>
  <c r="K53"/>
  <c r="K458"/>
  <c r="K425"/>
  <c r="K278"/>
  <c r="K78"/>
  <c r="K147"/>
  <c r="K217"/>
  <c r="K292"/>
  <c r="K383"/>
  <c r="K401"/>
  <c r="K498"/>
  <c r="K113"/>
  <c r="K135"/>
  <c r="K155"/>
  <c r="K257"/>
  <c r="K309"/>
  <c r="K296" s="1"/>
  <c r="K378"/>
  <c r="K393"/>
  <c r="K412"/>
  <c r="K130"/>
  <c r="K213"/>
  <c r="K314"/>
  <c r="K370"/>
  <c r="K435"/>
  <c r="K139"/>
  <c r="K151"/>
  <c r="K167"/>
  <c r="K179"/>
  <c r="K235"/>
  <c r="K247"/>
  <c r="K325"/>
  <c r="K26"/>
  <c r="G261"/>
  <c r="G257" s="1"/>
  <c r="G78"/>
  <c r="G324"/>
  <c r="G147"/>
  <c r="G213"/>
  <c r="G292"/>
  <c r="G435"/>
  <c r="G119"/>
  <c r="G130"/>
  <c r="G155"/>
  <c r="G208"/>
  <c r="G314"/>
  <c r="G457"/>
  <c r="G425"/>
  <c r="G135"/>
  <c r="G113"/>
  <c r="G227"/>
  <c r="G167"/>
  <c r="G179"/>
  <c r="G278"/>
  <c r="G366"/>
  <c r="G371"/>
  <c r="G394"/>
  <c r="G402"/>
  <c r="G13"/>
  <c r="G49"/>
  <c r="H49" s="1"/>
  <c r="G107"/>
  <c r="G102" s="1"/>
  <c r="G143"/>
  <c r="G183"/>
  <c r="G321"/>
  <c r="G406"/>
  <c r="G419"/>
  <c r="G499"/>
  <c r="G151"/>
  <c r="G235"/>
  <c r="G247"/>
  <c r="G443"/>
  <c r="I47"/>
  <c r="F47"/>
  <c r="H47" s="1"/>
  <c r="F48"/>
  <c r="H48" s="1"/>
  <c r="J48" s="1"/>
  <c r="L48" s="1"/>
  <c r="N48" s="1"/>
  <c r="P48" s="1"/>
  <c r="R48" s="1"/>
  <c r="T48" s="1"/>
  <c r="I289"/>
  <c r="F290"/>
  <c r="H290" s="1"/>
  <c r="J290" s="1"/>
  <c r="L290" s="1"/>
  <c r="N290" s="1"/>
  <c r="P290" s="1"/>
  <c r="R290" s="1"/>
  <c r="T290" s="1"/>
  <c r="I284"/>
  <c r="F285"/>
  <c r="H285" s="1"/>
  <c r="J285" s="1"/>
  <c r="L285" s="1"/>
  <c r="N285" s="1"/>
  <c r="P285" s="1"/>
  <c r="R285" s="1"/>
  <c r="T285" s="1"/>
  <c r="F286"/>
  <c r="H286" s="1"/>
  <c r="J286" s="1"/>
  <c r="L286" s="1"/>
  <c r="N286" s="1"/>
  <c r="P286" s="1"/>
  <c r="R286" s="1"/>
  <c r="T286" s="1"/>
  <c r="I82"/>
  <c r="I81" s="1"/>
  <c r="F81"/>
  <c r="H81" s="1"/>
  <c r="F82"/>
  <c r="H82" s="1"/>
  <c r="I50"/>
  <c r="I49" s="1"/>
  <c r="I500"/>
  <c r="I499" s="1"/>
  <c r="I494"/>
  <c r="I492"/>
  <c r="I490"/>
  <c r="I487"/>
  <c r="I485"/>
  <c r="I481"/>
  <c r="I477"/>
  <c r="I475"/>
  <c r="I473"/>
  <c r="I468"/>
  <c r="I466"/>
  <c r="I464"/>
  <c r="I461"/>
  <c r="I459"/>
  <c r="I453"/>
  <c r="I451"/>
  <c r="I448"/>
  <c r="I446"/>
  <c r="I444"/>
  <c r="I441"/>
  <c r="I437"/>
  <c r="I436" s="1"/>
  <c r="I433"/>
  <c r="I432" s="1"/>
  <c r="I430"/>
  <c r="I427"/>
  <c r="I426" s="1"/>
  <c r="I423"/>
  <c r="I422" s="1"/>
  <c r="I420"/>
  <c r="I419" s="1"/>
  <c r="I417"/>
  <c r="I413"/>
  <c r="I407"/>
  <c r="I406" s="1"/>
  <c r="I403"/>
  <c r="I402" s="1"/>
  <c r="I401" s="1"/>
  <c r="I395"/>
  <c r="I394" s="1"/>
  <c r="I391"/>
  <c r="I390" s="1"/>
  <c r="I385"/>
  <c r="I380"/>
  <c r="I375"/>
  <c r="I372"/>
  <c r="I371" s="1"/>
  <c r="I368"/>
  <c r="I367" s="1"/>
  <c r="I362"/>
  <c r="I360"/>
  <c r="I358"/>
  <c r="I356"/>
  <c r="I354"/>
  <c r="I352"/>
  <c r="I350"/>
  <c r="I348"/>
  <c r="I346"/>
  <c r="I344"/>
  <c r="I342"/>
  <c r="I339"/>
  <c r="I336"/>
  <c r="I335" s="1"/>
  <c r="I333"/>
  <c r="I332" s="1"/>
  <c r="I330"/>
  <c r="I329" s="1"/>
  <c r="I326"/>
  <c r="I325" s="1"/>
  <c r="I322"/>
  <c r="I321" s="1"/>
  <c r="I320" s="1"/>
  <c r="I316"/>
  <c r="I312"/>
  <c r="I310"/>
  <c r="I307"/>
  <c r="I306" s="1"/>
  <c r="I302"/>
  <c r="I300"/>
  <c r="I298"/>
  <c r="I294"/>
  <c r="I293" s="1"/>
  <c r="I287"/>
  <c r="I282"/>
  <c r="I279"/>
  <c r="I272"/>
  <c r="I271" s="1"/>
  <c r="I269"/>
  <c r="I262"/>
  <c r="I261" s="1"/>
  <c r="I259"/>
  <c r="I258" s="1"/>
  <c r="I253"/>
  <c r="I252" s="1"/>
  <c r="I248"/>
  <c r="I247" s="1"/>
  <c r="I244"/>
  <c r="I243" s="1"/>
  <c r="I239"/>
  <c r="I238" s="1"/>
  <c r="I236"/>
  <c r="I233"/>
  <c r="I232" s="1"/>
  <c r="I229"/>
  <c r="I225"/>
  <c r="I223"/>
  <c r="I221"/>
  <c r="I219"/>
  <c r="I215"/>
  <c r="I214" s="1"/>
  <c r="I210"/>
  <c r="I209" s="1"/>
  <c r="I206"/>
  <c r="I205" s="1"/>
  <c r="I203"/>
  <c r="I201"/>
  <c r="I199"/>
  <c r="I197"/>
  <c r="I195"/>
  <c r="I191"/>
  <c r="I190" s="1"/>
  <c r="I188"/>
  <c r="I186"/>
  <c r="I184"/>
  <c r="I180"/>
  <c r="I179" s="1"/>
  <c r="I177"/>
  <c r="I175"/>
  <c r="I173"/>
  <c r="I168"/>
  <c r="I167" s="1"/>
  <c r="I166" s="1"/>
  <c r="I164"/>
  <c r="I163" s="1"/>
  <c r="I160"/>
  <c r="I159" s="1"/>
  <c r="I157"/>
  <c r="I153"/>
  <c r="I152" s="1"/>
  <c r="I149"/>
  <c r="I144"/>
  <c r="I143" s="1"/>
  <c r="I141"/>
  <c r="I140" s="1"/>
  <c r="I137"/>
  <c r="I136" s="1"/>
  <c r="I135" s="1"/>
  <c r="I132"/>
  <c r="I131" s="1"/>
  <c r="I130" s="1"/>
  <c r="I127"/>
  <c r="I126" s="1"/>
  <c r="I124"/>
  <c r="I123" s="1"/>
  <c r="I121"/>
  <c r="I115"/>
  <c r="I114" s="1"/>
  <c r="I113" s="1"/>
  <c r="I111"/>
  <c r="I110" s="1"/>
  <c r="I108"/>
  <c r="I107" s="1"/>
  <c r="I104"/>
  <c r="I103" s="1"/>
  <c r="I98"/>
  <c r="I96"/>
  <c r="I94"/>
  <c r="I91"/>
  <c r="I89"/>
  <c r="I87"/>
  <c r="I85"/>
  <c r="I79"/>
  <c r="I75"/>
  <c r="I74" s="1"/>
  <c r="I72"/>
  <c r="I70"/>
  <c r="I68"/>
  <c r="I66"/>
  <c r="I64"/>
  <c r="I62"/>
  <c r="I60"/>
  <c r="I58"/>
  <c r="I56"/>
  <c r="I54"/>
  <c r="I45"/>
  <c r="I43"/>
  <c r="I41"/>
  <c r="I39"/>
  <c r="I37"/>
  <c r="I35"/>
  <c r="I33"/>
  <c r="I31"/>
  <c r="I27"/>
  <c r="I24"/>
  <c r="I22"/>
  <c r="I20"/>
  <c r="I18"/>
  <c r="I16"/>
  <c r="I14"/>
  <c r="E343"/>
  <c r="S502" l="1"/>
  <c r="I443"/>
  <c r="Q410"/>
  <c r="O11"/>
  <c r="O256"/>
  <c r="O382"/>
  <c r="O410"/>
  <c r="O170"/>
  <c r="I30"/>
  <c r="I29" s="1"/>
  <c r="I13"/>
  <c r="J82"/>
  <c r="L82" s="1"/>
  <c r="N82" s="1"/>
  <c r="P82" s="1"/>
  <c r="R82" s="1"/>
  <c r="T82" s="1"/>
  <c r="J81"/>
  <c r="L81" s="1"/>
  <c r="N81" s="1"/>
  <c r="P81" s="1"/>
  <c r="R81" s="1"/>
  <c r="T81" s="1"/>
  <c r="J47"/>
  <c r="L47" s="1"/>
  <c r="N47" s="1"/>
  <c r="P47" s="1"/>
  <c r="R47" s="1"/>
  <c r="T47" s="1"/>
  <c r="J49"/>
  <c r="L49" s="1"/>
  <c r="N49" s="1"/>
  <c r="P49" s="1"/>
  <c r="R49" s="1"/>
  <c r="T49" s="1"/>
  <c r="J50"/>
  <c r="L50" s="1"/>
  <c r="N50" s="1"/>
  <c r="P50" s="1"/>
  <c r="R50" s="1"/>
  <c r="T50" s="1"/>
  <c r="M11"/>
  <c r="M410"/>
  <c r="M170"/>
  <c r="M256"/>
  <c r="M377"/>
  <c r="K457"/>
  <c r="K277"/>
  <c r="K52"/>
  <c r="K411"/>
  <c r="K242"/>
  <c r="K324"/>
  <c r="K166"/>
  <c r="K377"/>
  <c r="K382"/>
  <c r="K231"/>
  <c r="K171"/>
  <c r="K400"/>
  <c r="K12"/>
  <c r="I429"/>
  <c r="I425" s="1"/>
  <c r="I268"/>
  <c r="I379"/>
  <c r="I412"/>
  <c r="G52"/>
  <c r="G277"/>
  <c r="G498"/>
  <c r="G182"/>
  <c r="G12"/>
  <c r="G393"/>
  <c r="G242"/>
  <c r="G411"/>
  <c r="G139"/>
  <c r="G29"/>
  <c r="G171"/>
  <c r="G320"/>
  <c r="G401"/>
  <c r="G166"/>
  <c r="G405"/>
  <c r="G370"/>
  <c r="G231"/>
  <c r="G439"/>
  <c r="I53"/>
  <c r="I78"/>
  <c r="I458"/>
  <c r="I440"/>
  <c r="I393"/>
  <c r="I384"/>
  <c r="I374"/>
  <c r="I338"/>
  <c r="I309"/>
  <c r="I297"/>
  <c r="I292"/>
  <c r="I278"/>
  <c r="I242"/>
  <c r="I241" s="1"/>
  <c r="I218"/>
  <c r="I217" s="1"/>
  <c r="I213"/>
  <c r="I183"/>
  <c r="I182" s="1"/>
  <c r="I172"/>
  <c r="I171" s="1"/>
  <c r="I156"/>
  <c r="I148"/>
  <c r="I84"/>
  <c r="I83" s="1"/>
  <c r="I235"/>
  <c r="I366"/>
  <c r="I498"/>
  <c r="I162"/>
  <c r="I208"/>
  <c r="I324"/>
  <c r="I405"/>
  <c r="I102"/>
  <c r="I139"/>
  <c r="I151"/>
  <c r="I389"/>
  <c r="I435"/>
  <c r="I26"/>
  <c r="I120"/>
  <c r="I228"/>
  <c r="I315"/>
  <c r="I416"/>
  <c r="I194"/>
  <c r="E363"/>
  <c r="E361"/>
  <c r="F361" s="1"/>
  <c r="H361" s="1"/>
  <c r="J361" s="1"/>
  <c r="L361" s="1"/>
  <c r="N361" s="1"/>
  <c r="P361" s="1"/>
  <c r="R361" s="1"/>
  <c r="T361" s="1"/>
  <c r="E359"/>
  <c r="E357"/>
  <c r="F357" s="1"/>
  <c r="H357" s="1"/>
  <c r="J357" s="1"/>
  <c r="L357" s="1"/>
  <c r="N357" s="1"/>
  <c r="P357" s="1"/>
  <c r="R357" s="1"/>
  <c r="T357" s="1"/>
  <c r="E355"/>
  <c r="F355" s="1"/>
  <c r="H355" s="1"/>
  <c r="J355" s="1"/>
  <c r="L355" s="1"/>
  <c r="N355" s="1"/>
  <c r="P355" s="1"/>
  <c r="R355" s="1"/>
  <c r="T355" s="1"/>
  <c r="E353"/>
  <c r="F353" s="1"/>
  <c r="H353" s="1"/>
  <c r="J353" s="1"/>
  <c r="L353" s="1"/>
  <c r="N353" s="1"/>
  <c r="P353" s="1"/>
  <c r="R353" s="1"/>
  <c r="T353" s="1"/>
  <c r="E351"/>
  <c r="F351" s="1"/>
  <c r="H351" s="1"/>
  <c r="J351" s="1"/>
  <c r="L351" s="1"/>
  <c r="N351" s="1"/>
  <c r="P351" s="1"/>
  <c r="R351" s="1"/>
  <c r="T351" s="1"/>
  <c r="E349"/>
  <c r="F349" s="1"/>
  <c r="H349" s="1"/>
  <c r="J349" s="1"/>
  <c r="L349" s="1"/>
  <c r="N349" s="1"/>
  <c r="P349" s="1"/>
  <c r="R349" s="1"/>
  <c r="T349" s="1"/>
  <c r="E362"/>
  <c r="F362" s="1"/>
  <c r="H362" s="1"/>
  <c r="J362" s="1"/>
  <c r="L362" s="1"/>
  <c r="N362" s="1"/>
  <c r="P362" s="1"/>
  <c r="R362" s="1"/>
  <c r="T362" s="1"/>
  <c r="F359"/>
  <c r="H359" s="1"/>
  <c r="J359" s="1"/>
  <c r="L359" s="1"/>
  <c r="N359" s="1"/>
  <c r="P359" s="1"/>
  <c r="R359" s="1"/>
  <c r="T359" s="1"/>
  <c r="E354"/>
  <c r="F354" s="1"/>
  <c r="H354" s="1"/>
  <c r="J354" s="1"/>
  <c r="L354" s="1"/>
  <c r="N354" s="1"/>
  <c r="P354" s="1"/>
  <c r="R354" s="1"/>
  <c r="T354" s="1"/>
  <c r="E347"/>
  <c r="F347" s="1"/>
  <c r="H347" s="1"/>
  <c r="J347" s="1"/>
  <c r="L347" s="1"/>
  <c r="N347" s="1"/>
  <c r="P347" s="1"/>
  <c r="R347" s="1"/>
  <c r="T347" s="1"/>
  <c r="E345"/>
  <c r="F345" s="1"/>
  <c r="H345" s="1"/>
  <c r="J345" s="1"/>
  <c r="L345" s="1"/>
  <c r="N345" s="1"/>
  <c r="P345" s="1"/>
  <c r="R345" s="1"/>
  <c r="T345" s="1"/>
  <c r="Q502" l="1"/>
  <c r="O502"/>
  <c r="E346"/>
  <c r="F346" s="1"/>
  <c r="H346" s="1"/>
  <c r="J346" s="1"/>
  <c r="L346" s="1"/>
  <c r="N346" s="1"/>
  <c r="P346" s="1"/>
  <c r="R346" s="1"/>
  <c r="T346" s="1"/>
  <c r="E360"/>
  <c r="F360" s="1"/>
  <c r="H360" s="1"/>
  <c r="J360" s="1"/>
  <c r="L360" s="1"/>
  <c r="N360" s="1"/>
  <c r="P360" s="1"/>
  <c r="R360" s="1"/>
  <c r="T360" s="1"/>
  <c r="K256"/>
  <c r="M502"/>
  <c r="K170"/>
  <c r="K410"/>
  <c r="K134"/>
  <c r="K241"/>
  <c r="K11"/>
  <c r="I378"/>
  <c r="I231"/>
  <c r="G400"/>
  <c r="G382"/>
  <c r="G170"/>
  <c r="G241"/>
  <c r="G11"/>
  <c r="G256"/>
  <c r="G410"/>
  <c r="G134"/>
  <c r="I52"/>
  <c r="I457"/>
  <c r="I439"/>
  <c r="I383"/>
  <c r="I382" s="1"/>
  <c r="I370"/>
  <c r="I328"/>
  <c r="I296"/>
  <c r="I277"/>
  <c r="I257"/>
  <c r="I155"/>
  <c r="I147"/>
  <c r="I227"/>
  <c r="I314"/>
  <c r="I12"/>
  <c r="I400"/>
  <c r="I411"/>
  <c r="I193"/>
  <c r="I119"/>
  <c r="E348"/>
  <c r="F348" s="1"/>
  <c r="H348" s="1"/>
  <c r="J348" s="1"/>
  <c r="L348" s="1"/>
  <c r="N348" s="1"/>
  <c r="P348" s="1"/>
  <c r="R348" s="1"/>
  <c r="T348" s="1"/>
  <c r="F363"/>
  <c r="H363" s="1"/>
  <c r="J363" s="1"/>
  <c r="L363" s="1"/>
  <c r="N363" s="1"/>
  <c r="P363" s="1"/>
  <c r="R363" s="1"/>
  <c r="T363" s="1"/>
  <c r="E358"/>
  <c r="F358" s="1"/>
  <c r="H358" s="1"/>
  <c r="J358" s="1"/>
  <c r="L358" s="1"/>
  <c r="N358" s="1"/>
  <c r="P358" s="1"/>
  <c r="R358" s="1"/>
  <c r="T358" s="1"/>
  <c r="E356"/>
  <c r="F356" s="1"/>
  <c r="H356" s="1"/>
  <c r="J356" s="1"/>
  <c r="L356" s="1"/>
  <c r="N356" s="1"/>
  <c r="P356" s="1"/>
  <c r="R356" s="1"/>
  <c r="T356" s="1"/>
  <c r="E352"/>
  <c r="F352" s="1"/>
  <c r="H352" s="1"/>
  <c r="J352" s="1"/>
  <c r="L352" s="1"/>
  <c r="N352" s="1"/>
  <c r="P352" s="1"/>
  <c r="R352" s="1"/>
  <c r="T352" s="1"/>
  <c r="E350"/>
  <c r="F350" s="1"/>
  <c r="H350" s="1"/>
  <c r="J350" s="1"/>
  <c r="L350" s="1"/>
  <c r="N350" s="1"/>
  <c r="P350" s="1"/>
  <c r="R350" s="1"/>
  <c r="T350" s="1"/>
  <c r="E344"/>
  <c r="E237"/>
  <c r="E240"/>
  <c r="E291"/>
  <c r="E281"/>
  <c r="K502" l="1"/>
  <c r="I377"/>
  <c r="G502"/>
  <c r="I134"/>
  <c r="I11"/>
  <c r="I410"/>
  <c r="I170"/>
  <c r="I256"/>
  <c r="F344"/>
  <c r="H344" s="1"/>
  <c r="J344" s="1"/>
  <c r="L344" s="1"/>
  <c r="N344" s="1"/>
  <c r="P344" s="1"/>
  <c r="R344" s="1"/>
  <c r="T344" s="1"/>
  <c r="V344" s="1"/>
  <c r="F291"/>
  <c r="H291" s="1"/>
  <c r="J291" s="1"/>
  <c r="L291" s="1"/>
  <c r="N291" s="1"/>
  <c r="P291" s="1"/>
  <c r="R291" s="1"/>
  <c r="T291" s="1"/>
  <c r="E289"/>
  <c r="F289" s="1"/>
  <c r="H289" s="1"/>
  <c r="J289" s="1"/>
  <c r="L289" s="1"/>
  <c r="N289" s="1"/>
  <c r="P289" s="1"/>
  <c r="R289" s="1"/>
  <c r="T289" s="1"/>
  <c r="F46"/>
  <c r="H46" s="1"/>
  <c r="J46" s="1"/>
  <c r="L46" s="1"/>
  <c r="N46" s="1"/>
  <c r="P46" s="1"/>
  <c r="R46" s="1"/>
  <c r="T46" s="1"/>
  <c r="E45"/>
  <c r="F45" s="1"/>
  <c r="H45" s="1"/>
  <c r="J45" s="1"/>
  <c r="L45" s="1"/>
  <c r="N45" s="1"/>
  <c r="P45" s="1"/>
  <c r="R45" s="1"/>
  <c r="T45" s="1"/>
  <c r="F240"/>
  <c r="H240" s="1"/>
  <c r="J240" s="1"/>
  <c r="L240" s="1"/>
  <c r="N240" s="1"/>
  <c r="P240" s="1"/>
  <c r="R240" s="1"/>
  <c r="T240" s="1"/>
  <c r="E239"/>
  <c r="E238" s="1"/>
  <c r="F238" s="1"/>
  <c r="H238" s="1"/>
  <c r="J238" s="1"/>
  <c r="L238" s="1"/>
  <c r="N238" s="1"/>
  <c r="P238" s="1"/>
  <c r="R238" s="1"/>
  <c r="T238" s="1"/>
  <c r="F313"/>
  <c r="H313" s="1"/>
  <c r="J313" s="1"/>
  <c r="L313" s="1"/>
  <c r="N313" s="1"/>
  <c r="P313" s="1"/>
  <c r="R313" s="1"/>
  <c r="T313" s="1"/>
  <c r="E312"/>
  <c r="F312" s="1"/>
  <c r="H312" s="1"/>
  <c r="J312" s="1"/>
  <c r="L312" s="1"/>
  <c r="N312" s="1"/>
  <c r="P312" s="1"/>
  <c r="R312" s="1"/>
  <c r="T312" s="1"/>
  <c r="F311"/>
  <c r="H311" s="1"/>
  <c r="J311" s="1"/>
  <c r="L311" s="1"/>
  <c r="N311" s="1"/>
  <c r="P311" s="1"/>
  <c r="R311" s="1"/>
  <c r="T311" s="1"/>
  <c r="E310"/>
  <c r="E144"/>
  <c r="F146"/>
  <c r="H146" s="1"/>
  <c r="J146" s="1"/>
  <c r="L146" s="1"/>
  <c r="N146" s="1"/>
  <c r="P146" s="1"/>
  <c r="R146" s="1"/>
  <c r="T146" s="1"/>
  <c r="F28"/>
  <c r="H28" s="1"/>
  <c r="J28" s="1"/>
  <c r="L28" s="1"/>
  <c r="N28" s="1"/>
  <c r="P28" s="1"/>
  <c r="R28" s="1"/>
  <c r="T28" s="1"/>
  <c r="E27"/>
  <c r="E26" s="1"/>
  <c r="F26" s="1"/>
  <c r="H26" s="1"/>
  <c r="J26" s="1"/>
  <c r="L26" s="1"/>
  <c r="N26" s="1"/>
  <c r="P26" s="1"/>
  <c r="R26" s="1"/>
  <c r="T26" s="1"/>
  <c r="E309" l="1"/>
  <c r="F309" s="1"/>
  <c r="H309" s="1"/>
  <c r="J309" s="1"/>
  <c r="L309" s="1"/>
  <c r="N309" s="1"/>
  <c r="P309" s="1"/>
  <c r="R309" s="1"/>
  <c r="T309" s="1"/>
  <c r="F310"/>
  <c r="H310" s="1"/>
  <c r="J310" s="1"/>
  <c r="L310" s="1"/>
  <c r="N310" s="1"/>
  <c r="P310" s="1"/>
  <c r="R310" s="1"/>
  <c r="T310" s="1"/>
  <c r="F27"/>
  <c r="H27" s="1"/>
  <c r="J27" s="1"/>
  <c r="L27" s="1"/>
  <c r="N27" s="1"/>
  <c r="P27" s="1"/>
  <c r="R27" s="1"/>
  <c r="T27" s="1"/>
  <c r="I502"/>
  <c r="F239"/>
  <c r="H239" s="1"/>
  <c r="J239" s="1"/>
  <c r="L239" s="1"/>
  <c r="N239" s="1"/>
  <c r="P239" s="1"/>
  <c r="R239" s="1"/>
  <c r="T239" s="1"/>
  <c r="F61"/>
  <c r="H61" s="1"/>
  <c r="J61" s="1"/>
  <c r="L61" s="1"/>
  <c r="N61" s="1"/>
  <c r="P61" s="1"/>
  <c r="R61" s="1"/>
  <c r="T61" s="1"/>
  <c r="E60"/>
  <c r="F60" s="1"/>
  <c r="H60" s="1"/>
  <c r="J60" s="1"/>
  <c r="L60" s="1"/>
  <c r="N60" s="1"/>
  <c r="P60" s="1"/>
  <c r="R60" s="1"/>
  <c r="T60" s="1"/>
  <c r="E284" l="1"/>
  <c r="E282"/>
  <c r="E307" l="1"/>
  <c r="E306" s="1"/>
  <c r="E500"/>
  <c r="E499" s="1"/>
  <c r="E498" s="1"/>
  <c r="E494"/>
  <c r="E492"/>
  <c r="E490"/>
  <c r="E487"/>
  <c r="E485"/>
  <c r="E481"/>
  <c r="E477"/>
  <c r="E475"/>
  <c r="E473"/>
  <c r="E468"/>
  <c r="E466"/>
  <c r="E464"/>
  <c r="E461"/>
  <c r="E459"/>
  <c r="E453"/>
  <c r="E451"/>
  <c r="E448"/>
  <c r="E446"/>
  <c r="E444"/>
  <c r="E441"/>
  <c r="E440" s="1"/>
  <c r="E437"/>
  <c r="E436" s="1"/>
  <c r="E435" s="1"/>
  <c r="E433"/>
  <c r="E432" s="1"/>
  <c r="E430"/>
  <c r="E429" s="1"/>
  <c r="E427"/>
  <c r="E426" s="1"/>
  <c r="E423"/>
  <c r="E422" s="1"/>
  <c r="E420"/>
  <c r="E419" s="1"/>
  <c r="E417"/>
  <c r="E416" s="1"/>
  <c r="E413"/>
  <c r="E412" s="1"/>
  <c r="E407"/>
  <c r="E406" s="1"/>
  <c r="E405" s="1"/>
  <c r="E403"/>
  <c r="E402" s="1"/>
  <c r="E401" s="1"/>
  <c r="E395"/>
  <c r="E394" s="1"/>
  <c r="E393" s="1"/>
  <c r="E391"/>
  <c r="E390" s="1"/>
  <c r="E389" s="1"/>
  <c r="E385"/>
  <c r="E384" s="1"/>
  <c r="E383" s="1"/>
  <c r="E380"/>
  <c r="E379" s="1"/>
  <c r="E378" s="1"/>
  <c r="E377" s="1"/>
  <c r="E375"/>
  <c r="E374" s="1"/>
  <c r="E372"/>
  <c r="E371" s="1"/>
  <c r="E368"/>
  <c r="E367" s="1"/>
  <c r="E366" s="1"/>
  <c r="E342"/>
  <c r="E339"/>
  <c r="E336"/>
  <c r="E335" s="1"/>
  <c r="E333"/>
  <c r="E332" s="1"/>
  <c r="E330"/>
  <c r="E329" s="1"/>
  <c r="E326"/>
  <c r="E325" s="1"/>
  <c r="E324" s="1"/>
  <c r="E322"/>
  <c r="E321" s="1"/>
  <c r="E320" s="1"/>
  <c r="E316"/>
  <c r="E315" s="1"/>
  <c r="E314" s="1"/>
  <c r="E302"/>
  <c r="E300"/>
  <c r="E298"/>
  <c r="E294"/>
  <c r="E293" s="1"/>
  <c r="E292" s="1"/>
  <c r="E287"/>
  <c r="E279"/>
  <c r="E272"/>
  <c r="E271" s="1"/>
  <c r="E269"/>
  <c r="E268" s="1"/>
  <c r="E262"/>
  <c r="E261" s="1"/>
  <c r="E259"/>
  <c r="E258" s="1"/>
  <c r="E253"/>
  <c r="E252" s="1"/>
  <c r="E248"/>
  <c r="E247" s="1"/>
  <c r="E244"/>
  <c r="E243" s="1"/>
  <c r="E236"/>
  <c r="E235" s="1"/>
  <c r="E233"/>
  <c r="E232" s="1"/>
  <c r="E229"/>
  <c r="E228" s="1"/>
  <c r="E227" s="1"/>
  <c r="E225"/>
  <c r="E223"/>
  <c r="E221"/>
  <c r="E219"/>
  <c r="E215"/>
  <c r="E214" s="1"/>
  <c r="E213" s="1"/>
  <c r="E210"/>
  <c r="E209" s="1"/>
  <c r="E208" s="1"/>
  <c r="E206"/>
  <c r="E205" s="1"/>
  <c r="E203"/>
  <c r="E201"/>
  <c r="E199"/>
  <c r="E197"/>
  <c r="E195"/>
  <c r="E191"/>
  <c r="E190" s="1"/>
  <c r="E188"/>
  <c r="E186"/>
  <c r="E184"/>
  <c r="E180"/>
  <c r="E179" s="1"/>
  <c r="E177"/>
  <c r="E175"/>
  <c r="E173"/>
  <c r="E168"/>
  <c r="E167" s="1"/>
  <c r="E166" s="1"/>
  <c r="E164"/>
  <c r="E163" s="1"/>
  <c r="E162" s="1"/>
  <c r="E160"/>
  <c r="E159" s="1"/>
  <c r="E157"/>
  <c r="E156" s="1"/>
  <c r="E153"/>
  <c r="E152" s="1"/>
  <c r="E151" s="1"/>
  <c r="E149"/>
  <c r="E148" s="1"/>
  <c r="E147" s="1"/>
  <c r="E143"/>
  <c r="E141"/>
  <c r="E140" s="1"/>
  <c r="E137"/>
  <c r="E136" s="1"/>
  <c r="E135" s="1"/>
  <c r="E132"/>
  <c r="E131" s="1"/>
  <c r="E130" s="1"/>
  <c r="E127"/>
  <c r="E126" s="1"/>
  <c r="E124"/>
  <c r="E123" s="1"/>
  <c r="E121"/>
  <c r="E120" s="1"/>
  <c r="E115"/>
  <c r="E114" s="1"/>
  <c r="E113" s="1"/>
  <c r="E111"/>
  <c r="E110" s="1"/>
  <c r="E108"/>
  <c r="E107" s="1"/>
  <c r="E104"/>
  <c r="E103" s="1"/>
  <c r="E98"/>
  <c r="E96"/>
  <c r="E94"/>
  <c r="E91"/>
  <c r="E89"/>
  <c r="E87"/>
  <c r="E85"/>
  <c r="E79"/>
  <c r="E78" s="1"/>
  <c r="E75"/>
  <c r="E74" s="1"/>
  <c r="E72"/>
  <c r="E70"/>
  <c r="E68"/>
  <c r="E66"/>
  <c r="E64"/>
  <c r="E62"/>
  <c r="E58"/>
  <c r="E56"/>
  <c r="E54"/>
  <c r="E43"/>
  <c r="E41"/>
  <c r="E39"/>
  <c r="E37"/>
  <c r="E35"/>
  <c r="E33"/>
  <c r="E31"/>
  <c r="E24"/>
  <c r="E22"/>
  <c r="E20"/>
  <c r="E18"/>
  <c r="E16"/>
  <c r="E14"/>
  <c r="E231" l="1"/>
  <c r="E53"/>
  <c r="E52" s="1"/>
  <c r="E30"/>
  <c r="E338"/>
  <c r="E328" s="1"/>
  <c r="E278"/>
  <c r="E119"/>
  <c r="E400"/>
  <c r="E425"/>
  <c r="E370"/>
  <c r="E411"/>
  <c r="E458"/>
  <c r="E457" s="1"/>
  <c r="E13"/>
  <c r="E12" s="1"/>
  <c r="E172"/>
  <c r="E171" s="1"/>
  <c r="E183"/>
  <c r="E182" s="1"/>
  <c r="E194"/>
  <c r="E193" s="1"/>
  <c r="E277"/>
  <c r="E443"/>
  <c r="E439" s="1"/>
  <c r="E297"/>
  <c r="E296" s="1"/>
  <c r="E218"/>
  <c r="E217" s="1"/>
  <c r="E139"/>
  <c r="E84"/>
  <c r="E83" s="1"/>
  <c r="E29"/>
  <c r="E102"/>
  <c r="E155"/>
  <c r="E257"/>
  <c r="E382"/>
  <c r="E242"/>
  <c r="E241" s="1"/>
  <c r="E410" l="1"/>
  <c r="E170"/>
  <c r="E256"/>
  <c r="E134"/>
  <c r="E11"/>
  <c r="E502" l="1"/>
  <c r="F12" l="1"/>
  <c r="H12" s="1"/>
  <c r="J12" s="1"/>
  <c r="L12" s="1"/>
  <c r="N12" s="1"/>
  <c r="P12" s="1"/>
  <c r="R12" s="1"/>
  <c r="T12" s="1"/>
  <c r="F13"/>
  <c r="H13" s="1"/>
  <c r="J13" s="1"/>
  <c r="L13" s="1"/>
  <c r="N13" s="1"/>
  <c r="P13" s="1"/>
  <c r="R13" s="1"/>
  <c r="T13" s="1"/>
  <c r="F14"/>
  <c r="H14" s="1"/>
  <c r="J14" s="1"/>
  <c r="L14" s="1"/>
  <c r="N14" s="1"/>
  <c r="P14" s="1"/>
  <c r="R14" s="1"/>
  <c r="T14" s="1"/>
  <c r="F15"/>
  <c r="H15" s="1"/>
  <c r="J15" s="1"/>
  <c r="L15" s="1"/>
  <c r="N15" s="1"/>
  <c r="P15" s="1"/>
  <c r="R15" s="1"/>
  <c r="T15" s="1"/>
  <c r="F16"/>
  <c r="H16" s="1"/>
  <c r="J16" s="1"/>
  <c r="L16" s="1"/>
  <c r="N16" s="1"/>
  <c r="P16" s="1"/>
  <c r="R16" s="1"/>
  <c r="T16" s="1"/>
  <c r="F17"/>
  <c r="H17" s="1"/>
  <c r="J17" s="1"/>
  <c r="L17" s="1"/>
  <c r="N17" s="1"/>
  <c r="P17" s="1"/>
  <c r="R17" s="1"/>
  <c r="T17" s="1"/>
  <c r="F18"/>
  <c r="H18" s="1"/>
  <c r="J18" s="1"/>
  <c r="L18" s="1"/>
  <c r="N18" s="1"/>
  <c r="P18" s="1"/>
  <c r="R18" s="1"/>
  <c r="T18" s="1"/>
  <c r="F19"/>
  <c r="H19" s="1"/>
  <c r="J19" s="1"/>
  <c r="L19" s="1"/>
  <c r="N19" s="1"/>
  <c r="P19" s="1"/>
  <c r="R19" s="1"/>
  <c r="T19" s="1"/>
  <c r="F20"/>
  <c r="H20" s="1"/>
  <c r="J20" s="1"/>
  <c r="L20" s="1"/>
  <c r="N20" s="1"/>
  <c r="P20" s="1"/>
  <c r="R20" s="1"/>
  <c r="T20" s="1"/>
  <c r="F21"/>
  <c r="H21" s="1"/>
  <c r="J21" s="1"/>
  <c r="L21" s="1"/>
  <c r="N21" s="1"/>
  <c r="P21" s="1"/>
  <c r="R21" s="1"/>
  <c r="T21" s="1"/>
  <c r="F22"/>
  <c r="H22" s="1"/>
  <c r="J22" s="1"/>
  <c r="L22" s="1"/>
  <c r="N22" s="1"/>
  <c r="P22" s="1"/>
  <c r="R22" s="1"/>
  <c r="T22" s="1"/>
  <c r="F23"/>
  <c r="H23" s="1"/>
  <c r="J23" s="1"/>
  <c r="L23" s="1"/>
  <c r="N23" s="1"/>
  <c r="P23" s="1"/>
  <c r="R23" s="1"/>
  <c r="T23" s="1"/>
  <c r="F24"/>
  <c r="H24" s="1"/>
  <c r="J24" s="1"/>
  <c r="L24" s="1"/>
  <c r="N24" s="1"/>
  <c r="P24" s="1"/>
  <c r="R24" s="1"/>
  <c r="T24" s="1"/>
  <c r="F25"/>
  <c r="H25" s="1"/>
  <c r="J25" s="1"/>
  <c r="L25" s="1"/>
  <c r="N25" s="1"/>
  <c r="P25" s="1"/>
  <c r="R25" s="1"/>
  <c r="T25" s="1"/>
  <c r="F29"/>
  <c r="H29" s="1"/>
  <c r="J29" s="1"/>
  <c r="L29" s="1"/>
  <c r="N29" s="1"/>
  <c r="P29" s="1"/>
  <c r="R29" s="1"/>
  <c r="T29" s="1"/>
  <c r="V29" s="1"/>
  <c r="F30"/>
  <c r="H30" s="1"/>
  <c r="J30" s="1"/>
  <c r="L30" s="1"/>
  <c r="N30" s="1"/>
  <c r="P30" s="1"/>
  <c r="R30" s="1"/>
  <c r="T30" s="1"/>
  <c r="V30" s="1"/>
  <c r="F31"/>
  <c r="H31" s="1"/>
  <c r="J31" s="1"/>
  <c r="L31" s="1"/>
  <c r="N31" s="1"/>
  <c r="P31" s="1"/>
  <c r="R31" s="1"/>
  <c r="T31" s="1"/>
  <c r="F32"/>
  <c r="H32" s="1"/>
  <c r="J32" s="1"/>
  <c r="L32" s="1"/>
  <c r="N32" s="1"/>
  <c r="P32" s="1"/>
  <c r="R32" s="1"/>
  <c r="T32" s="1"/>
  <c r="F33"/>
  <c r="H33" s="1"/>
  <c r="J33" s="1"/>
  <c r="L33" s="1"/>
  <c r="N33" s="1"/>
  <c r="P33" s="1"/>
  <c r="R33" s="1"/>
  <c r="T33" s="1"/>
  <c r="F34"/>
  <c r="H34" s="1"/>
  <c r="J34" s="1"/>
  <c r="L34" s="1"/>
  <c r="N34" s="1"/>
  <c r="P34" s="1"/>
  <c r="R34" s="1"/>
  <c r="T34" s="1"/>
  <c r="F35"/>
  <c r="H35" s="1"/>
  <c r="J35" s="1"/>
  <c r="L35" s="1"/>
  <c r="N35" s="1"/>
  <c r="P35" s="1"/>
  <c r="R35" s="1"/>
  <c r="T35" s="1"/>
  <c r="F36"/>
  <c r="H36" s="1"/>
  <c r="J36" s="1"/>
  <c r="L36" s="1"/>
  <c r="N36" s="1"/>
  <c r="P36" s="1"/>
  <c r="R36" s="1"/>
  <c r="T36" s="1"/>
  <c r="F37"/>
  <c r="H37" s="1"/>
  <c r="J37" s="1"/>
  <c r="L37" s="1"/>
  <c r="N37" s="1"/>
  <c r="P37" s="1"/>
  <c r="R37" s="1"/>
  <c r="T37" s="1"/>
  <c r="F38"/>
  <c r="H38" s="1"/>
  <c r="J38" s="1"/>
  <c r="L38" s="1"/>
  <c r="N38" s="1"/>
  <c r="P38" s="1"/>
  <c r="R38" s="1"/>
  <c r="T38" s="1"/>
  <c r="F39"/>
  <c r="H39" s="1"/>
  <c r="J39" s="1"/>
  <c r="L39" s="1"/>
  <c r="N39" s="1"/>
  <c r="P39" s="1"/>
  <c r="R39" s="1"/>
  <c r="T39" s="1"/>
  <c r="F40"/>
  <c r="H40" s="1"/>
  <c r="J40" s="1"/>
  <c r="L40" s="1"/>
  <c r="N40" s="1"/>
  <c r="P40" s="1"/>
  <c r="R40" s="1"/>
  <c r="T40" s="1"/>
  <c r="F41"/>
  <c r="H41" s="1"/>
  <c r="J41" s="1"/>
  <c r="L41" s="1"/>
  <c r="N41" s="1"/>
  <c r="P41" s="1"/>
  <c r="R41" s="1"/>
  <c r="T41" s="1"/>
  <c r="F42"/>
  <c r="H42" s="1"/>
  <c r="J42" s="1"/>
  <c r="L42" s="1"/>
  <c r="N42" s="1"/>
  <c r="P42" s="1"/>
  <c r="R42" s="1"/>
  <c r="T42" s="1"/>
  <c r="F43"/>
  <c r="H43" s="1"/>
  <c r="J43" s="1"/>
  <c r="L43" s="1"/>
  <c r="N43" s="1"/>
  <c r="P43" s="1"/>
  <c r="R43" s="1"/>
  <c r="T43" s="1"/>
  <c r="F44"/>
  <c r="H44" s="1"/>
  <c r="J44" s="1"/>
  <c r="L44" s="1"/>
  <c r="N44" s="1"/>
  <c r="P44" s="1"/>
  <c r="R44" s="1"/>
  <c r="T44" s="1"/>
  <c r="F52"/>
  <c r="H52" s="1"/>
  <c r="J52" s="1"/>
  <c r="L52" s="1"/>
  <c r="N52" s="1"/>
  <c r="P52" s="1"/>
  <c r="R52" s="1"/>
  <c r="T52" s="1"/>
  <c r="V52" s="1"/>
  <c r="F53"/>
  <c r="H53" s="1"/>
  <c r="J53" s="1"/>
  <c r="L53" s="1"/>
  <c r="N53" s="1"/>
  <c r="P53" s="1"/>
  <c r="R53" s="1"/>
  <c r="T53" s="1"/>
  <c r="V53" s="1"/>
  <c r="F54"/>
  <c r="H54" s="1"/>
  <c r="J54" s="1"/>
  <c r="L54" s="1"/>
  <c r="N54" s="1"/>
  <c r="P54" s="1"/>
  <c r="R54" s="1"/>
  <c r="T54" s="1"/>
  <c r="F55"/>
  <c r="H55" s="1"/>
  <c r="J55" s="1"/>
  <c r="L55" s="1"/>
  <c r="N55" s="1"/>
  <c r="P55" s="1"/>
  <c r="R55" s="1"/>
  <c r="T55" s="1"/>
  <c r="F56"/>
  <c r="H56" s="1"/>
  <c r="J56" s="1"/>
  <c r="L56" s="1"/>
  <c r="N56" s="1"/>
  <c r="P56" s="1"/>
  <c r="R56" s="1"/>
  <c r="T56" s="1"/>
  <c r="F57"/>
  <c r="H57" s="1"/>
  <c r="J57" s="1"/>
  <c r="L57" s="1"/>
  <c r="N57" s="1"/>
  <c r="P57" s="1"/>
  <c r="R57" s="1"/>
  <c r="T57" s="1"/>
  <c r="F58"/>
  <c r="H58" s="1"/>
  <c r="J58" s="1"/>
  <c r="L58" s="1"/>
  <c r="N58" s="1"/>
  <c r="P58" s="1"/>
  <c r="R58" s="1"/>
  <c r="T58" s="1"/>
  <c r="F59"/>
  <c r="H59" s="1"/>
  <c r="J59" s="1"/>
  <c r="L59" s="1"/>
  <c r="N59" s="1"/>
  <c r="P59" s="1"/>
  <c r="R59" s="1"/>
  <c r="T59" s="1"/>
  <c r="F62"/>
  <c r="H62" s="1"/>
  <c r="J62" s="1"/>
  <c r="L62" s="1"/>
  <c r="N62" s="1"/>
  <c r="P62" s="1"/>
  <c r="R62" s="1"/>
  <c r="T62" s="1"/>
  <c r="F63"/>
  <c r="H63" s="1"/>
  <c r="J63" s="1"/>
  <c r="L63" s="1"/>
  <c r="N63" s="1"/>
  <c r="P63" s="1"/>
  <c r="R63" s="1"/>
  <c r="T63" s="1"/>
  <c r="F64"/>
  <c r="H64" s="1"/>
  <c r="J64" s="1"/>
  <c r="L64" s="1"/>
  <c r="N64" s="1"/>
  <c r="P64" s="1"/>
  <c r="R64" s="1"/>
  <c r="T64" s="1"/>
  <c r="F65"/>
  <c r="H65" s="1"/>
  <c r="J65" s="1"/>
  <c r="L65" s="1"/>
  <c r="N65" s="1"/>
  <c r="P65" s="1"/>
  <c r="R65" s="1"/>
  <c r="T65" s="1"/>
  <c r="F66"/>
  <c r="H66" s="1"/>
  <c r="J66" s="1"/>
  <c r="L66" s="1"/>
  <c r="N66" s="1"/>
  <c r="P66" s="1"/>
  <c r="R66" s="1"/>
  <c r="T66" s="1"/>
  <c r="F67"/>
  <c r="H67" s="1"/>
  <c r="J67" s="1"/>
  <c r="L67" s="1"/>
  <c r="N67" s="1"/>
  <c r="P67" s="1"/>
  <c r="R67" s="1"/>
  <c r="T67" s="1"/>
  <c r="F68"/>
  <c r="H68" s="1"/>
  <c r="J68" s="1"/>
  <c r="L68" s="1"/>
  <c r="N68" s="1"/>
  <c r="P68" s="1"/>
  <c r="R68" s="1"/>
  <c r="T68" s="1"/>
  <c r="F69"/>
  <c r="H69" s="1"/>
  <c r="J69" s="1"/>
  <c r="L69" s="1"/>
  <c r="N69" s="1"/>
  <c r="P69" s="1"/>
  <c r="R69" s="1"/>
  <c r="T69" s="1"/>
  <c r="F70"/>
  <c r="H70" s="1"/>
  <c r="J70" s="1"/>
  <c r="L70" s="1"/>
  <c r="N70" s="1"/>
  <c r="P70" s="1"/>
  <c r="R70" s="1"/>
  <c r="T70" s="1"/>
  <c r="F71"/>
  <c r="H71" s="1"/>
  <c r="J71" s="1"/>
  <c r="L71" s="1"/>
  <c r="N71" s="1"/>
  <c r="P71" s="1"/>
  <c r="R71" s="1"/>
  <c r="T71" s="1"/>
  <c r="F72"/>
  <c r="H72" s="1"/>
  <c r="J72" s="1"/>
  <c r="L72" s="1"/>
  <c r="N72" s="1"/>
  <c r="P72" s="1"/>
  <c r="R72" s="1"/>
  <c r="T72" s="1"/>
  <c r="F73"/>
  <c r="H73" s="1"/>
  <c r="J73" s="1"/>
  <c r="L73" s="1"/>
  <c r="N73" s="1"/>
  <c r="P73" s="1"/>
  <c r="R73" s="1"/>
  <c r="T73" s="1"/>
  <c r="F74"/>
  <c r="H74" s="1"/>
  <c r="J74" s="1"/>
  <c r="L74" s="1"/>
  <c r="N74" s="1"/>
  <c r="P74" s="1"/>
  <c r="R74" s="1"/>
  <c r="T74" s="1"/>
  <c r="F75"/>
  <c r="H75" s="1"/>
  <c r="J75" s="1"/>
  <c r="L75" s="1"/>
  <c r="N75" s="1"/>
  <c r="P75" s="1"/>
  <c r="R75" s="1"/>
  <c r="T75" s="1"/>
  <c r="F76"/>
  <c r="H76" s="1"/>
  <c r="J76" s="1"/>
  <c r="L76" s="1"/>
  <c r="N76" s="1"/>
  <c r="P76" s="1"/>
  <c r="R76" s="1"/>
  <c r="T76" s="1"/>
  <c r="F77"/>
  <c r="H77" s="1"/>
  <c r="J77" s="1"/>
  <c r="L77" s="1"/>
  <c r="N77" s="1"/>
  <c r="P77" s="1"/>
  <c r="R77" s="1"/>
  <c r="T77" s="1"/>
  <c r="F78"/>
  <c r="H78" s="1"/>
  <c r="J78" s="1"/>
  <c r="L78" s="1"/>
  <c r="N78" s="1"/>
  <c r="P78" s="1"/>
  <c r="R78" s="1"/>
  <c r="T78" s="1"/>
  <c r="V78" s="1"/>
  <c r="F79"/>
  <c r="H79" s="1"/>
  <c r="J79" s="1"/>
  <c r="L79" s="1"/>
  <c r="N79" s="1"/>
  <c r="P79" s="1"/>
  <c r="R79" s="1"/>
  <c r="T79" s="1"/>
  <c r="F80"/>
  <c r="H80" s="1"/>
  <c r="J80" s="1"/>
  <c r="L80" s="1"/>
  <c r="N80" s="1"/>
  <c r="P80" s="1"/>
  <c r="R80" s="1"/>
  <c r="T80" s="1"/>
  <c r="F83"/>
  <c r="H83" s="1"/>
  <c r="J83" s="1"/>
  <c r="L83" s="1"/>
  <c r="N83" s="1"/>
  <c r="P83" s="1"/>
  <c r="R83" s="1"/>
  <c r="T83" s="1"/>
  <c r="F84"/>
  <c r="H84" s="1"/>
  <c r="J84" s="1"/>
  <c r="L84" s="1"/>
  <c r="N84" s="1"/>
  <c r="P84" s="1"/>
  <c r="R84" s="1"/>
  <c r="T84" s="1"/>
  <c r="F85"/>
  <c r="H85" s="1"/>
  <c r="J85" s="1"/>
  <c r="L85" s="1"/>
  <c r="N85" s="1"/>
  <c r="P85" s="1"/>
  <c r="R85" s="1"/>
  <c r="T85" s="1"/>
  <c r="F86"/>
  <c r="H86" s="1"/>
  <c r="J86" s="1"/>
  <c r="L86" s="1"/>
  <c r="N86" s="1"/>
  <c r="P86" s="1"/>
  <c r="R86" s="1"/>
  <c r="T86" s="1"/>
  <c r="F87"/>
  <c r="H87" s="1"/>
  <c r="J87" s="1"/>
  <c r="L87" s="1"/>
  <c r="N87" s="1"/>
  <c r="P87" s="1"/>
  <c r="R87" s="1"/>
  <c r="T87" s="1"/>
  <c r="F88"/>
  <c r="H88" s="1"/>
  <c r="J88" s="1"/>
  <c r="L88" s="1"/>
  <c r="N88" s="1"/>
  <c r="P88" s="1"/>
  <c r="R88" s="1"/>
  <c r="T88" s="1"/>
  <c r="F89"/>
  <c r="H89" s="1"/>
  <c r="J89" s="1"/>
  <c r="L89" s="1"/>
  <c r="N89" s="1"/>
  <c r="P89" s="1"/>
  <c r="R89" s="1"/>
  <c r="T89" s="1"/>
  <c r="F90"/>
  <c r="H90" s="1"/>
  <c r="J90" s="1"/>
  <c r="L90" s="1"/>
  <c r="N90" s="1"/>
  <c r="P90" s="1"/>
  <c r="R90" s="1"/>
  <c r="T90" s="1"/>
  <c r="F91"/>
  <c r="H91" s="1"/>
  <c r="J91" s="1"/>
  <c r="L91" s="1"/>
  <c r="N91" s="1"/>
  <c r="P91" s="1"/>
  <c r="R91" s="1"/>
  <c r="T91" s="1"/>
  <c r="F92"/>
  <c r="H92" s="1"/>
  <c r="J92" s="1"/>
  <c r="L92" s="1"/>
  <c r="N92" s="1"/>
  <c r="P92" s="1"/>
  <c r="R92" s="1"/>
  <c r="T92" s="1"/>
  <c r="F93"/>
  <c r="H93" s="1"/>
  <c r="J93" s="1"/>
  <c r="L93" s="1"/>
  <c r="N93" s="1"/>
  <c r="P93" s="1"/>
  <c r="R93" s="1"/>
  <c r="T93" s="1"/>
  <c r="F94"/>
  <c r="H94" s="1"/>
  <c r="J94" s="1"/>
  <c r="L94" s="1"/>
  <c r="N94" s="1"/>
  <c r="P94" s="1"/>
  <c r="R94" s="1"/>
  <c r="T94" s="1"/>
  <c r="F95"/>
  <c r="H95" s="1"/>
  <c r="J95" s="1"/>
  <c r="L95" s="1"/>
  <c r="N95" s="1"/>
  <c r="P95" s="1"/>
  <c r="R95" s="1"/>
  <c r="T95" s="1"/>
  <c r="F96"/>
  <c r="H96" s="1"/>
  <c r="J96" s="1"/>
  <c r="L96" s="1"/>
  <c r="N96" s="1"/>
  <c r="P96" s="1"/>
  <c r="R96" s="1"/>
  <c r="T96" s="1"/>
  <c r="F97"/>
  <c r="H97" s="1"/>
  <c r="J97" s="1"/>
  <c r="L97" s="1"/>
  <c r="N97" s="1"/>
  <c r="P97" s="1"/>
  <c r="R97" s="1"/>
  <c r="T97" s="1"/>
  <c r="F98"/>
  <c r="H98" s="1"/>
  <c r="J98" s="1"/>
  <c r="L98" s="1"/>
  <c r="N98" s="1"/>
  <c r="P98" s="1"/>
  <c r="R98" s="1"/>
  <c r="T98" s="1"/>
  <c r="F99"/>
  <c r="H99" s="1"/>
  <c r="J99" s="1"/>
  <c r="L99" s="1"/>
  <c r="N99" s="1"/>
  <c r="P99" s="1"/>
  <c r="R99" s="1"/>
  <c r="T99" s="1"/>
  <c r="F102"/>
  <c r="H102" s="1"/>
  <c r="J102" s="1"/>
  <c r="L102" s="1"/>
  <c r="N102" s="1"/>
  <c r="P102" s="1"/>
  <c r="R102" s="1"/>
  <c r="T102" s="1"/>
  <c r="F103"/>
  <c r="H103" s="1"/>
  <c r="J103" s="1"/>
  <c r="L103" s="1"/>
  <c r="N103" s="1"/>
  <c r="P103" s="1"/>
  <c r="R103" s="1"/>
  <c r="T103" s="1"/>
  <c r="F104"/>
  <c r="H104" s="1"/>
  <c r="J104" s="1"/>
  <c r="L104" s="1"/>
  <c r="N104" s="1"/>
  <c r="P104" s="1"/>
  <c r="R104" s="1"/>
  <c r="T104" s="1"/>
  <c r="F105"/>
  <c r="H105" s="1"/>
  <c r="J105" s="1"/>
  <c r="L105" s="1"/>
  <c r="N105" s="1"/>
  <c r="P105" s="1"/>
  <c r="R105" s="1"/>
  <c r="T105" s="1"/>
  <c r="F106"/>
  <c r="H106" s="1"/>
  <c r="J106" s="1"/>
  <c r="L106" s="1"/>
  <c r="N106" s="1"/>
  <c r="P106" s="1"/>
  <c r="R106" s="1"/>
  <c r="T106" s="1"/>
  <c r="F107"/>
  <c r="H107" s="1"/>
  <c r="J107" s="1"/>
  <c r="L107" s="1"/>
  <c r="N107" s="1"/>
  <c r="P107" s="1"/>
  <c r="R107" s="1"/>
  <c r="T107" s="1"/>
  <c r="F108"/>
  <c r="H108" s="1"/>
  <c r="J108" s="1"/>
  <c r="L108" s="1"/>
  <c r="N108" s="1"/>
  <c r="P108" s="1"/>
  <c r="R108" s="1"/>
  <c r="T108" s="1"/>
  <c r="F109"/>
  <c r="H109" s="1"/>
  <c r="J109" s="1"/>
  <c r="L109" s="1"/>
  <c r="N109" s="1"/>
  <c r="P109" s="1"/>
  <c r="R109" s="1"/>
  <c r="T109" s="1"/>
  <c r="F110"/>
  <c r="H110" s="1"/>
  <c r="J110" s="1"/>
  <c r="L110" s="1"/>
  <c r="N110" s="1"/>
  <c r="P110" s="1"/>
  <c r="R110" s="1"/>
  <c r="T110" s="1"/>
  <c r="F111"/>
  <c r="H111" s="1"/>
  <c r="J111" s="1"/>
  <c r="L111" s="1"/>
  <c r="N111" s="1"/>
  <c r="P111" s="1"/>
  <c r="R111" s="1"/>
  <c r="T111" s="1"/>
  <c r="F112"/>
  <c r="H112" s="1"/>
  <c r="J112" s="1"/>
  <c r="L112" s="1"/>
  <c r="N112" s="1"/>
  <c r="P112" s="1"/>
  <c r="R112" s="1"/>
  <c r="T112" s="1"/>
  <c r="F113"/>
  <c r="H113" s="1"/>
  <c r="J113" s="1"/>
  <c r="L113" s="1"/>
  <c r="N113" s="1"/>
  <c r="P113" s="1"/>
  <c r="R113" s="1"/>
  <c r="T113" s="1"/>
  <c r="F114"/>
  <c r="H114" s="1"/>
  <c r="J114" s="1"/>
  <c r="L114" s="1"/>
  <c r="N114" s="1"/>
  <c r="P114" s="1"/>
  <c r="R114" s="1"/>
  <c r="T114" s="1"/>
  <c r="F115"/>
  <c r="H115" s="1"/>
  <c r="J115" s="1"/>
  <c r="L115" s="1"/>
  <c r="N115" s="1"/>
  <c r="P115" s="1"/>
  <c r="R115" s="1"/>
  <c r="T115" s="1"/>
  <c r="F116"/>
  <c r="H116" s="1"/>
  <c r="J116" s="1"/>
  <c r="L116" s="1"/>
  <c r="N116" s="1"/>
  <c r="P116" s="1"/>
  <c r="R116" s="1"/>
  <c r="T116" s="1"/>
  <c r="F117"/>
  <c r="H117" s="1"/>
  <c r="J117" s="1"/>
  <c r="L117" s="1"/>
  <c r="N117" s="1"/>
  <c r="P117" s="1"/>
  <c r="R117" s="1"/>
  <c r="T117" s="1"/>
  <c r="F118"/>
  <c r="H118" s="1"/>
  <c r="J118" s="1"/>
  <c r="L118" s="1"/>
  <c r="N118" s="1"/>
  <c r="P118" s="1"/>
  <c r="R118" s="1"/>
  <c r="T118" s="1"/>
  <c r="F119"/>
  <c r="H119" s="1"/>
  <c r="J119" s="1"/>
  <c r="L119" s="1"/>
  <c r="N119" s="1"/>
  <c r="P119" s="1"/>
  <c r="R119" s="1"/>
  <c r="T119" s="1"/>
  <c r="F120"/>
  <c r="H120" s="1"/>
  <c r="J120" s="1"/>
  <c r="L120" s="1"/>
  <c r="N120" s="1"/>
  <c r="P120" s="1"/>
  <c r="R120" s="1"/>
  <c r="T120" s="1"/>
  <c r="F121"/>
  <c r="H121" s="1"/>
  <c r="J121" s="1"/>
  <c r="L121" s="1"/>
  <c r="N121" s="1"/>
  <c r="P121" s="1"/>
  <c r="R121" s="1"/>
  <c r="T121" s="1"/>
  <c r="F122"/>
  <c r="H122" s="1"/>
  <c r="J122" s="1"/>
  <c r="L122" s="1"/>
  <c r="N122" s="1"/>
  <c r="P122" s="1"/>
  <c r="R122" s="1"/>
  <c r="T122" s="1"/>
  <c r="F123"/>
  <c r="H123" s="1"/>
  <c r="J123" s="1"/>
  <c r="L123" s="1"/>
  <c r="N123" s="1"/>
  <c r="P123" s="1"/>
  <c r="R123" s="1"/>
  <c r="T123" s="1"/>
  <c r="F124"/>
  <c r="H124" s="1"/>
  <c r="J124" s="1"/>
  <c r="L124" s="1"/>
  <c r="N124" s="1"/>
  <c r="P124" s="1"/>
  <c r="R124" s="1"/>
  <c r="T124" s="1"/>
  <c r="F125"/>
  <c r="H125" s="1"/>
  <c r="J125" s="1"/>
  <c r="L125" s="1"/>
  <c r="N125" s="1"/>
  <c r="P125" s="1"/>
  <c r="R125" s="1"/>
  <c r="T125" s="1"/>
  <c r="F126"/>
  <c r="H126" s="1"/>
  <c r="J126" s="1"/>
  <c r="L126" s="1"/>
  <c r="N126" s="1"/>
  <c r="P126" s="1"/>
  <c r="R126" s="1"/>
  <c r="T126" s="1"/>
  <c r="F127"/>
  <c r="H127" s="1"/>
  <c r="J127" s="1"/>
  <c r="L127" s="1"/>
  <c r="N127" s="1"/>
  <c r="P127" s="1"/>
  <c r="R127" s="1"/>
  <c r="T127" s="1"/>
  <c r="F128"/>
  <c r="H128" s="1"/>
  <c r="J128" s="1"/>
  <c r="L128" s="1"/>
  <c r="N128" s="1"/>
  <c r="P128" s="1"/>
  <c r="R128" s="1"/>
  <c r="T128" s="1"/>
  <c r="F129"/>
  <c r="H129" s="1"/>
  <c r="J129" s="1"/>
  <c r="L129" s="1"/>
  <c r="N129" s="1"/>
  <c r="P129" s="1"/>
  <c r="R129" s="1"/>
  <c r="T129" s="1"/>
  <c r="F130"/>
  <c r="H130" s="1"/>
  <c r="J130" s="1"/>
  <c r="L130" s="1"/>
  <c r="N130" s="1"/>
  <c r="P130" s="1"/>
  <c r="R130" s="1"/>
  <c r="T130" s="1"/>
  <c r="F131"/>
  <c r="H131" s="1"/>
  <c r="J131" s="1"/>
  <c r="L131" s="1"/>
  <c r="N131" s="1"/>
  <c r="P131" s="1"/>
  <c r="R131" s="1"/>
  <c r="T131" s="1"/>
  <c r="F132"/>
  <c r="H132" s="1"/>
  <c r="J132" s="1"/>
  <c r="L132" s="1"/>
  <c r="N132" s="1"/>
  <c r="P132" s="1"/>
  <c r="R132" s="1"/>
  <c r="T132" s="1"/>
  <c r="F133"/>
  <c r="H133" s="1"/>
  <c r="J133" s="1"/>
  <c r="L133" s="1"/>
  <c r="N133" s="1"/>
  <c r="P133" s="1"/>
  <c r="R133" s="1"/>
  <c r="T133" s="1"/>
  <c r="F134"/>
  <c r="H134" s="1"/>
  <c r="J134" s="1"/>
  <c r="L134" s="1"/>
  <c r="N134" s="1"/>
  <c r="P134" s="1"/>
  <c r="R134" s="1"/>
  <c r="T134" s="1"/>
  <c r="F135"/>
  <c r="H135" s="1"/>
  <c r="J135" s="1"/>
  <c r="L135" s="1"/>
  <c r="N135" s="1"/>
  <c r="P135" s="1"/>
  <c r="R135" s="1"/>
  <c r="T135" s="1"/>
  <c r="F136"/>
  <c r="H136" s="1"/>
  <c r="J136" s="1"/>
  <c r="L136" s="1"/>
  <c r="N136" s="1"/>
  <c r="P136" s="1"/>
  <c r="R136" s="1"/>
  <c r="T136" s="1"/>
  <c r="F137"/>
  <c r="H137" s="1"/>
  <c r="J137" s="1"/>
  <c r="L137" s="1"/>
  <c r="N137" s="1"/>
  <c r="P137" s="1"/>
  <c r="R137" s="1"/>
  <c r="T137" s="1"/>
  <c r="F138"/>
  <c r="H138" s="1"/>
  <c r="J138" s="1"/>
  <c r="L138" s="1"/>
  <c r="N138" s="1"/>
  <c r="P138" s="1"/>
  <c r="R138" s="1"/>
  <c r="T138" s="1"/>
  <c r="F139"/>
  <c r="H139" s="1"/>
  <c r="J139" s="1"/>
  <c r="L139" s="1"/>
  <c r="N139" s="1"/>
  <c r="P139" s="1"/>
  <c r="R139" s="1"/>
  <c r="T139" s="1"/>
  <c r="F140"/>
  <c r="H140" s="1"/>
  <c r="J140" s="1"/>
  <c r="L140" s="1"/>
  <c r="N140" s="1"/>
  <c r="P140" s="1"/>
  <c r="R140" s="1"/>
  <c r="T140" s="1"/>
  <c r="F141"/>
  <c r="H141" s="1"/>
  <c r="J141" s="1"/>
  <c r="L141" s="1"/>
  <c r="N141" s="1"/>
  <c r="P141" s="1"/>
  <c r="R141" s="1"/>
  <c r="T141" s="1"/>
  <c r="F142"/>
  <c r="H142" s="1"/>
  <c r="J142" s="1"/>
  <c r="L142" s="1"/>
  <c r="N142" s="1"/>
  <c r="P142" s="1"/>
  <c r="R142" s="1"/>
  <c r="T142" s="1"/>
  <c r="F143"/>
  <c r="H143" s="1"/>
  <c r="J143" s="1"/>
  <c r="L143" s="1"/>
  <c r="N143" s="1"/>
  <c r="P143" s="1"/>
  <c r="R143" s="1"/>
  <c r="T143" s="1"/>
  <c r="F144"/>
  <c r="H144" s="1"/>
  <c r="J144" s="1"/>
  <c r="L144" s="1"/>
  <c r="N144" s="1"/>
  <c r="P144" s="1"/>
  <c r="R144" s="1"/>
  <c r="T144" s="1"/>
  <c r="F145"/>
  <c r="H145" s="1"/>
  <c r="J145" s="1"/>
  <c r="L145" s="1"/>
  <c r="N145" s="1"/>
  <c r="P145" s="1"/>
  <c r="R145" s="1"/>
  <c r="T145" s="1"/>
  <c r="F147"/>
  <c r="H147" s="1"/>
  <c r="J147" s="1"/>
  <c r="L147" s="1"/>
  <c r="N147" s="1"/>
  <c r="P147" s="1"/>
  <c r="R147" s="1"/>
  <c r="T147" s="1"/>
  <c r="F148"/>
  <c r="H148" s="1"/>
  <c r="J148" s="1"/>
  <c r="L148" s="1"/>
  <c r="N148" s="1"/>
  <c r="P148" s="1"/>
  <c r="R148" s="1"/>
  <c r="T148" s="1"/>
  <c r="F149"/>
  <c r="H149" s="1"/>
  <c r="J149" s="1"/>
  <c r="L149" s="1"/>
  <c r="N149" s="1"/>
  <c r="P149" s="1"/>
  <c r="R149" s="1"/>
  <c r="T149" s="1"/>
  <c r="F150"/>
  <c r="H150" s="1"/>
  <c r="J150" s="1"/>
  <c r="L150" s="1"/>
  <c r="N150" s="1"/>
  <c r="P150" s="1"/>
  <c r="R150" s="1"/>
  <c r="T150" s="1"/>
  <c r="F151"/>
  <c r="H151" s="1"/>
  <c r="J151" s="1"/>
  <c r="L151" s="1"/>
  <c r="N151" s="1"/>
  <c r="P151" s="1"/>
  <c r="R151" s="1"/>
  <c r="T151" s="1"/>
  <c r="F152"/>
  <c r="H152" s="1"/>
  <c r="J152" s="1"/>
  <c r="L152" s="1"/>
  <c r="N152" s="1"/>
  <c r="P152" s="1"/>
  <c r="R152" s="1"/>
  <c r="T152" s="1"/>
  <c r="F153"/>
  <c r="H153" s="1"/>
  <c r="J153" s="1"/>
  <c r="L153" s="1"/>
  <c r="N153" s="1"/>
  <c r="P153" s="1"/>
  <c r="R153" s="1"/>
  <c r="T153" s="1"/>
  <c r="F154"/>
  <c r="H154" s="1"/>
  <c r="J154" s="1"/>
  <c r="L154" s="1"/>
  <c r="N154" s="1"/>
  <c r="P154" s="1"/>
  <c r="R154" s="1"/>
  <c r="T154" s="1"/>
  <c r="F155"/>
  <c r="H155" s="1"/>
  <c r="J155" s="1"/>
  <c r="L155" s="1"/>
  <c r="N155" s="1"/>
  <c r="P155" s="1"/>
  <c r="R155" s="1"/>
  <c r="T155" s="1"/>
  <c r="F156"/>
  <c r="H156" s="1"/>
  <c r="J156" s="1"/>
  <c r="L156" s="1"/>
  <c r="N156" s="1"/>
  <c r="P156" s="1"/>
  <c r="R156" s="1"/>
  <c r="T156" s="1"/>
  <c r="F157"/>
  <c r="H157" s="1"/>
  <c r="J157" s="1"/>
  <c r="L157" s="1"/>
  <c r="N157" s="1"/>
  <c r="P157" s="1"/>
  <c r="R157" s="1"/>
  <c r="T157" s="1"/>
  <c r="F158"/>
  <c r="H158" s="1"/>
  <c r="J158" s="1"/>
  <c r="L158" s="1"/>
  <c r="N158" s="1"/>
  <c r="P158" s="1"/>
  <c r="R158" s="1"/>
  <c r="T158" s="1"/>
  <c r="F159"/>
  <c r="H159" s="1"/>
  <c r="J159" s="1"/>
  <c r="L159" s="1"/>
  <c r="N159" s="1"/>
  <c r="P159" s="1"/>
  <c r="R159" s="1"/>
  <c r="T159" s="1"/>
  <c r="F160"/>
  <c r="H160" s="1"/>
  <c r="J160" s="1"/>
  <c r="L160" s="1"/>
  <c r="N160" s="1"/>
  <c r="P160" s="1"/>
  <c r="R160" s="1"/>
  <c r="T160" s="1"/>
  <c r="F161"/>
  <c r="H161" s="1"/>
  <c r="J161" s="1"/>
  <c r="L161" s="1"/>
  <c r="N161" s="1"/>
  <c r="P161" s="1"/>
  <c r="R161" s="1"/>
  <c r="T161" s="1"/>
  <c r="F162"/>
  <c r="H162" s="1"/>
  <c r="J162" s="1"/>
  <c r="L162" s="1"/>
  <c r="N162" s="1"/>
  <c r="P162" s="1"/>
  <c r="R162" s="1"/>
  <c r="T162" s="1"/>
  <c r="F163"/>
  <c r="H163" s="1"/>
  <c r="J163" s="1"/>
  <c r="L163" s="1"/>
  <c r="N163" s="1"/>
  <c r="P163" s="1"/>
  <c r="R163" s="1"/>
  <c r="T163" s="1"/>
  <c r="F164"/>
  <c r="H164" s="1"/>
  <c r="J164" s="1"/>
  <c r="L164" s="1"/>
  <c r="N164" s="1"/>
  <c r="P164" s="1"/>
  <c r="R164" s="1"/>
  <c r="T164" s="1"/>
  <c r="F165"/>
  <c r="H165" s="1"/>
  <c r="J165" s="1"/>
  <c r="L165" s="1"/>
  <c r="N165" s="1"/>
  <c r="P165" s="1"/>
  <c r="R165" s="1"/>
  <c r="T165" s="1"/>
  <c r="F166"/>
  <c r="H166" s="1"/>
  <c r="J166" s="1"/>
  <c r="L166" s="1"/>
  <c r="N166" s="1"/>
  <c r="P166" s="1"/>
  <c r="R166" s="1"/>
  <c r="T166" s="1"/>
  <c r="F167"/>
  <c r="H167" s="1"/>
  <c r="J167" s="1"/>
  <c r="L167" s="1"/>
  <c r="N167" s="1"/>
  <c r="P167" s="1"/>
  <c r="R167" s="1"/>
  <c r="T167" s="1"/>
  <c r="F168"/>
  <c r="H168" s="1"/>
  <c r="J168" s="1"/>
  <c r="L168" s="1"/>
  <c r="N168" s="1"/>
  <c r="P168" s="1"/>
  <c r="R168" s="1"/>
  <c r="T168" s="1"/>
  <c r="F169"/>
  <c r="H169" s="1"/>
  <c r="J169" s="1"/>
  <c r="L169" s="1"/>
  <c r="N169" s="1"/>
  <c r="P169" s="1"/>
  <c r="R169" s="1"/>
  <c r="T169" s="1"/>
  <c r="F170"/>
  <c r="H170" s="1"/>
  <c r="J170" s="1"/>
  <c r="L170" s="1"/>
  <c r="N170" s="1"/>
  <c r="P170" s="1"/>
  <c r="R170" s="1"/>
  <c r="T170" s="1"/>
  <c r="F171"/>
  <c r="H171" s="1"/>
  <c r="J171" s="1"/>
  <c r="L171" s="1"/>
  <c r="N171" s="1"/>
  <c r="P171" s="1"/>
  <c r="R171" s="1"/>
  <c r="T171" s="1"/>
  <c r="F172"/>
  <c r="H172" s="1"/>
  <c r="J172" s="1"/>
  <c r="L172" s="1"/>
  <c r="N172" s="1"/>
  <c r="P172" s="1"/>
  <c r="R172" s="1"/>
  <c r="T172" s="1"/>
  <c r="F173"/>
  <c r="H173" s="1"/>
  <c r="J173" s="1"/>
  <c r="L173" s="1"/>
  <c r="N173" s="1"/>
  <c r="P173" s="1"/>
  <c r="R173" s="1"/>
  <c r="T173" s="1"/>
  <c r="F174"/>
  <c r="H174" s="1"/>
  <c r="J174" s="1"/>
  <c r="L174" s="1"/>
  <c r="N174" s="1"/>
  <c r="P174" s="1"/>
  <c r="R174" s="1"/>
  <c r="T174" s="1"/>
  <c r="F175"/>
  <c r="H175" s="1"/>
  <c r="J175" s="1"/>
  <c r="L175" s="1"/>
  <c r="N175" s="1"/>
  <c r="P175" s="1"/>
  <c r="R175" s="1"/>
  <c r="T175" s="1"/>
  <c r="F176"/>
  <c r="H176" s="1"/>
  <c r="J176" s="1"/>
  <c r="L176" s="1"/>
  <c r="N176" s="1"/>
  <c r="P176" s="1"/>
  <c r="R176" s="1"/>
  <c r="T176" s="1"/>
  <c r="F177"/>
  <c r="H177" s="1"/>
  <c r="J177" s="1"/>
  <c r="L177" s="1"/>
  <c r="N177" s="1"/>
  <c r="P177" s="1"/>
  <c r="R177" s="1"/>
  <c r="T177" s="1"/>
  <c r="F178"/>
  <c r="H178" s="1"/>
  <c r="J178" s="1"/>
  <c r="L178" s="1"/>
  <c r="N178" s="1"/>
  <c r="P178" s="1"/>
  <c r="R178" s="1"/>
  <c r="T178" s="1"/>
  <c r="F179"/>
  <c r="H179" s="1"/>
  <c r="J179" s="1"/>
  <c r="L179" s="1"/>
  <c r="N179" s="1"/>
  <c r="P179" s="1"/>
  <c r="R179" s="1"/>
  <c r="T179" s="1"/>
  <c r="F180"/>
  <c r="H180" s="1"/>
  <c r="J180" s="1"/>
  <c r="L180" s="1"/>
  <c r="N180" s="1"/>
  <c r="P180" s="1"/>
  <c r="R180" s="1"/>
  <c r="T180" s="1"/>
  <c r="F181"/>
  <c r="H181" s="1"/>
  <c r="J181" s="1"/>
  <c r="L181" s="1"/>
  <c r="N181" s="1"/>
  <c r="P181" s="1"/>
  <c r="R181" s="1"/>
  <c r="T181" s="1"/>
  <c r="F182"/>
  <c r="H182" s="1"/>
  <c r="J182" s="1"/>
  <c r="L182" s="1"/>
  <c r="N182" s="1"/>
  <c r="P182" s="1"/>
  <c r="R182" s="1"/>
  <c r="T182" s="1"/>
  <c r="F183"/>
  <c r="H183" s="1"/>
  <c r="J183" s="1"/>
  <c r="L183" s="1"/>
  <c r="N183" s="1"/>
  <c r="P183" s="1"/>
  <c r="R183" s="1"/>
  <c r="T183" s="1"/>
  <c r="F184"/>
  <c r="H184" s="1"/>
  <c r="J184" s="1"/>
  <c r="L184" s="1"/>
  <c r="N184" s="1"/>
  <c r="P184" s="1"/>
  <c r="R184" s="1"/>
  <c r="T184" s="1"/>
  <c r="F185"/>
  <c r="H185" s="1"/>
  <c r="J185" s="1"/>
  <c r="L185" s="1"/>
  <c r="N185" s="1"/>
  <c r="P185" s="1"/>
  <c r="R185" s="1"/>
  <c r="T185" s="1"/>
  <c r="F186"/>
  <c r="H186" s="1"/>
  <c r="J186" s="1"/>
  <c r="L186" s="1"/>
  <c r="N186" s="1"/>
  <c r="P186" s="1"/>
  <c r="R186" s="1"/>
  <c r="T186" s="1"/>
  <c r="F187"/>
  <c r="H187" s="1"/>
  <c r="J187" s="1"/>
  <c r="L187" s="1"/>
  <c r="N187" s="1"/>
  <c r="P187" s="1"/>
  <c r="R187" s="1"/>
  <c r="T187" s="1"/>
  <c r="F188"/>
  <c r="H188" s="1"/>
  <c r="J188" s="1"/>
  <c r="L188" s="1"/>
  <c r="N188" s="1"/>
  <c r="P188" s="1"/>
  <c r="R188" s="1"/>
  <c r="T188" s="1"/>
  <c r="F189"/>
  <c r="H189" s="1"/>
  <c r="J189" s="1"/>
  <c r="L189" s="1"/>
  <c r="N189" s="1"/>
  <c r="P189" s="1"/>
  <c r="R189" s="1"/>
  <c r="T189" s="1"/>
  <c r="F190"/>
  <c r="H190" s="1"/>
  <c r="J190" s="1"/>
  <c r="L190" s="1"/>
  <c r="N190" s="1"/>
  <c r="P190" s="1"/>
  <c r="R190" s="1"/>
  <c r="T190" s="1"/>
  <c r="F191"/>
  <c r="H191" s="1"/>
  <c r="J191" s="1"/>
  <c r="L191" s="1"/>
  <c r="N191" s="1"/>
  <c r="P191" s="1"/>
  <c r="R191" s="1"/>
  <c r="T191" s="1"/>
  <c r="F192"/>
  <c r="H192" s="1"/>
  <c r="J192" s="1"/>
  <c r="L192" s="1"/>
  <c r="N192" s="1"/>
  <c r="P192" s="1"/>
  <c r="R192" s="1"/>
  <c r="T192" s="1"/>
  <c r="F193"/>
  <c r="H193" s="1"/>
  <c r="J193" s="1"/>
  <c r="L193" s="1"/>
  <c r="N193" s="1"/>
  <c r="P193" s="1"/>
  <c r="R193" s="1"/>
  <c r="T193" s="1"/>
  <c r="F194"/>
  <c r="H194" s="1"/>
  <c r="J194" s="1"/>
  <c r="L194" s="1"/>
  <c r="N194" s="1"/>
  <c r="P194" s="1"/>
  <c r="R194" s="1"/>
  <c r="T194" s="1"/>
  <c r="F195"/>
  <c r="H195" s="1"/>
  <c r="J195" s="1"/>
  <c r="L195" s="1"/>
  <c r="N195" s="1"/>
  <c r="P195" s="1"/>
  <c r="R195" s="1"/>
  <c r="T195" s="1"/>
  <c r="F196"/>
  <c r="H196" s="1"/>
  <c r="J196" s="1"/>
  <c r="L196" s="1"/>
  <c r="N196" s="1"/>
  <c r="P196" s="1"/>
  <c r="R196" s="1"/>
  <c r="T196" s="1"/>
  <c r="F197"/>
  <c r="H197" s="1"/>
  <c r="J197" s="1"/>
  <c r="L197" s="1"/>
  <c r="N197" s="1"/>
  <c r="P197" s="1"/>
  <c r="R197" s="1"/>
  <c r="T197" s="1"/>
  <c r="F198"/>
  <c r="H198" s="1"/>
  <c r="J198" s="1"/>
  <c r="L198" s="1"/>
  <c r="N198" s="1"/>
  <c r="P198" s="1"/>
  <c r="R198" s="1"/>
  <c r="T198" s="1"/>
  <c r="F199"/>
  <c r="H199" s="1"/>
  <c r="J199" s="1"/>
  <c r="L199" s="1"/>
  <c r="N199" s="1"/>
  <c r="P199" s="1"/>
  <c r="R199" s="1"/>
  <c r="T199" s="1"/>
  <c r="F200"/>
  <c r="H200" s="1"/>
  <c r="J200" s="1"/>
  <c r="L200" s="1"/>
  <c r="N200" s="1"/>
  <c r="P200" s="1"/>
  <c r="R200" s="1"/>
  <c r="T200" s="1"/>
  <c r="F201"/>
  <c r="H201" s="1"/>
  <c r="J201" s="1"/>
  <c r="L201" s="1"/>
  <c r="N201" s="1"/>
  <c r="P201" s="1"/>
  <c r="R201" s="1"/>
  <c r="T201" s="1"/>
  <c r="F202"/>
  <c r="H202" s="1"/>
  <c r="J202" s="1"/>
  <c r="L202" s="1"/>
  <c r="N202" s="1"/>
  <c r="P202" s="1"/>
  <c r="R202" s="1"/>
  <c r="T202" s="1"/>
  <c r="F203"/>
  <c r="H203" s="1"/>
  <c r="J203" s="1"/>
  <c r="L203" s="1"/>
  <c r="N203" s="1"/>
  <c r="P203" s="1"/>
  <c r="R203" s="1"/>
  <c r="T203" s="1"/>
  <c r="F204"/>
  <c r="H204" s="1"/>
  <c r="J204" s="1"/>
  <c r="L204" s="1"/>
  <c r="N204" s="1"/>
  <c r="P204" s="1"/>
  <c r="R204" s="1"/>
  <c r="T204" s="1"/>
  <c r="F205"/>
  <c r="H205" s="1"/>
  <c r="J205" s="1"/>
  <c r="L205" s="1"/>
  <c r="N205" s="1"/>
  <c r="P205" s="1"/>
  <c r="R205" s="1"/>
  <c r="T205" s="1"/>
  <c r="F206"/>
  <c r="H206" s="1"/>
  <c r="J206" s="1"/>
  <c r="L206" s="1"/>
  <c r="N206" s="1"/>
  <c r="P206" s="1"/>
  <c r="R206" s="1"/>
  <c r="T206" s="1"/>
  <c r="F207"/>
  <c r="H207" s="1"/>
  <c r="J207" s="1"/>
  <c r="L207" s="1"/>
  <c r="N207" s="1"/>
  <c r="P207" s="1"/>
  <c r="R207" s="1"/>
  <c r="T207" s="1"/>
  <c r="F208"/>
  <c r="H208" s="1"/>
  <c r="J208" s="1"/>
  <c r="L208" s="1"/>
  <c r="N208" s="1"/>
  <c r="P208" s="1"/>
  <c r="R208" s="1"/>
  <c r="T208" s="1"/>
  <c r="F209"/>
  <c r="H209" s="1"/>
  <c r="J209" s="1"/>
  <c r="L209" s="1"/>
  <c r="N209" s="1"/>
  <c r="P209" s="1"/>
  <c r="R209" s="1"/>
  <c r="T209" s="1"/>
  <c r="F210"/>
  <c r="H210" s="1"/>
  <c r="J210" s="1"/>
  <c r="L210" s="1"/>
  <c r="N210" s="1"/>
  <c r="P210" s="1"/>
  <c r="R210" s="1"/>
  <c r="T210" s="1"/>
  <c r="F211"/>
  <c r="H211" s="1"/>
  <c r="J211" s="1"/>
  <c r="L211" s="1"/>
  <c r="N211" s="1"/>
  <c r="P211" s="1"/>
  <c r="R211" s="1"/>
  <c r="T211" s="1"/>
  <c r="F212"/>
  <c r="H212" s="1"/>
  <c r="J212" s="1"/>
  <c r="L212" s="1"/>
  <c r="N212" s="1"/>
  <c r="P212" s="1"/>
  <c r="R212" s="1"/>
  <c r="T212" s="1"/>
  <c r="F213"/>
  <c r="H213" s="1"/>
  <c r="J213" s="1"/>
  <c r="L213" s="1"/>
  <c r="N213" s="1"/>
  <c r="P213" s="1"/>
  <c r="R213" s="1"/>
  <c r="T213" s="1"/>
  <c r="F214"/>
  <c r="H214" s="1"/>
  <c r="J214" s="1"/>
  <c r="L214" s="1"/>
  <c r="N214" s="1"/>
  <c r="P214" s="1"/>
  <c r="R214" s="1"/>
  <c r="T214" s="1"/>
  <c r="F215"/>
  <c r="H215" s="1"/>
  <c r="J215" s="1"/>
  <c r="L215" s="1"/>
  <c r="N215" s="1"/>
  <c r="P215" s="1"/>
  <c r="R215" s="1"/>
  <c r="T215" s="1"/>
  <c r="F216"/>
  <c r="H216" s="1"/>
  <c r="J216" s="1"/>
  <c r="L216" s="1"/>
  <c r="N216" s="1"/>
  <c r="P216" s="1"/>
  <c r="R216" s="1"/>
  <c r="T216" s="1"/>
  <c r="F217"/>
  <c r="H217" s="1"/>
  <c r="J217" s="1"/>
  <c r="L217" s="1"/>
  <c r="N217" s="1"/>
  <c r="P217" s="1"/>
  <c r="R217" s="1"/>
  <c r="T217" s="1"/>
  <c r="F218"/>
  <c r="H218" s="1"/>
  <c r="J218" s="1"/>
  <c r="L218" s="1"/>
  <c r="N218" s="1"/>
  <c r="P218" s="1"/>
  <c r="R218" s="1"/>
  <c r="T218" s="1"/>
  <c r="F219"/>
  <c r="H219" s="1"/>
  <c r="J219" s="1"/>
  <c r="L219" s="1"/>
  <c r="N219" s="1"/>
  <c r="P219" s="1"/>
  <c r="R219" s="1"/>
  <c r="T219" s="1"/>
  <c r="F220"/>
  <c r="H220" s="1"/>
  <c r="J220" s="1"/>
  <c r="L220" s="1"/>
  <c r="N220" s="1"/>
  <c r="P220" s="1"/>
  <c r="R220" s="1"/>
  <c r="T220" s="1"/>
  <c r="F221"/>
  <c r="H221" s="1"/>
  <c r="J221" s="1"/>
  <c r="L221" s="1"/>
  <c r="N221" s="1"/>
  <c r="P221" s="1"/>
  <c r="R221" s="1"/>
  <c r="T221" s="1"/>
  <c r="F222"/>
  <c r="H222" s="1"/>
  <c r="J222" s="1"/>
  <c r="L222" s="1"/>
  <c r="N222" s="1"/>
  <c r="P222" s="1"/>
  <c r="R222" s="1"/>
  <c r="T222" s="1"/>
  <c r="F223"/>
  <c r="H223" s="1"/>
  <c r="J223" s="1"/>
  <c r="L223" s="1"/>
  <c r="N223" s="1"/>
  <c r="P223" s="1"/>
  <c r="R223" s="1"/>
  <c r="T223" s="1"/>
  <c r="F224"/>
  <c r="H224" s="1"/>
  <c r="J224" s="1"/>
  <c r="L224" s="1"/>
  <c r="N224" s="1"/>
  <c r="P224" s="1"/>
  <c r="R224" s="1"/>
  <c r="T224" s="1"/>
  <c r="F225"/>
  <c r="H225" s="1"/>
  <c r="J225" s="1"/>
  <c r="L225" s="1"/>
  <c r="N225" s="1"/>
  <c r="P225" s="1"/>
  <c r="R225" s="1"/>
  <c r="T225" s="1"/>
  <c r="F226"/>
  <c r="H226" s="1"/>
  <c r="J226" s="1"/>
  <c r="L226" s="1"/>
  <c r="N226" s="1"/>
  <c r="P226" s="1"/>
  <c r="R226" s="1"/>
  <c r="T226" s="1"/>
  <c r="F227"/>
  <c r="H227" s="1"/>
  <c r="J227" s="1"/>
  <c r="L227" s="1"/>
  <c r="N227" s="1"/>
  <c r="P227" s="1"/>
  <c r="R227" s="1"/>
  <c r="T227" s="1"/>
  <c r="F228"/>
  <c r="H228" s="1"/>
  <c r="J228" s="1"/>
  <c r="L228" s="1"/>
  <c r="N228" s="1"/>
  <c r="P228" s="1"/>
  <c r="R228" s="1"/>
  <c r="T228" s="1"/>
  <c r="F229"/>
  <c r="H229" s="1"/>
  <c r="J229" s="1"/>
  <c r="L229" s="1"/>
  <c r="N229" s="1"/>
  <c r="P229" s="1"/>
  <c r="R229" s="1"/>
  <c r="T229" s="1"/>
  <c r="F230"/>
  <c r="H230" s="1"/>
  <c r="J230" s="1"/>
  <c r="L230" s="1"/>
  <c r="N230" s="1"/>
  <c r="P230" s="1"/>
  <c r="R230" s="1"/>
  <c r="T230" s="1"/>
  <c r="F231"/>
  <c r="H231" s="1"/>
  <c r="J231" s="1"/>
  <c r="L231" s="1"/>
  <c r="N231" s="1"/>
  <c r="P231" s="1"/>
  <c r="R231" s="1"/>
  <c r="T231" s="1"/>
  <c r="F232"/>
  <c r="H232" s="1"/>
  <c r="J232" s="1"/>
  <c r="L232" s="1"/>
  <c r="N232" s="1"/>
  <c r="P232" s="1"/>
  <c r="R232" s="1"/>
  <c r="T232" s="1"/>
  <c r="F233"/>
  <c r="H233" s="1"/>
  <c r="J233" s="1"/>
  <c r="L233" s="1"/>
  <c r="N233" s="1"/>
  <c r="P233" s="1"/>
  <c r="R233" s="1"/>
  <c r="T233" s="1"/>
  <c r="F234"/>
  <c r="H234" s="1"/>
  <c r="J234" s="1"/>
  <c r="L234" s="1"/>
  <c r="N234" s="1"/>
  <c r="P234" s="1"/>
  <c r="R234" s="1"/>
  <c r="T234" s="1"/>
  <c r="F235"/>
  <c r="H235" s="1"/>
  <c r="J235" s="1"/>
  <c r="L235" s="1"/>
  <c r="N235" s="1"/>
  <c r="P235" s="1"/>
  <c r="R235" s="1"/>
  <c r="T235" s="1"/>
  <c r="F236"/>
  <c r="H236" s="1"/>
  <c r="J236" s="1"/>
  <c r="L236" s="1"/>
  <c r="N236" s="1"/>
  <c r="P236" s="1"/>
  <c r="R236" s="1"/>
  <c r="T236" s="1"/>
  <c r="F237"/>
  <c r="H237" s="1"/>
  <c r="J237" s="1"/>
  <c r="L237" s="1"/>
  <c r="N237" s="1"/>
  <c r="P237" s="1"/>
  <c r="R237" s="1"/>
  <c r="T237" s="1"/>
  <c r="F241"/>
  <c r="H241" s="1"/>
  <c r="J241" s="1"/>
  <c r="L241" s="1"/>
  <c r="N241" s="1"/>
  <c r="P241" s="1"/>
  <c r="R241" s="1"/>
  <c r="T241" s="1"/>
  <c r="F242"/>
  <c r="H242" s="1"/>
  <c r="J242" s="1"/>
  <c r="L242" s="1"/>
  <c r="N242" s="1"/>
  <c r="P242" s="1"/>
  <c r="R242" s="1"/>
  <c r="T242" s="1"/>
  <c r="F243"/>
  <c r="H243" s="1"/>
  <c r="J243" s="1"/>
  <c r="L243" s="1"/>
  <c r="N243" s="1"/>
  <c r="P243" s="1"/>
  <c r="R243" s="1"/>
  <c r="T243" s="1"/>
  <c r="F244"/>
  <c r="H244" s="1"/>
  <c r="J244" s="1"/>
  <c r="L244" s="1"/>
  <c r="N244" s="1"/>
  <c r="P244" s="1"/>
  <c r="R244" s="1"/>
  <c r="T244" s="1"/>
  <c r="F245"/>
  <c r="H245" s="1"/>
  <c r="J245" s="1"/>
  <c r="L245" s="1"/>
  <c r="N245" s="1"/>
  <c r="P245" s="1"/>
  <c r="R245" s="1"/>
  <c r="T245" s="1"/>
  <c r="F246"/>
  <c r="H246" s="1"/>
  <c r="J246" s="1"/>
  <c r="L246" s="1"/>
  <c r="N246" s="1"/>
  <c r="P246" s="1"/>
  <c r="R246" s="1"/>
  <c r="T246" s="1"/>
  <c r="F247"/>
  <c r="H247" s="1"/>
  <c r="J247" s="1"/>
  <c r="L247" s="1"/>
  <c r="N247" s="1"/>
  <c r="P247" s="1"/>
  <c r="R247" s="1"/>
  <c r="T247" s="1"/>
  <c r="F248"/>
  <c r="H248" s="1"/>
  <c r="J248" s="1"/>
  <c r="L248" s="1"/>
  <c r="N248" s="1"/>
  <c r="P248" s="1"/>
  <c r="R248" s="1"/>
  <c r="T248" s="1"/>
  <c r="F249"/>
  <c r="H249" s="1"/>
  <c r="J249" s="1"/>
  <c r="L249" s="1"/>
  <c r="N249" s="1"/>
  <c r="P249" s="1"/>
  <c r="R249" s="1"/>
  <c r="T249" s="1"/>
  <c r="F250"/>
  <c r="H250" s="1"/>
  <c r="J250" s="1"/>
  <c r="L250" s="1"/>
  <c r="N250" s="1"/>
  <c r="P250" s="1"/>
  <c r="R250" s="1"/>
  <c r="T250" s="1"/>
  <c r="F251"/>
  <c r="H251" s="1"/>
  <c r="J251" s="1"/>
  <c r="L251" s="1"/>
  <c r="N251" s="1"/>
  <c r="P251" s="1"/>
  <c r="R251" s="1"/>
  <c r="T251" s="1"/>
  <c r="F252"/>
  <c r="H252" s="1"/>
  <c r="J252" s="1"/>
  <c r="L252" s="1"/>
  <c r="N252" s="1"/>
  <c r="P252" s="1"/>
  <c r="R252" s="1"/>
  <c r="T252" s="1"/>
  <c r="F253"/>
  <c r="H253" s="1"/>
  <c r="J253" s="1"/>
  <c r="L253" s="1"/>
  <c r="N253" s="1"/>
  <c r="P253" s="1"/>
  <c r="R253" s="1"/>
  <c r="T253" s="1"/>
  <c r="F254"/>
  <c r="H254" s="1"/>
  <c r="J254" s="1"/>
  <c r="L254" s="1"/>
  <c r="N254" s="1"/>
  <c r="P254" s="1"/>
  <c r="R254" s="1"/>
  <c r="T254" s="1"/>
  <c r="F255"/>
  <c r="H255" s="1"/>
  <c r="J255" s="1"/>
  <c r="L255" s="1"/>
  <c r="N255" s="1"/>
  <c r="P255" s="1"/>
  <c r="R255" s="1"/>
  <c r="T255" s="1"/>
  <c r="F256"/>
  <c r="H256" s="1"/>
  <c r="J256" s="1"/>
  <c r="L256" s="1"/>
  <c r="N256" s="1"/>
  <c r="P256" s="1"/>
  <c r="R256" s="1"/>
  <c r="T256" s="1"/>
  <c r="V256" s="1"/>
  <c r="F257"/>
  <c r="H257" s="1"/>
  <c r="J257" s="1"/>
  <c r="L257" s="1"/>
  <c r="N257" s="1"/>
  <c r="P257" s="1"/>
  <c r="R257" s="1"/>
  <c r="T257" s="1"/>
  <c r="V257" s="1"/>
  <c r="F258"/>
  <c r="H258" s="1"/>
  <c r="J258" s="1"/>
  <c r="L258" s="1"/>
  <c r="N258" s="1"/>
  <c r="P258" s="1"/>
  <c r="R258" s="1"/>
  <c r="T258" s="1"/>
  <c r="F259"/>
  <c r="H259" s="1"/>
  <c r="J259" s="1"/>
  <c r="L259" s="1"/>
  <c r="N259" s="1"/>
  <c r="P259" s="1"/>
  <c r="R259" s="1"/>
  <c r="T259" s="1"/>
  <c r="F260"/>
  <c r="H260" s="1"/>
  <c r="J260" s="1"/>
  <c r="L260" s="1"/>
  <c r="N260" s="1"/>
  <c r="P260" s="1"/>
  <c r="R260" s="1"/>
  <c r="T260" s="1"/>
  <c r="F261"/>
  <c r="H261" s="1"/>
  <c r="J261" s="1"/>
  <c r="L261" s="1"/>
  <c r="N261" s="1"/>
  <c r="P261" s="1"/>
  <c r="R261" s="1"/>
  <c r="T261" s="1"/>
  <c r="V261" s="1"/>
  <c r="F262"/>
  <c r="H262" s="1"/>
  <c r="J262" s="1"/>
  <c r="L262" s="1"/>
  <c r="N262" s="1"/>
  <c r="P262" s="1"/>
  <c r="R262" s="1"/>
  <c r="T262" s="1"/>
  <c r="F263"/>
  <c r="H263" s="1"/>
  <c r="J263" s="1"/>
  <c r="L263" s="1"/>
  <c r="N263" s="1"/>
  <c r="P263" s="1"/>
  <c r="R263" s="1"/>
  <c r="T263" s="1"/>
  <c r="F268"/>
  <c r="H268" s="1"/>
  <c r="J268" s="1"/>
  <c r="L268" s="1"/>
  <c r="N268" s="1"/>
  <c r="P268" s="1"/>
  <c r="R268" s="1"/>
  <c r="T268" s="1"/>
  <c r="F269"/>
  <c r="H269" s="1"/>
  <c r="J269" s="1"/>
  <c r="L269" s="1"/>
  <c r="N269" s="1"/>
  <c r="P269" s="1"/>
  <c r="R269" s="1"/>
  <c r="T269" s="1"/>
  <c r="F270"/>
  <c r="H270" s="1"/>
  <c r="J270" s="1"/>
  <c r="L270" s="1"/>
  <c r="N270" s="1"/>
  <c r="P270" s="1"/>
  <c r="R270" s="1"/>
  <c r="T270" s="1"/>
  <c r="F271"/>
  <c r="H271" s="1"/>
  <c r="J271" s="1"/>
  <c r="L271" s="1"/>
  <c r="N271" s="1"/>
  <c r="P271" s="1"/>
  <c r="R271" s="1"/>
  <c r="T271" s="1"/>
  <c r="F272"/>
  <c r="H272" s="1"/>
  <c r="J272" s="1"/>
  <c r="L272" s="1"/>
  <c r="N272" s="1"/>
  <c r="P272" s="1"/>
  <c r="R272" s="1"/>
  <c r="T272" s="1"/>
  <c r="F273"/>
  <c r="H273" s="1"/>
  <c r="J273" s="1"/>
  <c r="L273" s="1"/>
  <c r="N273" s="1"/>
  <c r="P273" s="1"/>
  <c r="R273" s="1"/>
  <c r="T273" s="1"/>
  <c r="F277"/>
  <c r="H277" s="1"/>
  <c r="J277" s="1"/>
  <c r="L277" s="1"/>
  <c r="N277" s="1"/>
  <c r="P277" s="1"/>
  <c r="R277" s="1"/>
  <c r="T277" s="1"/>
  <c r="V277" s="1"/>
  <c r="F278"/>
  <c r="H278" s="1"/>
  <c r="J278" s="1"/>
  <c r="L278" s="1"/>
  <c r="N278" s="1"/>
  <c r="P278" s="1"/>
  <c r="R278" s="1"/>
  <c r="T278" s="1"/>
  <c r="V278" s="1"/>
  <c r="F279"/>
  <c r="H279" s="1"/>
  <c r="J279" s="1"/>
  <c r="L279" s="1"/>
  <c r="N279" s="1"/>
  <c r="P279" s="1"/>
  <c r="R279" s="1"/>
  <c r="T279" s="1"/>
  <c r="F280"/>
  <c r="H280" s="1"/>
  <c r="J280" s="1"/>
  <c r="L280" s="1"/>
  <c r="N280" s="1"/>
  <c r="P280" s="1"/>
  <c r="R280" s="1"/>
  <c r="T280" s="1"/>
  <c r="F281"/>
  <c r="H281" s="1"/>
  <c r="J281" s="1"/>
  <c r="L281" s="1"/>
  <c r="N281" s="1"/>
  <c r="P281" s="1"/>
  <c r="R281" s="1"/>
  <c r="T281" s="1"/>
  <c r="F282"/>
  <c r="H282" s="1"/>
  <c r="J282" s="1"/>
  <c r="L282" s="1"/>
  <c r="N282" s="1"/>
  <c r="P282" s="1"/>
  <c r="R282" s="1"/>
  <c r="T282" s="1"/>
  <c r="F283"/>
  <c r="H283" s="1"/>
  <c r="J283" s="1"/>
  <c r="L283" s="1"/>
  <c r="N283" s="1"/>
  <c r="P283" s="1"/>
  <c r="R283" s="1"/>
  <c r="T283" s="1"/>
  <c r="F284"/>
  <c r="H284" s="1"/>
  <c r="J284" s="1"/>
  <c r="L284" s="1"/>
  <c r="N284" s="1"/>
  <c r="P284" s="1"/>
  <c r="R284" s="1"/>
  <c r="T284" s="1"/>
  <c r="V284" s="1"/>
  <c r="F287"/>
  <c r="H287" s="1"/>
  <c r="J287" s="1"/>
  <c r="L287" s="1"/>
  <c r="N287" s="1"/>
  <c r="P287" s="1"/>
  <c r="R287" s="1"/>
  <c r="T287" s="1"/>
  <c r="F288"/>
  <c r="H288" s="1"/>
  <c r="J288" s="1"/>
  <c r="L288" s="1"/>
  <c r="N288" s="1"/>
  <c r="P288" s="1"/>
  <c r="R288" s="1"/>
  <c r="T288" s="1"/>
  <c r="F292"/>
  <c r="H292" s="1"/>
  <c r="J292" s="1"/>
  <c r="L292" s="1"/>
  <c r="N292" s="1"/>
  <c r="P292" s="1"/>
  <c r="R292" s="1"/>
  <c r="T292" s="1"/>
  <c r="F293"/>
  <c r="H293" s="1"/>
  <c r="J293" s="1"/>
  <c r="L293" s="1"/>
  <c r="N293" s="1"/>
  <c r="P293" s="1"/>
  <c r="R293" s="1"/>
  <c r="T293" s="1"/>
  <c r="F294"/>
  <c r="H294" s="1"/>
  <c r="J294" s="1"/>
  <c r="L294" s="1"/>
  <c r="N294" s="1"/>
  <c r="P294" s="1"/>
  <c r="R294" s="1"/>
  <c r="T294" s="1"/>
  <c r="F295"/>
  <c r="H295" s="1"/>
  <c r="J295" s="1"/>
  <c r="L295" s="1"/>
  <c r="N295" s="1"/>
  <c r="P295" s="1"/>
  <c r="R295" s="1"/>
  <c r="T295" s="1"/>
  <c r="F296"/>
  <c r="H296" s="1"/>
  <c r="J296" s="1"/>
  <c r="L296" s="1"/>
  <c r="N296" s="1"/>
  <c r="P296" s="1"/>
  <c r="R296" s="1"/>
  <c r="T296" s="1"/>
  <c r="F297"/>
  <c r="H297" s="1"/>
  <c r="J297" s="1"/>
  <c r="L297" s="1"/>
  <c r="N297" s="1"/>
  <c r="P297" s="1"/>
  <c r="R297" s="1"/>
  <c r="T297" s="1"/>
  <c r="F298"/>
  <c r="H298" s="1"/>
  <c r="J298" s="1"/>
  <c r="L298" s="1"/>
  <c r="N298" s="1"/>
  <c r="P298" s="1"/>
  <c r="R298" s="1"/>
  <c r="T298" s="1"/>
  <c r="F299"/>
  <c r="H299" s="1"/>
  <c r="J299" s="1"/>
  <c r="L299" s="1"/>
  <c r="N299" s="1"/>
  <c r="P299" s="1"/>
  <c r="R299" s="1"/>
  <c r="T299" s="1"/>
  <c r="F300"/>
  <c r="H300" s="1"/>
  <c r="J300" s="1"/>
  <c r="L300" s="1"/>
  <c r="N300" s="1"/>
  <c r="P300" s="1"/>
  <c r="R300" s="1"/>
  <c r="T300" s="1"/>
  <c r="F301"/>
  <c r="H301" s="1"/>
  <c r="J301" s="1"/>
  <c r="L301" s="1"/>
  <c r="N301" s="1"/>
  <c r="P301" s="1"/>
  <c r="R301" s="1"/>
  <c r="T301" s="1"/>
  <c r="F302"/>
  <c r="H302" s="1"/>
  <c r="J302" s="1"/>
  <c r="L302" s="1"/>
  <c r="N302" s="1"/>
  <c r="P302" s="1"/>
  <c r="R302" s="1"/>
  <c r="T302" s="1"/>
  <c r="F303"/>
  <c r="H303" s="1"/>
  <c r="J303" s="1"/>
  <c r="L303" s="1"/>
  <c r="N303" s="1"/>
  <c r="P303" s="1"/>
  <c r="R303" s="1"/>
  <c r="T303" s="1"/>
  <c r="F306"/>
  <c r="H306" s="1"/>
  <c r="J306" s="1"/>
  <c r="L306" s="1"/>
  <c r="N306" s="1"/>
  <c r="P306" s="1"/>
  <c r="R306" s="1"/>
  <c r="T306" s="1"/>
  <c r="F307"/>
  <c r="H307" s="1"/>
  <c r="J307" s="1"/>
  <c r="L307" s="1"/>
  <c r="N307" s="1"/>
  <c r="P307" s="1"/>
  <c r="R307" s="1"/>
  <c r="T307" s="1"/>
  <c r="F308"/>
  <c r="H308" s="1"/>
  <c r="J308" s="1"/>
  <c r="L308" s="1"/>
  <c r="N308" s="1"/>
  <c r="P308" s="1"/>
  <c r="R308" s="1"/>
  <c r="T308" s="1"/>
  <c r="F314"/>
  <c r="H314" s="1"/>
  <c r="J314" s="1"/>
  <c r="L314" s="1"/>
  <c r="N314" s="1"/>
  <c r="P314" s="1"/>
  <c r="R314" s="1"/>
  <c r="T314" s="1"/>
  <c r="F315"/>
  <c r="H315" s="1"/>
  <c r="J315" s="1"/>
  <c r="L315" s="1"/>
  <c r="N315" s="1"/>
  <c r="P315" s="1"/>
  <c r="R315" s="1"/>
  <c r="T315" s="1"/>
  <c r="F316"/>
  <c r="H316" s="1"/>
  <c r="J316" s="1"/>
  <c r="L316" s="1"/>
  <c r="N316" s="1"/>
  <c r="P316" s="1"/>
  <c r="R316" s="1"/>
  <c r="T316" s="1"/>
  <c r="F317"/>
  <c r="H317" s="1"/>
  <c r="J317" s="1"/>
  <c r="L317" s="1"/>
  <c r="N317" s="1"/>
  <c r="P317" s="1"/>
  <c r="R317" s="1"/>
  <c r="T317" s="1"/>
  <c r="F320"/>
  <c r="H320" s="1"/>
  <c r="J320" s="1"/>
  <c r="L320" s="1"/>
  <c r="N320" s="1"/>
  <c r="P320" s="1"/>
  <c r="R320" s="1"/>
  <c r="T320" s="1"/>
  <c r="F321"/>
  <c r="H321" s="1"/>
  <c r="J321" s="1"/>
  <c r="L321" s="1"/>
  <c r="N321" s="1"/>
  <c r="P321" s="1"/>
  <c r="R321" s="1"/>
  <c r="T321" s="1"/>
  <c r="F322"/>
  <c r="H322" s="1"/>
  <c r="J322" s="1"/>
  <c r="L322" s="1"/>
  <c r="N322" s="1"/>
  <c r="P322" s="1"/>
  <c r="R322" s="1"/>
  <c r="T322" s="1"/>
  <c r="F323"/>
  <c r="H323" s="1"/>
  <c r="J323" s="1"/>
  <c r="L323" s="1"/>
  <c r="N323" s="1"/>
  <c r="P323" s="1"/>
  <c r="R323" s="1"/>
  <c r="T323" s="1"/>
  <c r="F324"/>
  <c r="H324" s="1"/>
  <c r="J324" s="1"/>
  <c r="L324" s="1"/>
  <c r="N324" s="1"/>
  <c r="P324" s="1"/>
  <c r="R324" s="1"/>
  <c r="T324" s="1"/>
  <c r="F325"/>
  <c r="H325" s="1"/>
  <c r="J325" s="1"/>
  <c r="L325" s="1"/>
  <c r="N325" s="1"/>
  <c r="P325" s="1"/>
  <c r="R325" s="1"/>
  <c r="T325" s="1"/>
  <c r="F326"/>
  <c r="H326" s="1"/>
  <c r="J326" s="1"/>
  <c r="L326" s="1"/>
  <c r="N326" s="1"/>
  <c r="P326" s="1"/>
  <c r="R326" s="1"/>
  <c r="T326" s="1"/>
  <c r="F327"/>
  <c r="H327" s="1"/>
  <c r="J327" s="1"/>
  <c r="L327" s="1"/>
  <c r="N327" s="1"/>
  <c r="P327" s="1"/>
  <c r="R327" s="1"/>
  <c r="T327" s="1"/>
  <c r="F328"/>
  <c r="H328" s="1"/>
  <c r="J328" s="1"/>
  <c r="L328" s="1"/>
  <c r="N328" s="1"/>
  <c r="P328" s="1"/>
  <c r="R328" s="1"/>
  <c r="T328" s="1"/>
  <c r="V328" s="1"/>
  <c r="F329"/>
  <c r="H329" s="1"/>
  <c r="J329" s="1"/>
  <c r="L329" s="1"/>
  <c r="N329" s="1"/>
  <c r="P329" s="1"/>
  <c r="R329" s="1"/>
  <c r="T329" s="1"/>
  <c r="F330"/>
  <c r="H330" s="1"/>
  <c r="J330" s="1"/>
  <c r="L330" s="1"/>
  <c r="N330" s="1"/>
  <c r="P330" s="1"/>
  <c r="R330" s="1"/>
  <c r="T330" s="1"/>
  <c r="F331"/>
  <c r="H331" s="1"/>
  <c r="J331" s="1"/>
  <c r="L331" s="1"/>
  <c r="N331" s="1"/>
  <c r="P331" s="1"/>
  <c r="R331" s="1"/>
  <c r="T331" s="1"/>
  <c r="F332"/>
  <c r="H332" s="1"/>
  <c r="J332" s="1"/>
  <c r="L332" s="1"/>
  <c r="N332" s="1"/>
  <c r="P332" s="1"/>
  <c r="R332" s="1"/>
  <c r="T332" s="1"/>
  <c r="F333"/>
  <c r="H333" s="1"/>
  <c r="J333" s="1"/>
  <c r="L333" s="1"/>
  <c r="N333" s="1"/>
  <c r="P333" s="1"/>
  <c r="R333" s="1"/>
  <c r="T333" s="1"/>
  <c r="F334"/>
  <c r="H334" s="1"/>
  <c r="J334" s="1"/>
  <c r="L334" s="1"/>
  <c r="N334" s="1"/>
  <c r="P334" s="1"/>
  <c r="R334" s="1"/>
  <c r="T334" s="1"/>
  <c r="F335"/>
  <c r="H335" s="1"/>
  <c r="J335" s="1"/>
  <c r="L335" s="1"/>
  <c r="N335" s="1"/>
  <c r="P335" s="1"/>
  <c r="R335" s="1"/>
  <c r="T335" s="1"/>
  <c r="F336"/>
  <c r="H336" s="1"/>
  <c r="J336" s="1"/>
  <c r="L336" s="1"/>
  <c r="N336" s="1"/>
  <c r="P336" s="1"/>
  <c r="R336" s="1"/>
  <c r="T336" s="1"/>
  <c r="F337"/>
  <c r="H337" s="1"/>
  <c r="J337" s="1"/>
  <c r="L337" s="1"/>
  <c r="N337" s="1"/>
  <c r="P337" s="1"/>
  <c r="R337" s="1"/>
  <c r="T337" s="1"/>
  <c r="F338"/>
  <c r="H338" s="1"/>
  <c r="J338" s="1"/>
  <c r="L338" s="1"/>
  <c r="N338" s="1"/>
  <c r="P338" s="1"/>
  <c r="R338" s="1"/>
  <c r="T338" s="1"/>
  <c r="V338" s="1"/>
  <c r="F339"/>
  <c r="H339" s="1"/>
  <c r="J339" s="1"/>
  <c r="L339" s="1"/>
  <c r="N339" s="1"/>
  <c r="P339" s="1"/>
  <c r="R339" s="1"/>
  <c r="T339" s="1"/>
  <c r="V339" s="1"/>
  <c r="F340"/>
  <c r="H340" s="1"/>
  <c r="J340" s="1"/>
  <c r="L340" s="1"/>
  <c r="N340" s="1"/>
  <c r="P340" s="1"/>
  <c r="R340" s="1"/>
  <c r="T340" s="1"/>
  <c r="V340" s="1"/>
  <c r="F341"/>
  <c r="H341" s="1"/>
  <c r="J341" s="1"/>
  <c r="L341" s="1"/>
  <c r="N341" s="1"/>
  <c r="P341" s="1"/>
  <c r="R341" s="1"/>
  <c r="T341" s="1"/>
  <c r="F342"/>
  <c r="H342" s="1"/>
  <c r="J342" s="1"/>
  <c r="L342" s="1"/>
  <c r="N342" s="1"/>
  <c r="P342" s="1"/>
  <c r="R342" s="1"/>
  <c r="T342" s="1"/>
  <c r="F343"/>
  <c r="H343" s="1"/>
  <c r="J343" s="1"/>
  <c r="L343" s="1"/>
  <c r="N343" s="1"/>
  <c r="P343" s="1"/>
  <c r="R343" s="1"/>
  <c r="T343" s="1"/>
  <c r="F366"/>
  <c r="H366" s="1"/>
  <c r="J366" s="1"/>
  <c r="L366" s="1"/>
  <c r="N366" s="1"/>
  <c r="P366" s="1"/>
  <c r="R366" s="1"/>
  <c r="T366" s="1"/>
  <c r="F367"/>
  <c r="H367" s="1"/>
  <c r="J367" s="1"/>
  <c r="L367" s="1"/>
  <c r="N367" s="1"/>
  <c r="P367" s="1"/>
  <c r="R367" s="1"/>
  <c r="T367" s="1"/>
  <c r="F368"/>
  <c r="H368" s="1"/>
  <c r="J368" s="1"/>
  <c r="L368" s="1"/>
  <c r="N368" s="1"/>
  <c r="P368" s="1"/>
  <c r="R368" s="1"/>
  <c r="T368" s="1"/>
  <c r="F369"/>
  <c r="H369" s="1"/>
  <c r="J369" s="1"/>
  <c r="L369" s="1"/>
  <c r="N369" s="1"/>
  <c r="P369" s="1"/>
  <c r="R369" s="1"/>
  <c r="T369" s="1"/>
  <c r="F370"/>
  <c r="H370" s="1"/>
  <c r="J370" s="1"/>
  <c r="L370" s="1"/>
  <c r="N370" s="1"/>
  <c r="P370" s="1"/>
  <c r="R370" s="1"/>
  <c r="T370" s="1"/>
  <c r="F371"/>
  <c r="H371" s="1"/>
  <c r="J371" s="1"/>
  <c r="L371" s="1"/>
  <c r="N371" s="1"/>
  <c r="P371" s="1"/>
  <c r="R371" s="1"/>
  <c r="T371" s="1"/>
  <c r="F372"/>
  <c r="H372" s="1"/>
  <c r="J372" s="1"/>
  <c r="L372" s="1"/>
  <c r="N372" s="1"/>
  <c r="P372" s="1"/>
  <c r="R372" s="1"/>
  <c r="T372" s="1"/>
  <c r="F373"/>
  <c r="H373" s="1"/>
  <c r="J373" s="1"/>
  <c r="L373" s="1"/>
  <c r="N373" s="1"/>
  <c r="P373" s="1"/>
  <c r="R373" s="1"/>
  <c r="T373" s="1"/>
  <c r="F374"/>
  <c r="H374" s="1"/>
  <c r="J374" s="1"/>
  <c r="L374" s="1"/>
  <c r="N374" s="1"/>
  <c r="P374" s="1"/>
  <c r="R374" s="1"/>
  <c r="T374" s="1"/>
  <c r="F375"/>
  <c r="H375" s="1"/>
  <c r="J375" s="1"/>
  <c r="L375" s="1"/>
  <c r="N375" s="1"/>
  <c r="P375" s="1"/>
  <c r="R375" s="1"/>
  <c r="T375" s="1"/>
  <c r="F376"/>
  <c r="H376" s="1"/>
  <c r="J376" s="1"/>
  <c r="L376" s="1"/>
  <c r="N376" s="1"/>
  <c r="P376" s="1"/>
  <c r="R376" s="1"/>
  <c r="T376" s="1"/>
  <c r="F377"/>
  <c r="H377" s="1"/>
  <c r="J377" s="1"/>
  <c r="L377" s="1"/>
  <c r="N377" s="1"/>
  <c r="P377" s="1"/>
  <c r="R377" s="1"/>
  <c r="T377" s="1"/>
  <c r="F378"/>
  <c r="H378" s="1"/>
  <c r="J378" s="1"/>
  <c r="L378" s="1"/>
  <c r="N378" s="1"/>
  <c r="P378" s="1"/>
  <c r="R378" s="1"/>
  <c r="T378" s="1"/>
  <c r="F379"/>
  <c r="H379" s="1"/>
  <c r="J379" s="1"/>
  <c r="L379" s="1"/>
  <c r="N379" s="1"/>
  <c r="P379" s="1"/>
  <c r="R379" s="1"/>
  <c r="T379" s="1"/>
  <c r="F380"/>
  <c r="H380" s="1"/>
  <c r="J380" s="1"/>
  <c r="L380" s="1"/>
  <c r="N380" s="1"/>
  <c r="P380" s="1"/>
  <c r="R380" s="1"/>
  <c r="T380" s="1"/>
  <c r="F381"/>
  <c r="H381" s="1"/>
  <c r="J381" s="1"/>
  <c r="L381" s="1"/>
  <c r="N381" s="1"/>
  <c r="P381" s="1"/>
  <c r="R381" s="1"/>
  <c r="T381" s="1"/>
  <c r="F382"/>
  <c r="H382" s="1"/>
  <c r="J382" s="1"/>
  <c r="L382" s="1"/>
  <c r="N382" s="1"/>
  <c r="P382" s="1"/>
  <c r="R382" s="1"/>
  <c r="T382" s="1"/>
  <c r="F383"/>
  <c r="H383" s="1"/>
  <c r="J383" s="1"/>
  <c r="L383" s="1"/>
  <c r="N383" s="1"/>
  <c r="P383" s="1"/>
  <c r="R383" s="1"/>
  <c r="T383" s="1"/>
  <c r="F384"/>
  <c r="H384" s="1"/>
  <c r="J384" s="1"/>
  <c r="L384" s="1"/>
  <c r="N384" s="1"/>
  <c r="P384" s="1"/>
  <c r="R384" s="1"/>
  <c r="T384" s="1"/>
  <c r="F385"/>
  <c r="H385" s="1"/>
  <c r="J385" s="1"/>
  <c r="L385" s="1"/>
  <c r="N385" s="1"/>
  <c r="P385" s="1"/>
  <c r="R385" s="1"/>
  <c r="T385" s="1"/>
  <c r="F386"/>
  <c r="H386" s="1"/>
  <c r="J386" s="1"/>
  <c r="L386" s="1"/>
  <c r="N386" s="1"/>
  <c r="P386" s="1"/>
  <c r="R386" s="1"/>
  <c r="T386" s="1"/>
  <c r="F387"/>
  <c r="H387" s="1"/>
  <c r="J387" s="1"/>
  <c r="L387" s="1"/>
  <c r="N387" s="1"/>
  <c r="P387" s="1"/>
  <c r="R387" s="1"/>
  <c r="T387" s="1"/>
  <c r="F388"/>
  <c r="H388" s="1"/>
  <c r="J388" s="1"/>
  <c r="L388" s="1"/>
  <c r="N388" s="1"/>
  <c r="P388" s="1"/>
  <c r="R388" s="1"/>
  <c r="T388" s="1"/>
  <c r="F389"/>
  <c r="H389" s="1"/>
  <c r="J389" s="1"/>
  <c r="L389" s="1"/>
  <c r="N389" s="1"/>
  <c r="P389" s="1"/>
  <c r="R389" s="1"/>
  <c r="T389" s="1"/>
  <c r="F390"/>
  <c r="H390" s="1"/>
  <c r="J390" s="1"/>
  <c r="L390" s="1"/>
  <c r="N390" s="1"/>
  <c r="P390" s="1"/>
  <c r="R390" s="1"/>
  <c r="T390" s="1"/>
  <c r="F391"/>
  <c r="H391" s="1"/>
  <c r="J391" s="1"/>
  <c r="L391" s="1"/>
  <c r="N391" s="1"/>
  <c r="P391" s="1"/>
  <c r="R391" s="1"/>
  <c r="T391" s="1"/>
  <c r="F392"/>
  <c r="H392" s="1"/>
  <c r="J392" s="1"/>
  <c r="L392" s="1"/>
  <c r="N392" s="1"/>
  <c r="P392" s="1"/>
  <c r="R392" s="1"/>
  <c r="T392" s="1"/>
  <c r="F393"/>
  <c r="H393" s="1"/>
  <c r="J393" s="1"/>
  <c r="L393" s="1"/>
  <c r="N393" s="1"/>
  <c r="P393" s="1"/>
  <c r="R393" s="1"/>
  <c r="T393" s="1"/>
  <c r="F394"/>
  <c r="H394" s="1"/>
  <c r="J394" s="1"/>
  <c r="L394" s="1"/>
  <c r="N394" s="1"/>
  <c r="P394" s="1"/>
  <c r="R394" s="1"/>
  <c r="T394" s="1"/>
  <c r="F395"/>
  <c r="H395" s="1"/>
  <c r="J395" s="1"/>
  <c r="L395" s="1"/>
  <c r="N395" s="1"/>
  <c r="P395" s="1"/>
  <c r="R395" s="1"/>
  <c r="T395" s="1"/>
  <c r="F396"/>
  <c r="H396" s="1"/>
  <c r="J396" s="1"/>
  <c r="L396" s="1"/>
  <c r="N396" s="1"/>
  <c r="P396" s="1"/>
  <c r="R396" s="1"/>
  <c r="T396" s="1"/>
  <c r="F400"/>
  <c r="H400" s="1"/>
  <c r="J400" s="1"/>
  <c r="L400" s="1"/>
  <c r="N400" s="1"/>
  <c r="P400" s="1"/>
  <c r="R400" s="1"/>
  <c r="T400" s="1"/>
  <c r="F401"/>
  <c r="H401" s="1"/>
  <c r="J401" s="1"/>
  <c r="L401" s="1"/>
  <c r="N401" s="1"/>
  <c r="P401" s="1"/>
  <c r="R401" s="1"/>
  <c r="T401" s="1"/>
  <c r="F402"/>
  <c r="H402" s="1"/>
  <c r="J402" s="1"/>
  <c r="L402" s="1"/>
  <c r="N402" s="1"/>
  <c r="P402" s="1"/>
  <c r="R402" s="1"/>
  <c r="T402" s="1"/>
  <c r="F403"/>
  <c r="H403" s="1"/>
  <c r="J403" s="1"/>
  <c r="L403" s="1"/>
  <c r="N403" s="1"/>
  <c r="P403" s="1"/>
  <c r="R403" s="1"/>
  <c r="T403" s="1"/>
  <c r="F404"/>
  <c r="H404" s="1"/>
  <c r="J404" s="1"/>
  <c r="L404" s="1"/>
  <c r="N404" s="1"/>
  <c r="P404" s="1"/>
  <c r="R404" s="1"/>
  <c r="T404" s="1"/>
  <c r="F405"/>
  <c r="H405" s="1"/>
  <c r="J405" s="1"/>
  <c r="L405" s="1"/>
  <c r="N405" s="1"/>
  <c r="P405" s="1"/>
  <c r="R405" s="1"/>
  <c r="T405" s="1"/>
  <c r="F406"/>
  <c r="H406" s="1"/>
  <c r="J406" s="1"/>
  <c r="L406" s="1"/>
  <c r="N406" s="1"/>
  <c r="P406" s="1"/>
  <c r="R406" s="1"/>
  <c r="T406" s="1"/>
  <c r="F407"/>
  <c r="H407" s="1"/>
  <c r="J407" s="1"/>
  <c r="L407" s="1"/>
  <c r="N407" s="1"/>
  <c r="P407" s="1"/>
  <c r="R407" s="1"/>
  <c r="T407" s="1"/>
  <c r="F408"/>
  <c r="H408" s="1"/>
  <c r="J408" s="1"/>
  <c r="L408" s="1"/>
  <c r="N408" s="1"/>
  <c r="P408" s="1"/>
  <c r="R408" s="1"/>
  <c r="T408" s="1"/>
  <c r="F409"/>
  <c r="H409" s="1"/>
  <c r="J409" s="1"/>
  <c r="L409" s="1"/>
  <c r="N409" s="1"/>
  <c r="P409" s="1"/>
  <c r="R409" s="1"/>
  <c r="T409" s="1"/>
  <c r="F410"/>
  <c r="H410" s="1"/>
  <c r="J410" s="1"/>
  <c r="L410" s="1"/>
  <c r="N410" s="1"/>
  <c r="P410" s="1"/>
  <c r="R410" s="1"/>
  <c r="T410" s="1"/>
  <c r="F411"/>
  <c r="H411" s="1"/>
  <c r="J411" s="1"/>
  <c r="L411" s="1"/>
  <c r="N411" s="1"/>
  <c r="P411" s="1"/>
  <c r="R411" s="1"/>
  <c r="T411" s="1"/>
  <c r="F412"/>
  <c r="H412" s="1"/>
  <c r="J412" s="1"/>
  <c r="L412" s="1"/>
  <c r="N412" s="1"/>
  <c r="P412" s="1"/>
  <c r="R412" s="1"/>
  <c r="T412" s="1"/>
  <c r="F413"/>
  <c r="H413" s="1"/>
  <c r="J413" s="1"/>
  <c r="L413" s="1"/>
  <c r="N413" s="1"/>
  <c r="P413" s="1"/>
  <c r="R413" s="1"/>
  <c r="T413" s="1"/>
  <c r="F414"/>
  <c r="H414" s="1"/>
  <c r="J414" s="1"/>
  <c r="L414" s="1"/>
  <c r="N414" s="1"/>
  <c r="P414" s="1"/>
  <c r="R414" s="1"/>
  <c r="T414" s="1"/>
  <c r="F416"/>
  <c r="H416" s="1"/>
  <c r="J416" s="1"/>
  <c r="L416" s="1"/>
  <c r="N416" s="1"/>
  <c r="P416" s="1"/>
  <c r="R416" s="1"/>
  <c r="T416" s="1"/>
  <c r="F417"/>
  <c r="H417" s="1"/>
  <c r="J417" s="1"/>
  <c r="L417" s="1"/>
  <c r="N417" s="1"/>
  <c r="P417" s="1"/>
  <c r="R417" s="1"/>
  <c r="T417" s="1"/>
  <c r="F418"/>
  <c r="H418" s="1"/>
  <c r="J418" s="1"/>
  <c r="L418" s="1"/>
  <c r="N418" s="1"/>
  <c r="P418" s="1"/>
  <c r="R418" s="1"/>
  <c r="T418" s="1"/>
  <c r="F419"/>
  <c r="H419" s="1"/>
  <c r="J419" s="1"/>
  <c r="L419" s="1"/>
  <c r="N419" s="1"/>
  <c r="P419" s="1"/>
  <c r="R419" s="1"/>
  <c r="T419" s="1"/>
  <c r="F420"/>
  <c r="H420" s="1"/>
  <c r="J420" s="1"/>
  <c r="L420" s="1"/>
  <c r="N420" s="1"/>
  <c r="P420" s="1"/>
  <c r="R420" s="1"/>
  <c r="T420" s="1"/>
  <c r="F421"/>
  <c r="H421" s="1"/>
  <c r="J421" s="1"/>
  <c r="L421" s="1"/>
  <c r="N421" s="1"/>
  <c r="P421" s="1"/>
  <c r="R421" s="1"/>
  <c r="T421" s="1"/>
  <c r="F422"/>
  <c r="H422" s="1"/>
  <c r="J422" s="1"/>
  <c r="L422" s="1"/>
  <c r="N422" s="1"/>
  <c r="P422" s="1"/>
  <c r="R422" s="1"/>
  <c r="T422" s="1"/>
  <c r="F423"/>
  <c r="H423" s="1"/>
  <c r="J423" s="1"/>
  <c r="L423" s="1"/>
  <c r="N423" s="1"/>
  <c r="P423" s="1"/>
  <c r="R423" s="1"/>
  <c r="T423" s="1"/>
  <c r="F424"/>
  <c r="H424" s="1"/>
  <c r="J424" s="1"/>
  <c r="L424" s="1"/>
  <c r="N424" s="1"/>
  <c r="P424" s="1"/>
  <c r="R424" s="1"/>
  <c r="T424" s="1"/>
  <c r="F425"/>
  <c r="H425" s="1"/>
  <c r="J425" s="1"/>
  <c r="L425" s="1"/>
  <c r="N425" s="1"/>
  <c r="P425" s="1"/>
  <c r="R425" s="1"/>
  <c r="T425" s="1"/>
  <c r="F426"/>
  <c r="H426" s="1"/>
  <c r="J426" s="1"/>
  <c r="L426" s="1"/>
  <c r="N426" s="1"/>
  <c r="P426" s="1"/>
  <c r="R426" s="1"/>
  <c r="T426" s="1"/>
  <c r="F427"/>
  <c r="H427" s="1"/>
  <c r="J427" s="1"/>
  <c r="L427" s="1"/>
  <c r="N427" s="1"/>
  <c r="P427" s="1"/>
  <c r="R427" s="1"/>
  <c r="T427" s="1"/>
  <c r="F428"/>
  <c r="H428" s="1"/>
  <c r="J428" s="1"/>
  <c r="L428" s="1"/>
  <c r="N428" s="1"/>
  <c r="P428" s="1"/>
  <c r="R428" s="1"/>
  <c r="T428" s="1"/>
  <c r="F429"/>
  <c r="H429" s="1"/>
  <c r="J429" s="1"/>
  <c r="L429" s="1"/>
  <c r="N429" s="1"/>
  <c r="P429" s="1"/>
  <c r="R429" s="1"/>
  <c r="T429" s="1"/>
  <c r="F430"/>
  <c r="H430" s="1"/>
  <c r="J430" s="1"/>
  <c r="L430" s="1"/>
  <c r="N430" s="1"/>
  <c r="P430" s="1"/>
  <c r="R430" s="1"/>
  <c r="T430" s="1"/>
  <c r="F431"/>
  <c r="H431" s="1"/>
  <c r="J431" s="1"/>
  <c r="L431" s="1"/>
  <c r="N431" s="1"/>
  <c r="P431" s="1"/>
  <c r="R431" s="1"/>
  <c r="T431" s="1"/>
  <c r="F432"/>
  <c r="H432" s="1"/>
  <c r="J432" s="1"/>
  <c r="L432" s="1"/>
  <c r="N432" s="1"/>
  <c r="P432" s="1"/>
  <c r="R432" s="1"/>
  <c r="T432" s="1"/>
  <c r="F433"/>
  <c r="H433" s="1"/>
  <c r="J433" s="1"/>
  <c r="L433" s="1"/>
  <c r="N433" s="1"/>
  <c r="P433" s="1"/>
  <c r="R433" s="1"/>
  <c r="T433" s="1"/>
  <c r="F434"/>
  <c r="H434" s="1"/>
  <c r="J434" s="1"/>
  <c r="L434" s="1"/>
  <c r="N434" s="1"/>
  <c r="P434" s="1"/>
  <c r="R434" s="1"/>
  <c r="T434" s="1"/>
  <c r="F435"/>
  <c r="H435" s="1"/>
  <c r="J435" s="1"/>
  <c r="L435" s="1"/>
  <c r="N435" s="1"/>
  <c r="P435" s="1"/>
  <c r="R435" s="1"/>
  <c r="T435" s="1"/>
  <c r="F436"/>
  <c r="H436" s="1"/>
  <c r="J436" s="1"/>
  <c r="L436" s="1"/>
  <c r="N436" s="1"/>
  <c r="P436" s="1"/>
  <c r="R436" s="1"/>
  <c r="T436" s="1"/>
  <c r="F437"/>
  <c r="H437" s="1"/>
  <c r="J437" s="1"/>
  <c r="L437" s="1"/>
  <c r="N437" s="1"/>
  <c r="P437" s="1"/>
  <c r="R437" s="1"/>
  <c r="T437" s="1"/>
  <c r="F438"/>
  <c r="H438" s="1"/>
  <c r="J438" s="1"/>
  <c r="L438" s="1"/>
  <c r="N438" s="1"/>
  <c r="P438" s="1"/>
  <c r="R438" s="1"/>
  <c r="T438" s="1"/>
  <c r="F439"/>
  <c r="H439" s="1"/>
  <c r="J439" s="1"/>
  <c r="L439" s="1"/>
  <c r="N439" s="1"/>
  <c r="P439" s="1"/>
  <c r="R439" s="1"/>
  <c r="T439" s="1"/>
  <c r="F440"/>
  <c r="H440" s="1"/>
  <c r="J440" s="1"/>
  <c r="L440" s="1"/>
  <c r="N440" s="1"/>
  <c r="P440" s="1"/>
  <c r="R440" s="1"/>
  <c r="T440" s="1"/>
  <c r="F441"/>
  <c r="H441" s="1"/>
  <c r="J441" s="1"/>
  <c r="L441" s="1"/>
  <c r="N441" s="1"/>
  <c r="P441" s="1"/>
  <c r="R441" s="1"/>
  <c r="T441" s="1"/>
  <c r="F442"/>
  <c r="H442" s="1"/>
  <c r="J442" s="1"/>
  <c r="L442" s="1"/>
  <c r="N442" s="1"/>
  <c r="P442" s="1"/>
  <c r="R442" s="1"/>
  <c r="T442" s="1"/>
  <c r="F443"/>
  <c r="H443" s="1"/>
  <c r="J443" s="1"/>
  <c r="L443" s="1"/>
  <c r="N443" s="1"/>
  <c r="P443" s="1"/>
  <c r="R443" s="1"/>
  <c r="T443" s="1"/>
  <c r="F444"/>
  <c r="H444" s="1"/>
  <c r="J444" s="1"/>
  <c r="L444" s="1"/>
  <c r="N444" s="1"/>
  <c r="P444" s="1"/>
  <c r="R444" s="1"/>
  <c r="T444" s="1"/>
  <c r="F445"/>
  <c r="H445" s="1"/>
  <c r="J445" s="1"/>
  <c r="L445" s="1"/>
  <c r="N445" s="1"/>
  <c r="P445" s="1"/>
  <c r="R445" s="1"/>
  <c r="T445" s="1"/>
  <c r="F446"/>
  <c r="H446" s="1"/>
  <c r="J446" s="1"/>
  <c r="L446" s="1"/>
  <c r="N446" s="1"/>
  <c r="P446" s="1"/>
  <c r="R446" s="1"/>
  <c r="T446" s="1"/>
  <c r="F447"/>
  <c r="H447" s="1"/>
  <c r="J447" s="1"/>
  <c r="L447" s="1"/>
  <c r="N447" s="1"/>
  <c r="P447" s="1"/>
  <c r="R447" s="1"/>
  <c r="T447" s="1"/>
  <c r="F448"/>
  <c r="H448" s="1"/>
  <c r="J448" s="1"/>
  <c r="L448" s="1"/>
  <c r="N448" s="1"/>
  <c r="P448" s="1"/>
  <c r="R448" s="1"/>
  <c r="T448" s="1"/>
  <c r="F449"/>
  <c r="H449" s="1"/>
  <c r="J449" s="1"/>
  <c r="L449" s="1"/>
  <c r="N449" s="1"/>
  <c r="P449" s="1"/>
  <c r="R449" s="1"/>
  <c r="T449" s="1"/>
  <c r="F450"/>
  <c r="H450" s="1"/>
  <c r="J450" s="1"/>
  <c r="L450" s="1"/>
  <c r="N450" s="1"/>
  <c r="P450" s="1"/>
  <c r="R450" s="1"/>
  <c r="T450" s="1"/>
  <c r="F451"/>
  <c r="H451" s="1"/>
  <c r="J451" s="1"/>
  <c r="L451" s="1"/>
  <c r="N451" s="1"/>
  <c r="P451" s="1"/>
  <c r="R451" s="1"/>
  <c r="T451" s="1"/>
  <c r="F452"/>
  <c r="H452" s="1"/>
  <c r="J452" s="1"/>
  <c r="L452" s="1"/>
  <c r="N452" s="1"/>
  <c r="P452" s="1"/>
  <c r="R452" s="1"/>
  <c r="T452" s="1"/>
  <c r="F453"/>
  <c r="H453" s="1"/>
  <c r="J453" s="1"/>
  <c r="L453" s="1"/>
  <c r="N453" s="1"/>
  <c r="P453" s="1"/>
  <c r="R453" s="1"/>
  <c r="T453" s="1"/>
  <c r="F454"/>
  <c r="H454" s="1"/>
  <c r="J454" s="1"/>
  <c r="L454" s="1"/>
  <c r="N454" s="1"/>
  <c r="P454" s="1"/>
  <c r="R454" s="1"/>
  <c r="T454" s="1"/>
  <c r="F457"/>
  <c r="H457" s="1"/>
  <c r="J457" s="1"/>
  <c r="L457" s="1"/>
  <c r="N457" s="1"/>
  <c r="P457" s="1"/>
  <c r="R457" s="1"/>
  <c r="T457" s="1"/>
  <c r="F458"/>
  <c r="H458" s="1"/>
  <c r="J458" s="1"/>
  <c r="L458" s="1"/>
  <c r="N458" s="1"/>
  <c r="P458" s="1"/>
  <c r="R458" s="1"/>
  <c r="T458" s="1"/>
  <c r="F459"/>
  <c r="H459" s="1"/>
  <c r="J459" s="1"/>
  <c r="L459" s="1"/>
  <c r="N459" s="1"/>
  <c r="P459" s="1"/>
  <c r="R459" s="1"/>
  <c r="T459" s="1"/>
  <c r="F460"/>
  <c r="H460" s="1"/>
  <c r="J460" s="1"/>
  <c r="L460" s="1"/>
  <c r="N460" s="1"/>
  <c r="P460" s="1"/>
  <c r="R460" s="1"/>
  <c r="T460" s="1"/>
  <c r="F461"/>
  <c r="H461" s="1"/>
  <c r="J461" s="1"/>
  <c r="L461" s="1"/>
  <c r="N461" s="1"/>
  <c r="P461" s="1"/>
  <c r="R461" s="1"/>
  <c r="T461" s="1"/>
  <c r="F462"/>
  <c r="H462" s="1"/>
  <c r="J462" s="1"/>
  <c r="L462" s="1"/>
  <c r="N462" s="1"/>
  <c r="P462" s="1"/>
  <c r="R462" s="1"/>
  <c r="T462" s="1"/>
  <c r="F463"/>
  <c r="H463" s="1"/>
  <c r="J463" s="1"/>
  <c r="L463" s="1"/>
  <c r="N463" s="1"/>
  <c r="P463" s="1"/>
  <c r="R463" s="1"/>
  <c r="T463" s="1"/>
  <c r="F464"/>
  <c r="H464" s="1"/>
  <c r="J464" s="1"/>
  <c r="L464" s="1"/>
  <c r="N464" s="1"/>
  <c r="P464" s="1"/>
  <c r="R464" s="1"/>
  <c r="T464" s="1"/>
  <c r="F465"/>
  <c r="H465" s="1"/>
  <c r="J465" s="1"/>
  <c r="L465" s="1"/>
  <c r="N465" s="1"/>
  <c r="P465" s="1"/>
  <c r="R465" s="1"/>
  <c r="T465" s="1"/>
  <c r="F466"/>
  <c r="H466" s="1"/>
  <c r="J466" s="1"/>
  <c r="L466" s="1"/>
  <c r="N466" s="1"/>
  <c r="P466" s="1"/>
  <c r="R466" s="1"/>
  <c r="T466" s="1"/>
  <c r="F467"/>
  <c r="H467" s="1"/>
  <c r="J467" s="1"/>
  <c r="L467" s="1"/>
  <c r="N467" s="1"/>
  <c r="P467" s="1"/>
  <c r="R467" s="1"/>
  <c r="T467" s="1"/>
  <c r="F468"/>
  <c r="H468" s="1"/>
  <c r="J468" s="1"/>
  <c r="L468" s="1"/>
  <c r="N468" s="1"/>
  <c r="P468" s="1"/>
  <c r="R468" s="1"/>
  <c r="T468" s="1"/>
  <c r="F469"/>
  <c r="H469" s="1"/>
  <c r="J469" s="1"/>
  <c r="L469" s="1"/>
  <c r="N469" s="1"/>
  <c r="P469" s="1"/>
  <c r="R469" s="1"/>
  <c r="T469" s="1"/>
  <c r="F470"/>
  <c r="H470" s="1"/>
  <c r="J470" s="1"/>
  <c r="L470" s="1"/>
  <c r="N470" s="1"/>
  <c r="P470" s="1"/>
  <c r="R470" s="1"/>
  <c r="T470" s="1"/>
  <c r="F472"/>
  <c r="H472" s="1"/>
  <c r="J472" s="1"/>
  <c r="L472" s="1"/>
  <c r="N472" s="1"/>
  <c r="P472" s="1"/>
  <c r="R472" s="1"/>
  <c r="T472" s="1"/>
  <c r="F473"/>
  <c r="H473" s="1"/>
  <c r="J473" s="1"/>
  <c r="L473" s="1"/>
  <c r="N473" s="1"/>
  <c r="P473" s="1"/>
  <c r="R473" s="1"/>
  <c r="T473" s="1"/>
  <c r="F474"/>
  <c r="H474" s="1"/>
  <c r="J474" s="1"/>
  <c r="L474" s="1"/>
  <c r="N474" s="1"/>
  <c r="P474" s="1"/>
  <c r="R474" s="1"/>
  <c r="T474" s="1"/>
  <c r="F475"/>
  <c r="H475" s="1"/>
  <c r="J475" s="1"/>
  <c r="L475" s="1"/>
  <c r="N475" s="1"/>
  <c r="P475" s="1"/>
  <c r="R475" s="1"/>
  <c r="T475" s="1"/>
  <c r="F476"/>
  <c r="H476" s="1"/>
  <c r="J476" s="1"/>
  <c r="L476" s="1"/>
  <c r="N476" s="1"/>
  <c r="P476" s="1"/>
  <c r="R476" s="1"/>
  <c r="T476" s="1"/>
  <c r="F477"/>
  <c r="H477" s="1"/>
  <c r="J477" s="1"/>
  <c r="L477" s="1"/>
  <c r="N477" s="1"/>
  <c r="P477" s="1"/>
  <c r="R477" s="1"/>
  <c r="T477" s="1"/>
  <c r="F478"/>
  <c r="H478" s="1"/>
  <c r="J478" s="1"/>
  <c r="L478" s="1"/>
  <c r="N478" s="1"/>
  <c r="P478" s="1"/>
  <c r="R478" s="1"/>
  <c r="T478" s="1"/>
  <c r="F479"/>
  <c r="H479" s="1"/>
  <c r="J479" s="1"/>
  <c r="L479" s="1"/>
  <c r="N479" s="1"/>
  <c r="P479" s="1"/>
  <c r="R479" s="1"/>
  <c r="T479" s="1"/>
  <c r="F480"/>
  <c r="H480" s="1"/>
  <c r="J480" s="1"/>
  <c r="L480" s="1"/>
  <c r="N480" s="1"/>
  <c r="P480" s="1"/>
  <c r="R480" s="1"/>
  <c r="T480" s="1"/>
  <c r="F481"/>
  <c r="H481" s="1"/>
  <c r="J481" s="1"/>
  <c r="L481" s="1"/>
  <c r="N481" s="1"/>
  <c r="P481" s="1"/>
  <c r="R481" s="1"/>
  <c r="T481" s="1"/>
  <c r="F482"/>
  <c r="H482" s="1"/>
  <c r="J482" s="1"/>
  <c r="L482" s="1"/>
  <c r="N482" s="1"/>
  <c r="P482" s="1"/>
  <c r="R482" s="1"/>
  <c r="T482" s="1"/>
  <c r="F483"/>
  <c r="H483" s="1"/>
  <c r="J483" s="1"/>
  <c r="L483" s="1"/>
  <c r="N483" s="1"/>
  <c r="P483" s="1"/>
  <c r="R483" s="1"/>
  <c r="T483" s="1"/>
  <c r="F484"/>
  <c r="H484" s="1"/>
  <c r="J484" s="1"/>
  <c r="L484" s="1"/>
  <c r="N484" s="1"/>
  <c r="P484" s="1"/>
  <c r="R484" s="1"/>
  <c r="T484" s="1"/>
  <c r="F485"/>
  <c r="H485" s="1"/>
  <c r="J485" s="1"/>
  <c r="L485" s="1"/>
  <c r="N485" s="1"/>
  <c r="P485" s="1"/>
  <c r="R485" s="1"/>
  <c r="T485" s="1"/>
  <c r="F486"/>
  <c r="H486" s="1"/>
  <c r="J486" s="1"/>
  <c r="L486" s="1"/>
  <c r="N486" s="1"/>
  <c r="P486" s="1"/>
  <c r="R486" s="1"/>
  <c r="T486" s="1"/>
  <c r="F487"/>
  <c r="H487" s="1"/>
  <c r="J487" s="1"/>
  <c r="L487" s="1"/>
  <c r="N487" s="1"/>
  <c r="P487" s="1"/>
  <c r="R487" s="1"/>
  <c r="T487" s="1"/>
  <c r="F488"/>
  <c r="H488" s="1"/>
  <c r="J488" s="1"/>
  <c r="L488" s="1"/>
  <c r="N488" s="1"/>
  <c r="P488" s="1"/>
  <c r="R488" s="1"/>
  <c r="T488" s="1"/>
  <c r="F489"/>
  <c r="H489" s="1"/>
  <c r="J489" s="1"/>
  <c r="L489" s="1"/>
  <c r="N489" s="1"/>
  <c r="P489" s="1"/>
  <c r="R489" s="1"/>
  <c r="T489" s="1"/>
  <c r="F490"/>
  <c r="H490" s="1"/>
  <c r="J490" s="1"/>
  <c r="L490" s="1"/>
  <c r="N490" s="1"/>
  <c r="P490" s="1"/>
  <c r="R490" s="1"/>
  <c r="T490" s="1"/>
  <c r="F491"/>
  <c r="H491" s="1"/>
  <c r="J491" s="1"/>
  <c r="L491" s="1"/>
  <c r="N491" s="1"/>
  <c r="P491" s="1"/>
  <c r="R491" s="1"/>
  <c r="T491" s="1"/>
  <c r="F492"/>
  <c r="H492" s="1"/>
  <c r="J492" s="1"/>
  <c r="L492" s="1"/>
  <c r="N492" s="1"/>
  <c r="P492" s="1"/>
  <c r="R492" s="1"/>
  <c r="T492" s="1"/>
  <c r="F493"/>
  <c r="H493" s="1"/>
  <c r="J493" s="1"/>
  <c r="L493" s="1"/>
  <c r="N493" s="1"/>
  <c r="P493" s="1"/>
  <c r="R493" s="1"/>
  <c r="T493" s="1"/>
  <c r="F494"/>
  <c r="H494" s="1"/>
  <c r="J494" s="1"/>
  <c r="L494" s="1"/>
  <c r="N494" s="1"/>
  <c r="P494" s="1"/>
  <c r="R494" s="1"/>
  <c r="T494" s="1"/>
  <c r="F495"/>
  <c r="H495" s="1"/>
  <c r="J495" s="1"/>
  <c r="L495" s="1"/>
  <c r="N495" s="1"/>
  <c r="P495" s="1"/>
  <c r="R495" s="1"/>
  <c r="T495" s="1"/>
  <c r="F498"/>
  <c r="H498" s="1"/>
  <c r="J498" s="1"/>
  <c r="L498" s="1"/>
  <c r="N498" s="1"/>
  <c r="P498" s="1"/>
  <c r="R498" s="1"/>
  <c r="T498" s="1"/>
  <c r="F499"/>
  <c r="H499" s="1"/>
  <c r="J499" s="1"/>
  <c r="L499" s="1"/>
  <c r="N499" s="1"/>
  <c r="P499" s="1"/>
  <c r="R499" s="1"/>
  <c r="T499" s="1"/>
  <c r="F500"/>
  <c r="H500" s="1"/>
  <c r="J500" s="1"/>
  <c r="L500" s="1"/>
  <c r="N500" s="1"/>
  <c r="P500" s="1"/>
  <c r="R500" s="1"/>
  <c r="T500" s="1"/>
  <c r="F501"/>
  <c r="H501" s="1"/>
  <c r="J501" s="1"/>
  <c r="L501" s="1"/>
  <c r="N501" s="1"/>
  <c r="P501" s="1"/>
  <c r="R501" s="1"/>
  <c r="T501" s="1"/>
  <c r="F502"/>
  <c r="H502" s="1"/>
  <c r="J502" s="1"/>
  <c r="L502" s="1"/>
  <c r="N502" s="1"/>
  <c r="P502" s="1"/>
  <c r="R502" s="1"/>
  <c r="T502" s="1"/>
  <c r="V502" s="1"/>
  <c r="F11"/>
  <c r="H11" s="1"/>
  <c r="J11" s="1"/>
  <c r="L11" s="1"/>
  <c r="N11" s="1"/>
  <c r="P11" s="1"/>
  <c r="R11" s="1"/>
  <c r="T11" s="1"/>
  <c r="V11" s="1"/>
</calcChain>
</file>

<file path=xl/sharedStrings.xml><?xml version="1.0" encoding="utf-8"?>
<sst xmlns="http://schemas.openxmlformats.org/spreadsheetml/2006/main" count="1012" uniqueCount="612">
  <si>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</si>
  <si>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</si>
  <si>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</si>
  <si>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</si>
  <si>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</si>
  <si>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</si>
  <si>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</si>
  <si>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</si>
  <si>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</si>
  <si>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</si>
  <si>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</si>
  <si>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</si>
  <si>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</si>
  <si>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</si>
  <si>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</si>
  <si>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</si>
  <si>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</si>
  <si>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</si>
  <si>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</si>
  <si>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</si>
  <si>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</si>
  <si>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</si>
  <si>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</si>
  <si>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</si>
  <si>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</si>
  <si>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</si>
  <si>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</si>
  <si>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</si>
  <si>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</si>
  <si>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</si>
  <si>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</si>
  <si>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</si>
  <si>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</si>
  <si>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</si>
  <si>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</si>
  <si>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</si>
  <si>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</si>
  <si>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</si>
  <si>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</si>
  <si>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</si>
  <si>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</si>
  <si>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</si>
  <si>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</si>
  <si>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</si>
  <si>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</si>
  <si>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</si>
  <si>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</si>
  <si>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</si>
  <si>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</si>
  <si>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</si>
  <si>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</si>
  <si>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</si>
  <si>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</si>
  <si>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</si>
  <si>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</si>
  <si>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</si>
  <si>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</si>
  <si>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</si>
  <si>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</si>
  <si>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</si>
  <si>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</si>
  <si>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</si>
  <si>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</si>
  <si>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</si>
  <si>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</si>
  <si>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</si>
  <si>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</si>
  <si>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</si>
  <si>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</si>
  <si>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</si>
  <si>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</si>
  <si>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</si>
  <si>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</si>
  <si>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</si>
  <si>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</si>
  <si>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</si>
  <si>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</si>
  <si>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</si>
  <si>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</si>
  <si>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</si>
  <si>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</si>
  <si>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</si>
  <si>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</si>
  <si>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</si>
  <si>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</si>
  <si>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</si>
  <si>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</si>
  <si>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</si>
  <si>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</si>
  <si>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</si>
  <si>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</si>
  <si>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</si>
  <si>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</si>
  <si>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</si>
  <si>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</si>
  <si>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</si>
  <si>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</si>
  <si>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</si>
  <si>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</si>
  <si>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</si>
  <si>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</si>
  <si>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</si>
  <si>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</si>
  <si>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</si>
  <si>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</si>
  <si>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</si>
  <si>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</si>
  <si>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</si>
  <si>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</si>
  <si>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</si>
  <si>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</si>
  <si>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</si>
  <si>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</si>
  <si>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</si>
  <si>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</si>
  <si>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</si>
  <si>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</si>
  <si>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</si>
  <si>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</si>
  <si>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</si>
  <si>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</si>
  <si>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</si>
  <si>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</si>
  <si>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</si>
  <si>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</si>
  <si>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</si>
  <si>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</si>
  <si>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</si>
  <si>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</si>
  <si>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</si>
  <si>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</si>
  <si>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</si>
  <si>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</si>
  <si>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</si>
  <si>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</si>
  <si>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</si>
  <si>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</si>
  <si>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</si>
  <si>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</si>
  <si>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</si>
  <si>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</si>
  <si>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</si>
  <si>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</si>
  <si>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</si>
  <si>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</si>
  <si>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</si>
  <si>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</si>
  <si>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</si>
  <si>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</si>
  <si>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</si>
  <si>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</si>
  <si>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</si>
  <si>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</si>
  <si>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</si>
  <si>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</si>
  <si>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</si>
  <si>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</si>
  <si>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</si>
  <si>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</si>
  <si>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</si>
  <si>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</si>
  <si>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</si>
  <si>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</si>
  <si>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</si>
  <si>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</si>
  <si>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</si>
  <si>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</si>
  <si>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</si>
  <si>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</si>
  <si>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</si>
  <si>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</si>
  <si>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</si>
  <si>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</si>
  <si>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</si>
  <si>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</si>
  <si>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</si>
  <si>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</si>
  <si>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</si>
  <si>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</si>
  <si>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</si>
  <si>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</si>
  <si>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</si>
  <si>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</si>
  <si>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</si>
  <si>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</si>
  <si>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</si>
  <si>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</si>
  <si>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</si>
  <si>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</si>
  <si>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</si>
  <si>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</si>
  <si>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</si>
  <si>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</si>
  <si>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</si>
  <si>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</si>
  <si>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</si>
  <si>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</si>
  <si>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</si>
  <si>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</si>
  <si>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</si>
  <si>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</si>
  <si>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</si>
  <si>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</si>
  <si>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</si>
  <si>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</si>
  <si>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</si>
  <si>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</si>
  <si>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</si>
  <si>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</si>
  <si>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</si>
  <si>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</si>
  <si>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</si>
  <si>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</si>
  <si>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</si>
  <si>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</si>
  <si>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</si>
  <si>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</si>
  <si>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</si>
  <si>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</si>
  <si>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</si>
  <si>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</si>
  <si>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</si>
  <si>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</si>
  <si>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</si>
  <si>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</si>
  <si>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</si>
  <si>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</si>
  <si>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</si>
  <si>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</si>
  <si>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</si>
  <si>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</si>
  <si>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</si>
  <si>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</si>
  <si>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</si>
  <si>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</si>
  <si>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</si>
  <si>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</si>
  <si>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</si>
  <si>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</si>
  <si>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</si>
  <si>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</si>
  <si>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</si>
  <si>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</si>
  <si>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</si>
  <si>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</si>
  <si>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</si>
  <si>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</si>
  <si>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</si>
  <si>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</si>
  <si>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</si>
  <si>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</si>
  <si>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</si>
  <si>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</si>
  <si>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</si>
  <si>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</si>
  <si>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</si>
  <si>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</si>
  <si>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</si>
  <si>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</si>
  <si>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</si>
  <si>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</si>
  <si>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</si>
  <si>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</si>
  <si>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</si>
  <si>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</si>
  <si>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</si>
  <si>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</si>
  <si>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</si>
  <si>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</si>
  <si>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</si>
  <si>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</si>
  <si>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</si>
  <si>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</si>
  <si>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</si>
  <si>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</si>
  <si>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</si>
  <si>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</si>
  <si>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</si>
  <si>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</si>
  <si>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</si>
  <si>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</si>
  <si>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</si>
  <si>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</si>
  <si>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</si>
  <si>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</si>
  <si>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</si>
  <si>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</si>
  <si>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</si>
  <si>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</si>
  <si>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</si>
  <si>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</si>
  <si>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</si>
  <si>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</si>
  <si>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</si>
  <si>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</si>
  <si>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</si>
  <si>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</si>
  <si>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</si>
  <si>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</si>
  <si>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</si>
  <si>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</si>
  <si>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</si>
  <si>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</si>
  <si>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</si>
  <si>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</si>
  <si>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</si>
  <si>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</si>
  <si>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</si>
  <si>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</si>
  <si>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</si>
  <si>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</si>
  <si>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</si>
  <si>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</si>
  <si>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</si>
  <si>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</si>
  <si>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</si>
  <si>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</si>
  <si>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</si>
  <si>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</si>
  <si>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</si>
  <si>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</si>
  <si>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</si>
  <si>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</si>
  <si>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</si>
  <si>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</si>
  <si>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</si>
  <si>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</si>
  <si>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</si>
  <si>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</si>
  <si>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</si>
  <si>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</si>
  <si>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</si>
  <si>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</si>
  <si>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</si>
  <si>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</si>
  <si>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</si>
  <si>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</si>
  <si>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</si>
  <si>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</si>
  <si>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</si>
  <si>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</si>
  <si>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</si>
  <si>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</si>
  <si>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</si>
  <si>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</si>
  <si>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</si>
  <si>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</si>
  <si>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</si>
  <si>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</si>
  <si>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</si>
  <si>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</si>
  <si>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</si>
  <si>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</si>
  <si>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</si>
  <si>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</si>
  <si>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</si>
  <si>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</si>
  <si>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</si>
  <si>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</si>
  <si>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</si>
  <si>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</si>
  <si>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</si>
  <si>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</si>
  <si>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</si>
  <si>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</si>
  <si>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</si>
  <si>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</si>
  <si>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</si>
  <si>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</si>
  <si>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</si>
  <si>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</si>
  <si>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</si>
  <si>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</si>
  <si>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</si>
  <si>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</si>
  <si>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</si>
  <si>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</si>
  <si>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</si>
  <si>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</si>
  <si>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</si>
  <si>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</si>
  <si>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</si>
  <si>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</si>
  <si>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</si>
  <si>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</si>
  <si>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</si>
  <si>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</si>
  <si>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</si>
  <si>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</si>
  <si>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</si>
  <si>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</si>
  <si>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</si>
  <si>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</si>
  <si>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</si>
  <si>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</si>
  <si>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</si>
  <si>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</si>
  <si>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</si>
  <si>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</si>
  <si>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</si>
  <si>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</si>
  <si>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</si>
  <si>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</si>
  <si>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</si>
  <si>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</si>
  <si>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</si>
  <si>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</si>
  <si>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</si>
  <si>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</si>
  <si>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</si>
  <si>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</si>
  <si>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</si>
  <si>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</si>
  <si>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</si>
  <si>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</si>
  <si>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</si>
  <si>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</si>
  <si>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</si>
  <si>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</si>
  <si>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</si>
  <si>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</si>
  <si>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</si>
  <si>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</si>
  <si>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</si>
  <si>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</si>
  <si>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</si>
  <si>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</si>
  <si>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</si>
  <si>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</si>
  <si>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</si>
  <si>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</si>
  <si>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</si>
  <si>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</si>
  <si>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</si>
  <si>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</si>
  <si>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</si>
  <si>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</si>
  <si>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</si>
  <si>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</si>
  <si>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</si>
  <si>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</si>
  <si>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</si>
  <si>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</si>
  <si>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</si>
  <si>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</si>
  <si>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</si>
  <si>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</si>
  <si>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</si>
  <si>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</si>
  <si>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</si>
  <si>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</si>
  <si>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</si>
  <si>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</si>
  <si>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</si>
  <si>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</si>
  <si>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</si>
  <si>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</si>
  <si>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</si>
  <si>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</si>
  <si>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</si>
  <si>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</si>
  <si>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</si>
  <si>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</si>
  <si>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</si>
  <si>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</si>
  <si>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</si>
  <si>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</si>
  <si>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</si>
  <si>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</si>
  <si>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</si>
  <si>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</si>
  <si>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</si>
  <si>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</si>
  <si>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</si>
  <si>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</si>
  <si>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</si>
  <si>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</si>
  <si>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</si>
  <si>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</si>
  <si>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</si>
  <si>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</si>
  <si>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</si>
  <si>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</si>
  <si>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</si>
  <si>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</si>
  <si>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</si>
  <si>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</si>
  <si>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</si>
  <si>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</si>
  <si>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</si>
  <si>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</si>
  <si>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</si>
  <si>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</si>
  <si>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</si>
  <si>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</si>
  <si>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</si>
  <si>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</si>
  <si>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</si>
  <si>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</si>
  <si>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</si>
  <si>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</si>
  <si>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</si>
  <si>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</si>
  <si>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</si>
  <si>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</si>
  <si>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</si>
  <si>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</si>
  <si>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</si>
  <si>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</si>
  <si>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</si>
  <si>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</si>
  <si>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</si>
  <si>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</si>
  <si>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</si>
  <si>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</si>
  <si>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</si>
  <si>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</si>
  <si>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</si>
  <si>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</si>
  <si>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</si>
  <si>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</si>
  <si>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</si>
  <si>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Приложение № 3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</si>
  <si>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</si>
  <si>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</si>
  <si>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</si>
  <si>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</si>
  <si>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</si>
  <si>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</si>
  <si>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</si>
  <si>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</si>
  <si>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</si>
  <si>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</si>
  <si>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</si>
  <si>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</si>
  <si>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</si>
  <si>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</si>
  <si>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</si>
  <si>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</si>
  <si>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</si>
  <si>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</si>
  <si>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</si>
  <si>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</si>
  <si>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</si>
  <si>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</si>
  <si>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</si>
  <si>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</si>
  <si>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</si>
  <si>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</si>
  <si>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</si>
  <si>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</si>
  <si>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</si>
  <si>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</si>
  <si>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</si>
  <si>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</si>
  <si>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</si>
  <si>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</si>
  <si>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</si>
  <si>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</si>
  <si>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</si>
  <si>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</si>
  <si>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</si>
  <si>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</si>
  <si>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</si>
  <si>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</si>
  <si>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</si>
  <si>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</si>
  <si>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</si>
  <si>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</si>
  <si>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</si>
  <si>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</si>
  <si>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</si>
  <si>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</si>
  <si>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</si>
  <si>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2 EВ 00000</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</si>
  <si>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</si>
  <si>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</si>
  <si>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</si>
  <si>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</si>
  <si>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</si>
  <si>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</si>
  <si>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</si>
  <si>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</si>
  <si>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</si>
  <si>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</si>
  <si>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</si>
  <si>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Основное мероприятие "Субсидия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</si>
  <si>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05 1 05 00000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</si>
  <si>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</si>
  <si>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</si>
  <si>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Обеспечение функционирования главы городского округа Тейково Ивановской области</t>
  </si>
  <si>
    <t>41 9 00 90380</t>
  </si>
  <si>
    <t>Утверждение Правил землепользования и застройки городского округа Тейково Ивановской области</t>
  </si>
  <si>
    <t>01 4 01 81010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</si>
  <si>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</si>
  <si>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</si>
  <si>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</si>
  <si>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</si>
  <si>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</si>
  <si>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</si>
  <si>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</si>
  <si>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</si>
  <si>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</si>
  <si>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</si>
  <si>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28.07.2023</t>
  </si>
  <si>
    <t>Достижение показателей деятельности органов исполнительной власти субъектов Российской Федерации</t>
  </si>
  <si>
    <t>40 9 00 55490</t>
  </si>
  <si>
    <t>Изменения на 22.09.2023</t>
  </si>
  <si>
    <t xml:space="preserve">к постановлению администрации </t>
  </si>
  <si>
    <t>Процент исполнения</t>
  </si>
  <si>
    <t>Исполнение за 9 месяцев 2023 года</t>
  </si>
  <si>
    <t xml:space="preserve">от  06.10.2023 № 652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</si>
</sst>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7"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4" fontId="8" fillId="33" borderId="1" xfId="0" applyNumberFormat="1" applyFont="1" applyFill="1" applyBorder="1" applyAlignment="1">
      <alignment vertical="top"/>
    </xf>
    <xf numFmtId="0" fontId="6"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V502"/>
  <sheetViews>
    <sheetView tabSelected="1" topLeftCell="A2" zoomScale="90" zoomScaleNormal="90" workbookViewId="0">
      <selection activeCell="A7" sqref="A7:V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8" width="15.28515625" style="3" hidden="1" customWidth="1"/>
    <col min="9" max="9" width="14.7109375" style="3" hidden="1" customWidth="1"/>
    <col min="10" max="10" width="15.140625" style="3" hidden="1" customWidth="1"/>
    <col min="11" max="11" width="15" style="3" hidden="1" customWidth="1"/>
    <col min="12" max="12" width="14.28515625" style="3" hidden="1" customWidth="1"/>
    <col min="13" max="13" width="15.5703125" style="3" hidden="1" customWidth="1"/>
    <col min="14" max="14" width="14.28515625" style="3" hidden="1" customWidth="1"/>
    <col min="15" max="15" width="15.7109375" style="3" hidden="1" customWidth="1"/>
    <col min="16" max="16" width="15.28515625" style="3" hidden="1" customWidth="1"/>
    <col min="17" max="17" width="16.5703125" style="3" hidden="1" customWidth="1"/>
    <col min="18" max="18" width="16.28515625" style="3" hidden="1" customWidth="1"/>
    <col min="19" max="19" width="16.140625" style="3" hidden="1" customWidth="1"/>
    <col min="20" max="20" width="17.28515625" style="3" customWidth="1"/>
    <col min="21" max="21" width="15.85546875" style="3" customWidth="1"/>
    <col min="22" max="22" width="13.7109375" style="3" customWidth="1"/>
    <col min="23" max="16384" width="9.140625" style="3"/>
  </cols>
  <sheetData>
    <row r="1" spans="1:22" ht="20.25" hidden="1" customHeight="1">
      <c r="A1" s="23"/>
      <c r="B1" s="23"/>
      <c r="C1" s="23"/>
    </row>
    <row r="2" spans="1:22" ht="20.25" customHeight="1">
      <c r="A2" s="23" t="s">
        <v>522</v>
      </c>
      <c r="B2" s="23"/>
      <c r="C2" s="23"/>
      <c r="D2" s="23"/>
      <c r="E2" s="23"/>
      <c r="F2" s="23"/>
      <c r="G2" s="23"/>
      <c r="H2" s="23"/>
      <c r="I2" s="23"/>
      <c r="J2" s="23"/>
      <c r="K2" s="23"/>
      <c r="L2" s="23"/>
      <c r="M2" s="23"/>
      <c r="N2" s="23"/>
      <c r="O2" s="23"/>
      <c r="P2" s="23"/>
      <c r="Q2" s="23"/>
      <c r="R2" s="23"/>
      <c r="S2" s="23"/>
      <c r="T2" s="23"/>
      <c r="U2" s="23"/>
      <c r="V2" s="23"/>
    </row>
    <row r="3" spans="1:22" ht="20.25" customHeight="1">
      <c r="A3" s="23" t="s">
        <v>608</v>
      </c>
      <c r="B3" s="23"/>
      <c r="C3" s="23"/>
      <c r="D3" s="23"/>
      <c r="E3" s="23"/>
      <c r="F3" s="23"/>
      <c r="G3" s="23"/>
      <c r="H3" s="23"/>
      <c r="I3" s="23"/>
      <c r="J3" s="23"/>
      <c r="K3" s="23"/>
      <c r="L3" s="23"/>
      <c r="M3" s="23"/>
      <c r="N3" s="23"/>
      <c r="O3" s="23"/>
      <c r="P3" s="23"/>
      <c r="Q3" s="23"/>
      <c r="R3" s="23"/>
      <c r="S3" s="23"/>
      <c r="T3" s="23"/>
      <c r="U3" s="23"/>
      <c r="V3" s="23"/>
    </row>
    <row r="4" spans="1:22" ht="20.25" customHeight="1">
      <c r="A4" s="23" t="s">
        <v>518</v>
      </c>
      <c r="B4" s="23"/>
      <c r="C4" s="23"/>
      <c r="D4" s="23"/>
      <c r="E4" s="23"/>
      <c r="F4" s="23"/>
      <c r="G4" s="23"/>
      <c r="H4" s="23"/>
      <c r="I4" s="23"/>
      <c r="J4" s="23"/>
      <c r="K4" s="23"/>
      <c r="L4" s="23"/>
      <c r="M4" s="23"/>
      <c r="N4" s="23"/>
      <c r="O4" s="23"/>
      <c r="P4" s="23"/>
      <c r="Q4" s="23"/>
      <c r="R4" s="23"/>
      <c r="S4" s="23"/>
      <c r="T4" s="23"/>
      <c r="U4" s="23"/>
      <c r="V4" s="23"/>
    </row>
    <row r="5" spans="1:22" ht="20.25" customHeight="1">
      <c r="A5" s="23" t="s">
        <v>519</v>
      </c>
      <c r="B5" s="23"/>
      <c r="C5" s="23"/>
      <c r="D5" s="23"/>
      <c r="E5" s="23"/>
      <c r="F5" s="23"/>
      <c r="G5" s="23"/>
      <c r="H5" s="23"/>
      <c r="I5" s="23"/>
      <c r="J5" s="23"/>
      <c r="K5" s="23"/>
      <c r="L5" s="23"/>
      <c r="M5" s="23"/>
      <c r="N5" s="23"/>
      <c r="O5" s="23"/>
      <c r="P5" s="23"/>
      <c r="Q5" s="23"/>
      <c r="R5" s="23"/>
      <c r="S5" s="23"/>
      <c r="T5" s="23"/>
      <c r="U5" s="23"/>
      <c r="V5" s="23"/>
    </row>
    <row r="6" spans="1:22" ht="20.25" customHeight="1">
      <c r="A6" s="23" t="s">
        <v>611</v>
      </c>
      <c r="B6" s="23"/>
      <c r="C6" s="23"/>
      <c r="D6" s="23"/>
      <c r="E6" s="23"/>
      <c r="F6" s="23"/>
      <c r="G6" s="23"/>
      <c r="H6" s="23"/>
      <c r="I6" s="23"/>
      <c r="J6" s="23"/>
      <c r="K6" s="23"/>
      <c r="L6" s="23"/>
      <c r="M6" s="23"/>
      <c r="N6" s="23"/>
      <c r="O6" s="23"/>
      <c r="P6" s="23"/>
      <c r="Q6" s="23"/>
      <c r="R6" s="23"/>
      <c r="S6" s="23"/>
      <c r="T6" s="23"/>
      <c r="U6" s="23"/>
      <c r="V6" s="23"/>
    </row>
    <row r="7" spans="1:22" ht="124.5" customHeight="1">
      <c r="A7" s="28" t="s">
        <v>523</v>
      </c>
      <c r="B7" s="28"/>
      <c r="C7" s="28"/>
      <c r="D7" s="28"/>
      <c r="E7" s="28"/>
      <c r="F7" s="28"/>
      <c r="G7" s="28"/>
      <c r="H7" s="28"/>
      <c r="I7" s="28"/>
      <c r="J7" s="28"/>
      <c r="K7" s="28"/>
      <c r="L7" s="28"/>
      <c r="M7" s="28"/>
      <c r="N7" s="28"/>
      <c r="O7" s="28"/>
      <c r="P7" s="28"/>
      <c r="Q7" s="28"/>
      <c r="R7" s="28"/>
      <c r="S7" s="28"/>
      <c r="T7" s="28"/>
      <c r="U7" s="28"/>
      <c r="V7" s="28"/>
    </row>
    <row r="8" spans="1:22" ht="20.25" customHeight="1">
      <c r="A8" s="29" t="s">
        <v>195</v>
      </c>
      <c r="B8" s="29"/>
      <c r="C8" s="29"/>
      <c r="D8" s="29"/>
      <c r="E8" s="29"/>
      <c r="F8" s="29"/>
      <c r="G8" s="29"/>
      <c r="H8" s="29"/>
      <c r="I8" s="29"/>
      <c r="J8" s="29"/>
      <c r="K8" s="29"/>
      <c r="L8" s="29"/>
      <c r="M8" s="29"/>
      <c r="N8" s="29"/>
      <c r="O8" s="29"/>
      <c r="P8" s="29"/>
      <c r="Q8" s="29"/>
      <c r="R8" s="29"/>
      <c r="S8" s="29"/>
      <c r="T8" s="29"/>
      <c r="U8" s="29"/>
      <c r="V8" s="29"/>
    </row>
    <row r="9" spans="1:22" ht="21.75" customHeight="1">
      <c r="A9" s="24" t="s">
        <v>2</v>
      </c>
      <c r="B9" s="24" t="s">
        <v>0</v>
      </c>
      <c r="C9" s="24" t="s">
        <v>1</v>
      </c>
      <c r="D9" s="26" t="s">
        <v>248</v>
      </c>
      <c r="E9" s="24" t="s">
        <v>524</v>
      </c>
      <c r="F9" s="26" t="s">
        <v>248</v>
      </c>
      <c r="G9" s="24" t="s">
        <v>579</v>
      </c>
      <c r="H9" s="26" t="s">
        <v>248</v>
      </c>
      <c r="I9" s="24" t="s">
        <v>569</v>
      </c>
      <c r="J9" s="26" t="s">
        <v>248</v>
      </c>
      <c r="K9" s="24" t="s">
        <v>580</v>
      </c>
      <c r="L9" s="26" t="s">
        <v>248</v>
      </c>
      <c r="M9" s="24" t="s">
        <v>583</v>
      </c>
      <c r="N9" s="26" t="s">
        <v>248</v>
      </c>
      <c r="O9" s="24" t="s">
        <v>595</v>
      </c>
      <c r="P9" s="26" t="s">
        <v>248</v>
      </c>
      <c r="Q9" s="24" t="s">
        <v>604</v>
      </c>
      <c r="R9" s="26" t="s">
        <v>248</v>
      </c>
      <c r="S9" s="24" t="s">
        <v>607</v>
      </c>
      <c r="T9" s="26" t="s">
        <v>248</v>
      </c>
      <c r="U9" s="24" t="s">
        <v>610</v>
      </c>
      <c r="V9" s="24" t="s">
        <v>609</v>
      </c>
    </row>
    <row r="10" spans="1:22" ht="88.5" customHeight="1">
      <c r="A10" s="25"/>
      <c r="B10" s="25"/>
      <c r="C10" s="25"/>
      <c r="D10" s="27"/>
      <c r="E10" s="25"/>
      <c r="F10" s="27"/>
      <c r="G10" s="25"/>
      <c r="H10" s="27"/>
      <c r="I10" s="25"/>
      <c r="J10" s="27"/>
      <c r="K10" s="25"/>
      <c r="L10" s="27"/>
      <c r="M10" s="25"/>
      <c r="N10" s="27"/>
      <c r="O10" s="25"/>
      <c r="P10" s="27"/>
      <c r="Q10" s="25"/>
      <c r="R10" s="27"/>
      <c r="S10" s="25"/>
      <c r="T10" s="27"/>
      <c r="U10" s="25"/>
      <c r="V10" s="25"/>
    </row>
    <row r="11" spans="1:22" ht="78.75">
      <c r="A11" s="7" t="s">
        <v>307</v>
      </c>
      <c r="B11" s="8" t="s">
        <v>128</v>
      </c>
      <c r="C11" s="2"/>
      <c r="D11" s="5">
        <v>441445.39331999986</v>
      </c>
      <c r="E11" s="5">
        <f>E12+E29+E52+E83+E102+E113+E119+E130</f>
        <v>631.57894999999996</v>
      </c>
      <c r="F11" s="5">
        <f>D11+E11</f>
        <v>442076.97226999985</v>
      </c>
      <c r="G11" s="5">
        <f>G12+G29+G52+G83+G102+G113+G119+G130</f>
        <v>0</v>
      </c>
      <c r="H11" s="5">
        <f>F11+G11</f>
        <v>442076.97226999985</v>
      </c>
      <c r="I11" s="5">
        <f>I12+I29+I52+I83+I102+I113+I119+I130</f>
        <v>12518.59907</v>
      </c>
      <c r="J11" s="5">
        <f>H11+I11</f>
        <v>454595.57133999985</v>
      </c>
      <c r="K11" s="5">
        <f>K12+K29+K52+K83+K102+K113+K119+K130</f>
        <v>39.493049999999997</v>
      </c>
      <c r="L11" s="5">
        <f>J11+K11</f>
        <v>454635.06438999984</v>
      </c>
      <c r="M11" s="5">
        <f>M12+M29+M52+M83+M102+M113+M119+M130</f>
        <v>5543.2987499999999</v>
      </c>
      <c r="N11" s="5">
        <f>L11+M11</f>
        <v>460178.36313999986</v>
      </c>
      <c r="O11" s="5">
        <f>O12+O29+O52+O83+O102+O113+O119+O130</f>
        <v>579.08793000000003</v>
      </c>
      <c r="P11" s="5">
        <f>N11+O11</f>
        <v>460757.45106999984</v>
      </c>
      <c r="Q11" s="5">
        <f>Q12+Q29+Q52+Q83+Q102+Q113+Q119+Q130</f>
        <v>937.15131999999994</v>
      </c>
      <c r="R11" s="5">
        <f>P11+Q11</f>
        <v>461694.60238999984</v>
      </c>
      <c r="S11" s="5">
        <f>S12+S29+S52+S83+S102+S113+S119+S130</f>
        <v>712.09604000000013</v>
      </c>
      <c r="T11" s="5">
        <f>R11+S11</f>
        <v>462406.69842999981</v>
      </c>
      <c r="U11" s="5">
        <f>U12+U29+U52+U83+U102+U113+U119+U130</f>
        <v>340183.61806000001</v>
      </c>
      <c r="V11" s="22">
        <f>U11/T11*100</f>
        <v>73.568055829428644</v>
      </c>
    </row>
    <row r="12" spans="1:22" ht="25.5">
      <c r="A12" s="9" t="s">
        <v>125</v>
      </c>
      <c r="B12" s="8" t="s">
        <v>129</v>
      </c>
      <c r="C12" s="2"/>
      <c r="D12" s="5">
        <v>201991.18164999998</v>
      </c>
      <c r="E12" s="5">
        <f>E13+E26</f>
        <v>631.57894999999996</v>
      </c>
      <c r="F12" s="5">
        <f t="shared" ref="F12:F89" si="0">D12+E12</f>
        <v>202622.76059999998</v>
      </c>
      <c r="G12" s="5">
        <f>G13+G26</f>
        <v>0</v>
      </c>
      <c r="H12" s="5">
        <f t="shared" ref="H12:H75" si="1">F12+G12</f>
        <v>202622.76059999998</v>
      </c>
      <c r="I12" s="5">
        <f>I13+I26</f>
        <v>12000</v>
      </c>
      <c r="J12" s="5">
        <f t="shared" ref="J12:J75" si="2">H12+I12</f>
        <v>214622.76059999998</v>
      </c>
      <c r="K12" s="5">
        <f>K13+K26</f>
        <v>0</v>
      </c>
      <c r="L12" s="5">
        <f t="shared" ref="L12:L75" si="3">J12+K12</f>
        <v>214622.76059999998</v>
      </c>
      <c r="M12" s="5">
        <f>M13+M26</f>
        <v>0</v>
      </c>
      <c r="N12" s="5">
        <f t="shared" ref="N12:N75" si="4">L12+M12</f>
        <v>214622.76059999998</v>
      </c>
      <c r="O12" s="5">
        <f>O13+O26</f>
        <v>392.69024999999999</v>
      </c>
      <c r="P12" s="5">
        <f t="shared" ref="P12:P75" si="5">N12+O12</f>
        <v>215015.45084999999</v>
      </c>
      <c r="Q12" s="5">
        <f>Q13+Q26</f>
        <v>1008.03831</v>
      </c>
      <c r="R12" s="5">
        <f t="shared" ref="R12:R75" si="6">P12+Q12</f>
        <v>216023.48916</v>
      </c>
      <c r="S12" s="5">
        <f>S13+S26</f>
        <v>232.25904</v>
      </c>
      <c r="T12" s="5">
        <f t="shared" ref="T12:T75" si="7">R12+S12</f>
        <v>216255.7482</v>
      </c>
      <c r="U12" s="5">
        <f>U13+U26</f>
        <v>163425.96937999999</v>
      </c>
      <c r="V12" s="22">
        <f t="shared" ref="V12:V75" si="8">U12/T12*100</f>
        <v>75.570693838324516</v>
      </c>
    </row>
    <row r="13" spans="1:22" ht="38.25">
      <c r="A13" s="4" t="s">
        <v>127</v>
      </c>
      <c r="B13" s="2" t="s">
        <v>130</v>
      </c>
      <c r="C13" s="2"/>
      <c r="D13" s="5">
        <v>201991.18164999998</v>
      </c>
      <c r="E13" s="5">
        <f>E14+E16+E18+E20+E22+E24</f>
        <v>0</v>
      </c>
      <c r="F13" s="5">
        <f t="shared" si="0"/>
        <v>201991.18164999998</v>
      </c>
      <c r="G13" s="5">
        <f>G14+G16+G18+G20+G22+G24</f>
        <v>0</v>
      </c>
      <c r="H13" s="5">
        <f t="shared" si="1"/>
        <v>201991.18164999998</v>
      </c>
      <c r="I13" s="5">
        <f>I14+I16+I18+I20+I22+I24</f>
        <v>0</v>
      </c>
      <c r="J13" s="5">
        <f t="shared" si="2"/>
        <v>201991.18164999998</v>
      </c>
      <c r="K13" s="5">
        <f>K14+K16+K18+K20+K22+K24</f>
        <v>0</v>
      </c>
      <c r="L13" s="5">
        <f t="shared" si="3"/>
        <v>201991.18164999998</v>
      </c>
      <c r="M13" s="5">
        <f>M14+M16+M18+M20+M22+M24</f>
        <v>0</v>
      </c>
      <c r="N13" s="5">
        <f t="shared" si="4"/>
        <v>201991.18164999998</v>
      </c>
      <c r="O13" s="5">
        <f>O14+O16+O18+O20+O22+O24</f>
        <v>392.69024999999999</v>
      </c>
      <c r="P13" s="5">
        <f t="shared" si="5"/>
        <v>202383.8719</v>
      </c>
      <c r="Q13" s="5">
        <f>Q14+Q16+Q18+Q20+Q22+Q24</f>
        <v>1008.03831</v>
      </c>
      <c r="R13" s="5">
        <f t="shared" si="6"/>
        <v>203391.91021</v>
      </c>
      <c r="S13" s="5">
        <f>S14+S16+S18+S20+S22+S24</f>
        <v>232.25904</v>
      </c>
      <c r="T13" s="5">
        <f t="shared" si="7"/>
        <v>203624.16925000001</v>
      </c>
      <c r="U13" s="5">
        <f>U14+U16+U18+U20+U22+U24</f>
        <v>152467.22485</v>
      </c>
      <c r="V13" s="22">
        <f t="shared" si="8"/>
        <v>74.876781774764694</v>
      </c>
    </row>
    <row r="14" spans="1:22" ht="25.5">
      <c r="A14" s="4" t="s">
        <v>126</v>
      </c>
      <c r="B14" s="2" t="s">
        <v>131</v>
      </c>
      <c r="C14" s="2"/>
      <c r="D14" s="5">
        <v>71591.320649999994</v>
      </c>
      <c r="E14" s="5">
        <f>E15</f>
        <v>0</v>
      </c>
      <c r="F14" s="5">
        <f t="shared" si="0"/>
        <v>71591.320649999994</v>
      </c>
      <c r="G14" s="5">
        <f>G15</f>
        <v>0</v>
      </c>
      <c r="H14" s="5">
        <f t="shared" si="1"/>
        <v>71591.320649999994</v>
      </c>
      <c r="I14" s="5">
        <f>I15</f>
        <v>0</v>
      </c>
      <c r="J14" s="5">
        <f t="shared" si="2"/>
        <v>71591.320649999994</v>
      </c>
      <c r="K14" s="5">
        <f>K15</f>
        <v>0</v>
      </c>
      <c r="L14" s="5">
        <f t="shared" si="3"/>
        <v>71591.320649999994</v>
      </c>
      <c r="M14" s="5">
        <f>M15</f>
        <v>0</v>
      </c>
      <c r="N14" s="5">
        <f t="shared" si="4"/>
        <v>71591.320649999994</v>
      </c>
      <c r="O14" s="5">
        <f>O15</f>
        <v>392.69024999999999</v>
      </c>
      <c r="P14" s="5">
        <f t="shared" si="5"/>
        <v>71984.010899999994</v>
      </c>
      <c r="Q14" s="5">
        <f>Q15</f>
        <v>1008.03831</v>
      </c>
      <c r="R14" s="5">
        <f t="shared" si="6"/>
        <v>72992.049209999997</v>
      </c>
      <c r="S14" s="5">
        <f>S15</f>
        <v>232.25904</v>
      </c>
      <c r="T14" s="5">
        <f t="shared" si="7"/>
        <v>73224.308250000002</v>
      </c>
      <c r="U14" s="5">
        <f>U15</f>
        <v>52490.195</v>
      </c>
      <c r="V14" s="22">
        <f t="shared" si="8"/>
        <v>71.684111812691654</v>
      </c>
    </row>
    <row r="15" spans="1:22" ht="38.25">
      <c r="A15" s="4" t="s">
        <v>37</v>
      </c>
      <c r="B15" s="2" t="s">
        <v>131</v>
      </c>
      <c r="C15" s="2">
        <v>600</v>
      </c>
      <c r="D15" s="5">
        <v>71591.320649999994</v>
      </c>
      <c r="E15" s="5">
        <v>0</v>
      </c>
      <c r="F15" s="5">
        <f t="shared" si="0"/>
        <v>71591.320649999994</v>
      </c>
      <c r="G15" s="5"/>
      <c r="H15" s="5">
        <f t="shared" si="1"/>
        <v>71591.320649999994</v>
      </c>
      <c r="I15" s="5"/>
      <c r="J15" s="5">
        <f t="shared" si="2"/>
        <v>71591.320649999994</v>
      </c>
      <c r="K15" s="5"/>
      <c r="L15" s="5">
        <f t="shared" si="3"/>
        <v>71591.320649999994</v>
      </c>
      <c r="M15" s="5"/>
      <c r="N15" s="5">
        <f t="shared" si="4"/>
        <v>71591.320649999994</v>
      </c>
      <c r="O15" s="5">
        <v>392.69024999999999</v>
      </c>
      <c r="P15" s="5">
        <f t="shared" si="5"/>
        <v>71984.010899999994</v>
      </c>
      <c r="Q15" s="5">
        <v>1008.03831</v>
      </c>
      <c r="R15" s="5">
        <f t="shared" si="6"/>
        <v>72992.049209999997</v>
      </c>
      <c r="S15" s="5">
        <f>45.66+186.59904</f>
        <v>232.25904</v>
      </c>
      <c r="T15" s="5">
        <f t="shared" si="7"/>
        <v>73224.308250000002</v>
      </c>
      <c r="U15" s="5">
        <v>52490.195</v>
      </c>
      <c r="V15" s="22">
        <f t="shared" si="8"/>
        <v>71.684111812691654</v>
      </c>
    </row>
    <row r="16" spans="1:22" ht="38.25">
      <c r="A16" s="4" t="s">
        <v>283</v>
      </c>
      <c r="B16" s="2" t="s">
        <v>132</v>
      </c>
      <c r="C16" s="2"/>
      <c r="D16" s="5">
        <v>510</v>
      </c>
      <c r="E16" s="5">
        <f>E17</f>
        <v>0</v>
      </c>
      <c r="F16" s="5">
        <f t="shared" si="0"/>
        <v>510</v>
      </c>
      <c r="G16" s="5">
        <f>G17</f>
        <v>0</v>
      </c>
      <c r="H16" s="5">
        <f t="shared" si="1"/>
        <v>510</v>
      </c>
      <c r="I16" s="5">
        <f>I17</f>
        <v>0</v>
      </c>
      <c r="J16" s="5">
        <f t="shared" si="2"/>
        <v>510</v>
      </c>
      <c r="K16" s="5">
        <f>K17</f>
        <v>0</v>
      </c>
      <c r="L16" s="5">
        <f t="shared" si="3"/>
        <v>510</v>
      </c>
      <c r="M16" s="5">
        <f>M17</f>
        <v>0</v>
      </c>
      <c r="N16" s="5">
        <f t="shared" si="4"/>
        <v>510</v>
      </c>
      <c r="O16" s="5">
        <f>O17</f>
        <v>0</v>
      </c>
      <c r="P16" s="5">
        <f t="shared" si="5"/>
        <v>510</v>
      </c>
      <c r="Q16" s="5">
        <f>Q17</f>
        <v>0</v>
      </c>
      <c r="R16" s="5">
        <f t="shared" si="6"/>
        <v>510</v>
      </c>
      <c r="S16" s="5">
        <f>S17</f>
        <v>0</v>
      </c>
      <c r="T16" s="5">
        <f t="shared" si="7"/>
        <v>510</v>
      </c>
      <c r="U16" s="5">
        <f>U17</f>
        <v>386.44035000000002</v>
      </c>
      <c r="V16" s="22">
        <f t="shared" si="8"/>
        <v>75.772617647058823</v>
      </c>
    </row>
    <row r="17" spans="1:22" ht="38.25">
      <c r="A17" s="4" t="s">
        <v>37</v>
      </c>
      <c r="B17" s="2" t="s">
        <v>132</v>
      </c>
      <c r="C17" s="2">
        <v>600</v>
      </c>
      <c r="D17" s="5">
        <v>510</v>
      </c>
      <c r="E17" s="5">
        <v>0</v>
      </c>
      <c r="F17" s="5">
        <f t="shared" si="0"/>
        <v>510</v>
      </c>
      <c r="G17" s="5"/>
      <c r="H17" s="5">
        <f t="shared" si="1"/>
        <v>510</v>
      </c>
      <c r="I17" s="5"/>
      <c r="J17" s="5">
        <f t="shared" si="2"/>
        <v>510</v>
      </c>
      <c r="K17" s="5"/>
      <c r="L17" s="5">
        <f t="shared" si="3"/>
        <v>510</v>
      </c>
      <c r="M17" s="5"/>
      <c r="N17" s="5">
        <f t="shared" si="4"/>
        <v>510</v>
      </c>
      <c r="O17" s="5"/>
      <c r="P17" s="5">
        <f t="shared" si="5"/>
        <v>510</v>
      </c>
      <c r="Q17" s="5"/>
      <c r="R17" s="5">
        <f t="shared" si="6"/>
        <v>510</v>
      </c>
      <c r="S17" s="5"/>
      <c r="T17" s="5">
        <f t="shared" si="7"/>
        <v>510</v>
      </c>
      <c r="U17" s="5">
        <v>386.44035000000002</v>
      </c>
      <c r="V17" s="22">
        <f t="shared" si="8"/>
        <v>75.772617647058823</v>
      </c>
    </row>
    <row r="18" spans="1:22" ht="25.5">
      <c r="A18" s="4" t="s">
        <v>133</v>
      </c>
      <c r="B18" s="2" t="s">
        <v>134</v>
      </c>
      <c r="C18" s="2"/>
      <c r="D18" s="5">
        <v>200</v>
      </c>
      <c r="E18" s="5">
        <f>E19</f>
        <v>0</v>
      </c>
      <c r="F18" s="5">
        <f t="shared" si="0"/>
        <v>200</v>
      </c>
      <c r="G18" s="5">
        <f>G19</f>
        <v>0</v>
      </c>
      <c r="H18" s="5">
        <f t="shared" si="1"/>
        <v>200</v>
      </c>
      <c r="I18" s="5">
        <f>I19</f>
        <v>0</v>
      </c>
      <c r="J18" s="5">
        <f t="shared" si="2"/>
        <v>200</v>
      </c>
      <c r="K18" s="5">
        <f>K19</f>
        <v>0</v>
      </c>
      <c r="L18" s="5">
        <f t="shared" si="3"/>
        <v>200</v>
      </c>
      <c r="M18" s="5">
        <f>M19</f>
        <v>0</v>
      </c>
      <c r="N18" s="5">
        <f t="shared" si="4"/>
        <v>200</v>
      </c>
      <c r="O18" s="5">
        <f>O19</f>
        <v>0</v>
      </c>
      <c r="P18" s="5">
        <f t="shared" si="5"/>
        <v>200</v>
      </c>
      <c r="Q18" s="5">
        <f>Q19</f>
        <v>0</v>
      </c>
      <c r="R18" s="5">
        <f t="shared" si="6"/>
        <v>200</v>
      </c>
      <c r="S18" s="5">
        <f>S19</f>
        <v>0</v>
      </c>
      <c r="T18" s="5">
        <f t="shared" si="7"/>
        <v>200</v>
      </c>
      <c r="U18" s="5">
        <f>U19</f>
        <v>123.11499999999999</v>
      </c>
      <c r="V18" s="22">
        <f t="shared" si="8"/>
        <v>61.557499999999997</v>
      </c>
    </row>
    <row r="19" spans="1:22" ht="38.25">
      <c r="A19" s="4" t="s">
        <v>37</v>
      </c>
      <c r="B19" s="2" t="s">
        <v>134</v>
      </c>
      <c r="C19" s="2">
        <v>600</v>
      </c>
      <c r="D19" s="5">
        <v>200</v>
      </c>
      <c r="E19" s="5">
        <v>0</v>
      </c>
      <c r="F19" s="5">
        <f t="shared" si="0"/>
        <v>200</v>
      </c>
      <c r="G19" s="5"/>
      <c r="H19" s="5">
        <f t="shared" si="1"/>
        <v>200</v>
      </c>
      <c r="I19" s="5"/>
      <c r="J19" s="5">
        <f t="shared" si="2"/>
        <v>200</v>
      </c>
      <c r="K19" s="5"/>
      <c r="L19" s="5">
        <f t="shared" si="3"/>
        <v>200</v>
      </c>
      <c r="M19" s="5"/>
      <c r="N19" s="5">
        <f t="shared" si="4"/>
        <v>200</v>
      </c>
      <c r="O19" s="5"/>
      <c r="P19" s="5">
        <f t="shared" si="5"/>
        <v>200</v>
      </c>
      <c r="Q19" s="5"/>
      <c r="R19" s="5">
        <f t="shared" si="6"/>
        <v>200</v>
      </c>
      <c r="S19" s="5"/>
      <c r="T19" s="5">
        <f t="shared" si="7"/>
        <v>200</v>
      </c>
      <c r="U19" s="5">
        <v>123.11499999999999</v>
      </c>
      <c r="V19" s="22">
        <f t="shared" si="8"/>
        <v>61.557499999999997</v>
      </c>
    </row>
    <row r="20" spans="1:22" ht="102">
      <c r="A20" s="10" t="s">
        <v>135</v>
      </c>
      <c r="B20" s="2" t="s">
        <v>136</v>
      </c>
      <c r="C20" s="2"/>
      <c r="D20" s="5">
        <v>700</v>
      </c>
      <c r="E20" s="5">
        <f>E21</f>
        <v>0</v>
      </c>
      <c r="F20" s="5">
        <f t="shared" si="0"/>
        <v>700</v>
      </c>
      <c r="G20" s="5">
        <f>G21</f>
        <v>0</v>
      </c>
      <c r="H20" s="5">
        <f t="shared" si="1"/>
        <v>700</v>
      </c>
      <c r="I20" s="5">
        <f>I21</f>
        <v>0</v>
      </c>
      <c r="J20" s="5">
        <f t="shared" si="2"/>
        <v>700</v>
      </c>
      <c r="K20" s="5">
        <f>K21</f>
        <v>0</v>
      </c>
      <c r="L20" s="5">
        <f t="shared" si="3"/>
        <v>700</v>
      </c>
      <c r="M20" s="5">
        <f>M21</f>
        <v>0</v>
      </c>
      <c r="N20" s="5">
        <f t="shared" si="4"/>
        <v>700</v>
      </c>
      <c r="O20" s="5">
        <f>O21</f>
        <v>0</v>
      </c>
      <c r="P20" s="5">
        <f t="shared" si="5"/>
        <v>700</v>
      </c>
      <c r="Q20" s="5">
        <f>Q21</f>
        <v>0</v>
      </c>
      <c r="R20" s="5">
        <f t="shared" si="6"/>
        <v>700</v>
      </c>
      <c r="S20" s="5">
        <f>S21</f>
        <v>0</v>
      </c>
      <c r="T20" s="5">
        <f t="shared" si="7"/>
        <v>700</v>
      </c>
      <c r="U20" s="5">
        <f>U21</f>
        <v>436.08850000000001</v>
      </c>
      <c r="V20" s="22">
        <f t="shared" si="8"/>
        <v>62.298357142857142</v>
      </c>
    </row>
    <row r="21" spans="1:22" ht="38.25">
      <c r="A21" s="4" t="s">
        <v>37</v>
      </c>
      <c r="B21" s="2" t="s">
        <v>136</v>
      </c>
      <c r="C21" s="2">
        <v>600</v>
      </c>
      <c r="D21" s="5">
        <v>700</v>
      </c>
      <c r="E21" s="5"/>
      <c r="F21" s="5">
        <f t="shared" si="0"/>
        <v>700</v>
      </c>
      <c r="G21" s="5"/>
      <c r="H21" s="5">
        <f t="shared" si="1"/>
        <v>700</v>
      </c>
      <c r="I21" s="5"/>
      <c r="J21" s="5">
        <f t="shared" si="2"/>
        <v>700</v>
      </c>
      <c r="K21" s="5"/>
      <c r="L21" s="5">
        <f t="shared" si="3"/>
        <v>700</v>
      </c>
      <c r="M21" s="5"/>
      <c r="N21" s="5">
        <f t="shared" si="4"/>
        <v>700</v>
      </c>
      <c r="O21" s="5"/>
      <c r="P21" s="5">
        <f t="shared" si="5"/>
        <v>700</v>
      </c>
      <c r="Q21" s="5"/>
      <c r="R21" s="5">
        <f t="shared" si="6"/>
        <v>700</v>
      </c>
      <c r="S21" s="5"/>
      <c r="T21" s="5">
        <f t="shared" si="7"/>
        <v>700</v>
      </c>
      <c r="U21" s="5">
        <v>436.08850000000001</v>
      </c>
      <c r="V21" s="22">
        <f t="shared" si="8"/>
        <v>62.298357142857142</v>
      </c>
    </row>
    <row r="22" spans="1:22" ht="127.5">
      <c r="A22" s="10" t="s">
        <v>255</v>
      </c>
      <c r="B22" s="2" t="s">
        <v>137</v>
      </c>
      <c r="C22" s="2"/>
      <c r="D22" s="5">
        <v>123055.71099999998</v>
      </c>
      <c r="E22" s="5">
        <f>E23</f>
        <v>0</v>
      </c>
      <c r="F22" s="5">
        <f t="shared" si="0"/>
        <v>123055.71099999998</v>
      </c>
      <c r="G22" s="5">
        <f>G23</f>
        <v>0</v>
      </c>
      <c r="H22" s="5">
        <f t="shared" si="1"/>
        <v>123055.71099999998</v>
      </c>
      <c r="I22" s="5">
        <f>I23</f>
        <v>0</v>
      </c>
      <c r="J22" s="5">
        <f t="shared" si="2"/>
        <v>123055.71099999998</v>
      </c>
      <c r="K22" s="5">
        <f>K23</f>
        <v>0</v>
      </c>
      <c r="L22" s="5">
        <f t="shared" si="3"/>
        <v>123055.71099999998</v>
      </c>
      <c r="M22" s="5">
        <f>M23</f>
        <v>0</v>
      </c>
      <c r="N22" s="5">
        <f t="shared" si="4"/>
        <v>123055.71099999998</v>
      </c>
      <c r="O22" s="5">
        <f>O23</f>
        <v>0</v>
      </c>
      <c r="P22" s="5">
        <f t="shared" si="5"/>
        <v>123055.71099999998</v>
      </c>
      <c r="Q22" s="5">
        <f>Q23</f>
        <v>0</v>
      </c>
      <c r="R22" s="5">
        <f t="shared" si="6"/>
        <v>123055.71099999998</v>
      </c>
      <c r="S22" s="5">
        <f>S23</f>
        <v>0</v>
      </c>
      <c r="T22" s="5">
        <f t="shared" si="7"/>
        <v>123055.71099999998</v>
      </c>
      <c r="U22" s="5">
        <f>U23</f>
        <v>94891.385999999999</v>
      </c>
      <c r="V22" s="22">
        <f t="shared" si="8"/>
        <v>77.112541326911682</v>
      </c>
    </row>
    <row r="23" spans="1:22" ht="38.25">
      <c r="A23" s="4" t="s">
        <v>37</v>
      </c>
      <c r="B23" s="2" t="s">
        <v>137</v>
      </c>
      <c r="C23" s="2">
        <v>600</v>
      </c>
      <c r="D23" s="5">
        <v>123055.71099999998</v>
      </c>
      <c r="E23" s="5">
        <v>0</v>
      </c>
      <c r="F23" s="5">
        <f t="shared" si="0"/>
        <v>123055.71099999998</v>
      </c>
      <c r="G23" s="5"/>
      <c r="H23" s="5">
        <f t="shared" si="1"/>
        <v>123055.71099999998</v>
      </c>
      <c r="I23" s="5"/>
      <c r="J23" s="5">
        <f t="shared" si="2"/>
        <v>123055.71099999998</v>
      </c>
      <c r="K23" s="5"/>
      <c r="L23" s="5">
        <f t="shared" si="3"/>
        <v>123055.71099999998</v>
      </c>
      <c r="M23" s="5"/>
      <c r="N23" s="5">
        <f t="shared" si="4"/>
        <v>123055.71099999998</v>
      </c>
      <c r="O23" s="5"/>
      <c r="P23" s="5">
        <f t="shared" si="5"/>
        <v>123055.71099999998</v>
      </c>
      <c r="Q23" s="5"/>
      <c r="R23" s="5">
        <f t="shared" si="6"/>
        <v>123055.71099999998</v>
      </c>
      <c r="S23" s="5"/>
      <c r="T23" s="5">
        <f t="shared" si="7"/>
        <v>123055.71099999998</v>
      </c>
      <c r="U23" s="5">
        <v>94891.385999999999</v>
      </c>
      <c r="V23" s="22">
        <f t="shared" si="8"/>
        <v>77.112541326911682</v>
      </c>
    </row>
    <row r="24" spans="1:22" ht="102" customHeight="1">
      <c r="A24" s="4" t="s">
        <v>236</v>
      </c>
      <c r="B24" s="2" t="s">
        <v>237</v>
      </c>
      <c r="C24" s="2"/>
      <c r="D24" s="5">
        <v>5934.1500000000005</v>
      </c>
      <c r="E24" s="5">
        <f>E25</f>
        <v>0</v>
      </c>
      <c r="F24" s="5">
        <f t="shared" si="0"/>
        <v>5934.1500000000005</v>
      </c>
      <c r="G24" s="5">
        <f>G25</f>
        <v>0</v>
      </c>
      <c r="H24" s="5">
        <f t="shared" si="1"/>
        <v>5934.1500000000005</v>
      </c>
      <c r="I24" s="5">
        <f>I25</f>
        <v>0</v>
      </c>
      <c r="J24" s="5">
        <f t="shared" si="2"/>
        <v>5934.1500000000005</v>
      </c>
      <c r="K24" s="5">
        <f>K25</f>
        <v>0</v>
      </c>
      <c r="L24" s="5">
        <f t="shared" si="3"/>
        <v>5934.1500000000005</v>
      </c>
      <c r="M24" s="5">
        <f>M25</f>
        <v>0</v>
      </c>
      <c r="N24" s="5">
        <f t="shared" si="4"/>
        <v>5934.1500000000005</v>
      </c>
      <c r="O24" s="5">
        <f>O25</f>
        <v>0</v>
      </c>
      <c r="P24" s="5">
        <f t="shared" si="5"/>
        <v>5934.1500000000005</v>
      </c>
      <c r="Q24" s="5">
        <f>Q25</f>
        <v>0</v>
      </c>
      <c r="R24" s="5">
        <f t="shared" si="6"/>
        <v>5934.1500000000005</v>
      </c>
      <c r="S24" s="5">
        <f>S25</f>
        <v>0</v>
      </c>
      <c r="T24" s="5">
        <f t="shared" si="7"/>
        <v>5934.1500000000005</v>
      </c>
      <c r="U24" s="5">
        <f>U25</f>
        <v>4140</v>
      </c>
      <c r="V24" s="22">
        <f t="shared" si="8"/>
        <v>69.765678319557139</v>
      </c>
    </row>
    <row r="25" spans="1:22" ht="38.25">
      <c r="A25" s="4" t="s">
        <v>37</v>
      </c>
      <c r="B25" s="2" t="s">
        <v>237</v>
      </c>
      <c r="C25" s="2">
        <v>600</v>
      </c>
      <c r="D25" s="5">
        <v>5934.1500000000005</v>
      </c>
      <c r="E25" s="5">
        <v>0</v>
      </c>
      <c r="F25" s="5">
        <f t="shared" si="0"/>
        <v>5934.1500000000005</v>
      </c>
      <c r="G25" s="5"/>
      <c r="H25" s="5">
        <f t="shared" si="1"/>
        <v>5934.1500000000005</v>
      </c>
      <c r="I25" s="5"/>
      <c r="J25" s="5">
        <f t="shared" si="2"/>
        <v>5934.1500000000005</v>
      </c>
      <c r="K25" s="5"/>
      <c r="L25" s="5">
        <f t="shared" si="3"/>
        <v>5934.1500000000005</v>
      </c>
      <c r="M25" s="5"/>
      <c r="N25" s="5">
        <f t="shared" si="4"/>
        <v>5934.1500000000005</v>
      </c>
      <c r="O25" s="5"/>
      <c r="P25" s="5">
        <f t="shared" si="5"/>
        <v>5934.1500000000005</v>
      </c>
      <c r="Q25" s="5"/>
      <c r="R25" s="5">
        <f t="shared" si="6"/>
        <v>5934.1500000000005</v>
      </c>
      <c r="S25" s="5"/>
      <c r="T25" s="5">
        <f t="shared" si="7"/>
        <v>5934.1500000000005</v>
      </c>
      <c r="U25" s="5">
        <v>4140</v>
      </c>
      <c r="V25" s="22">
        <f t="shared" si="8"/>
        <v>69.765678319557139</v>
      </c>
    </row>
    <row r="26" spans="1:22" ht="76.5">
      <c r="A26" s="4" t="s">
        <v>531</v>
      </c>
      <c r="B26" s="2" t="s">
        <v>530</v>
      </c>
      <c r="C26" s="2"/>
      <c r="D26" s="5">
        <v>0</v>
      </c>
      <c r="E26" s="5">
        <f>E27</f>
        <v>631.57894999999996</v>
      </c>
      <c r="F26" s="5">
        <f t="shared" si="0"/>
        <v>631.57894999999996</v>
      </c>
      <c r="G26" s="5">
        <f>G27</f>
        <v>0</v>
      </c>
      <c r="H26" s="5">
        <f t="shared" si="1"/>
        <v>631.57894999999996</v>
      </c>
      <c r="I26" s="5">
        <f>I27</f>
        <v>12000</v>
      </c>
      <c r="J26" s="5">
        <f t="shared" si="2"/>
        <v>12631.578949999999</v>
      </c>
      <c r="K26" s="5">
        <f>K27</f>
        <v>0</v>
      </c>
      <c r="L26" s="5">
        <f t="shared" si="3"/>
        <v>12631.578949999999</v>
      </c>
      <c r="M26" s="5">
        <f>M27</f>
        <v>0</v>
      </c>
      <c r="N26" s="5">
        <f t="shared" si="4"/>
        <v>12631.578949999999</v>
      </c>
      <c r="O26" s="5">
        <f>O27</f>
        <v>0</v>
      </c>
      <c r="P26" s="5">
        <f t="shared" si="5"/>
        <v>12631.578949999999</v>
      </c>
      <c r="Q26" s="5">
        <f>Q27</f>
        <v>0</v>
      </c>
      <c r="R26" s="5">
        <f t="shared" si="6"/>
        <v>12631.578949999999</v>
      </c>
      <c r="S26" s="5">
        <f>S27</f>
        <v>0</v>
      </c>
      <c r="T26" s="5">
        <f t="shared" si="7"/>
        <v>12631.578949999999</v>
      </c>
      <c r="U26" s="5">
        <f>U27</f>
        <v>10958.74453</v>
      </c>
      <c r="V26" s="22">
        <f t="shared" si="8"/>
        <v>86.75672751109235</v>
      </c>
    </row>
    <row r="27" spans="1:22" ht="89.25">
      <c r="A27" s="4" t="s">
        <v>532</v>
      </c>
      <c r="B27" s="2" t="s">
        <v>533</v>
      </c>
      <c r="C27" s="2"/>
      <c r="D27" s="5">
        <v>0</v>
      </c>
      <c r="E27" s="5">
        <f>E28</f>
        <v>631.57894999999996</v>
      </c>
      <c r="F27" s="5">
        <f t="shared" si="0"/>
        <v>631.57894999999996</v>
      </c>
      <c r="G27" s="5">
        <f>G28</f>
        <v>0</v>
      </c>
      <c r="H27" s="5">
        <f t="shared" si="1"/>
        <v>631.57894999999996</v>
      </c>
      <c r="I27" s="5">
        <f>I28</f>
        <v>12000</v>
      </c>
      <c r="J27" s="5">
        <f t="shared" si="2"/>
        <v>12631.578949999999</v>
      </c>
      <c r="K27" s="5">
        <f>K28</f>
        <v>0</v>
      </c>
      <c r="L27" s="5">
        <f t="shared" si="3"/>
        <v>12631.578949999999</v>
      </c>
      <c r="M27" s="5">
        <f>M28</f>
        <v>0</v>
      </c>
      <c r="N27" s="5">
        <f t="shared" si="4"/>
        <v>12631.578949999999</v>
      </c>
      <c r="O27" s="5">
        <f>O28</f>
        <v>0</v>
      </c>
      <c r="P27" s="5">
        <f t="shared" si="5"/>
        <v>12631.578949999999</v>
      </c>
      <c r="Q27" s="5">
        <f>Q28</f>
        <v>0</v>
      </c>
      <c r="R27" s="5">
        <f t="shared" si="6"/>
        <v>12631.578949999999</v>
      </c>
      <c r="S27" s="5">
        <f>S28</f>
        <v>0</v>
      </c>
      <c r="T27" s="5">
        <f t="shared" si="7"/>
        <v>12631.578949999999</v>
      </c>
      <c r="U27" s="5">
        <f>U28</f>
        <v>10958.74453</v>
      </c>
      <c r="V27" s="22">
        <f t="shared" si="8"/>
        <v>86.75672751109235</v>
      </c>
    </row>
    <row r="28" spans="1:22" ht="38.25">
      <c r="A28" s="4" t="s">
        <v>37</v>
      </c>
      <c r="B28" s="2" t="s">
        <v>533</v>
      </c>
      <c r="C28" s="2">
        <v>600</v>
      </c>
      <c r="D28" s="5">
        <v>0</v>
      </c>
      <c r="E28" s="5">
        <v>631.57894999999996</v>
      </c>
      <c r="F28" s="5">
        <f t="shared" si="0"/>
        <v>631.57894999999996</v>
      </c>
      <c r="G28" s="5"/>
      <c r="H28" s="5">
        <f t="shared" si="1"/>
        <v>631.57894999999996</v>
      </c>
      <c r="I28" s="5">
        <v>12000</v>
      </c>
      <c r="J28" s="5">
        <f t="shared" si="2"/>
        <v>12631.578949999999</v>
      </c>
      <c r="K28" s="5"/>
      <c r="L28" s="5">
        <f t="shared" si="3"/>
        <v>12631.578949999999</v>
      </c>
      <c r="M28" s="5"/>
      <c r="N28" s="5">
        <f t="shared" si="4"/>
        <v>12631.578949999999</v>
      </c>
      <c r="O28" s="5"/>
      <c r="P28" s="5">
        <f t="shared" si="5"/>
        <v>12631.578949999999</v>
      </c>
      <c r="Q28" s="5"/>
      <c r="R28" s="5">
        <f t="shared" si="6"/>
        <v>12631.578949999999</v>
      </c>
      <c r="S28" s="5"/>
      <c r="T28" s="5">
        <f t="shared" si="7"/>
        <v>12631.578949999999</v>
      </c>
      <c r="U28" s="5">
        <v>10958.74453</v>
      </c>
      <c r="V28" s="22">
        <f t="shared" si="8"/>
        <v>86.75672751109235</v>
      </c>
    </row>
    <row r="29" spans="1:22" ht="25.5">
      <c r="A29" s="9" t="s">
        <v>138</v>
      </c>
      <c r="B29" s="8" t="s">
        <v>141</v>
      </c>
      <c r="C29" s="2"/>
      <c r="D29" s="5">
        <v>154084.80571999997</v>
      </c>
      <c r="E29" s="5">
        <f>E30</f>
        <v>0</v>
      </c>
      <c r="F29" s="5">
        <f t="shared" si="0"/>
        <v>154084.80571999997</v>
      </c>
      <c r="G29" s="5">
        <f>G30+G49</f>
        <v>0</v>
      </c>
      <c r="H29" s="5">
        <f t="shared" si="1"/>
        <v>154084.80571999997</v>
      </c>
      <c r="I29" s="5">
        <f>I30+I49</f>
        <v>573.31011000000001</v>
      </c>
      <c r="J29" s="5">
        <f t="shared" si="2"/>
        <v>154658.11582999997</v>
      </c>
      <c r="K29" s="5">
        <f>K30+K49</f>
        <v>0</v>
      </c>
      <c r="L29" s="5">
        <f t="shared" si="3"/>
        <v>154658.11582999997</v>
      </c>
      <c r="M29" s="5">
        <f>M30+M49</f>
        <v>4131</v>
      </c>
      <c r="N29" s="5">
        <f t="shared" si="4"/>
        <v>158789.11582999997</v>
      </c>
      <c r="O29" s="5">
        <f>O30+O49</f>
        <v>0</v>
      </c>
      <c r="P29" s="5">
        <f t="shared" si="5"/>
        <v>158789.11582999997</v>
      </c>
      <c r="Q29" s="5">
        <f>Q30+Q49</f>
        <v>1730.79837</v>
      </c>
      <c r="R29" s="5">
        <f t="shared" si="6"/>
        <v>160519.91419999997</v>
      </c>
      <c r="S29" s="5">
        <f>S30+S49</f>
        <v>190</v>
      </c>
      <c r="T29" s="5">
        <f t="shared" si="7"/>
        <v>160709.91419999997</v>
      </c>
      <c r="U29" s="5">
        <f>U30+U49</f>
        <v>121331.48273999999</v>
      </c>
      <c r="V29" s="22">
        <f t="shared" si="8"/>
        <v>75.497198380061121</v>
      </c>
    </row>
    <row r="30" spans="1:22" ht="38.25">
      <c r="A30" s="4" t="s">
        <v>140</v>
      </c>
      <c r="B30" s="2" t="s">
        <v>142</v>
      </c>
      <c r="C30" s="2"/>
      <c r="D30" s="5">
        <v>154084.80571999997</v>
      </c>
      <c r="E30" s="5">
        <f>E31+E33+E35+E37+E39+E41+E43+E45</f>
        <v>0</v>
      </c>
      <c r="F30" s="5">
        <f t="shared" si="0"/>
        <v>154084.80571999997</v>
      </c>
      <c r="G30" s="5">
        <f>G31+G33+G35+G37+G39+G41+G43+G45+G47</f>
        <v>0</v>
      </c>
      <c r="H30" s="5">
        <f t="shared" si="1"/>
        <v>154084.80571999997</v>
      </c>
      <c r="I30" s="5">
        <f>I31+I33+I35+I37+I39+I41+I43+I45+I47</f>
        <v>217.42106000000001</v>
      </c>
      <c r="J30" s="5">
        <f t="shared" si="2"/>
        <v>154302.22677999997</v>
      </c>
      <c r="K30" s="5">
        <f>K31+K33+K35+K37+K39+K41+K43+K45+K47</f>
        <v>0</v>
      </c>
      <c r="L30" s="5">
        <f t="shared" si="3"/>
        <v>154302.22677999997</v>
      </c>
      <c r="M30" s="5">
        <f>M31+M33+M35+M37+M39+M41+M43+M45+M47</f>
        <v>4131</v>
      </c>
      <c r="N30" s="5">
        <f t="shared" si="4"/>
        <v>158433.22677999997</v>
      </c>
      <c r="O30" s="5">
        <f>O31+O33+O35+O37+O39+O41+O43+O45+O47</f>
        <v>0</v>
      </c>
      <c r="P30" s="5">
        <f t="shared" si="5"/>
        <v>158433.22677999997</v>
      </c>
      <c r="Q30" s="5">
        <f>Q31+Q33+Q35+Q37+Q39+Q41+Q43+Q45+Q47</f>
        <v>1730.79837</v>
      </c>
      <c r="R30" s="5">
        <f t="shared" si="6"/>
        <v>160164.02514999997</v>
      </c>
      <c r="S30" s="5">
        <f>S31+S33+S35+S37+S39+S41+S43+S45+S47</f>
        <v>190</v>
      </c>
      <c r="T30" s="5">
        <f t="shared" si="7"/>
        <v>160354.02514999997</v>
      </c>
      <c r="U30" s="5">
        <f>U31+U33+U35+U37+U39+U41+U43+U45+U47</f>
        <v>121242.51058999999</v>
      </c>
      <c r="V30" s="22">
        <f t="shared" si="8"/>
        <v>75.609271720236578</v>
      </c>
    </row>
    <row r="31" spans="1:22" ht="58.5" customHeight="1">
      <c r="A31" s="4" t="s">
        <v>139</v>
      </c>
      <c r="B31" s="2" t="s">
        <v>143</v>
      </c>
      <c r="C31" s="2"/>
      <c r="D31" s="5">
        <v>25971.697249999997</v>
      </c>
      <c r="E31" s="5">
        <f>E32</f>
        <v>0</v>
      </c>
      <c r="F31" s="5">
        <f t="shared" si="0"/>
        <v>25971.697249999997</v>
      </c>
      <c r="G31" s="5">
        <f>G32</f>
        <v>0</v>
      </c>
      <c r="H31" s="5">
        <f t="shared" si="1"/>
        <v>25971.697249999997</v>
      </c>
      <c r="I31" s="5">
        <f>I32</f>
        <v>0</v>
      </c>
      <c r="J31" s="5">
        <f t="shared" si="2"/>
        <v>25971.697249999997</v>
      </c>
      <c r="K31" s="5">
        <f>K32</f>
        <v>0</v>
      </c>
      <c r="L31" s="5">
        <f t="shared" si="3"/>
        <v>25971.697249999997</v>
      </c>
      <c r="M31" s="5">
        <f>M32</f>
        <v>0</v>
      </c>
      <c r="N31" s="5">
        <f t="shared" si="4"/>
        <v>25971.697249999997</v>
      </c>
      <c r="O31" s="5">
        <f>O32</f>
        <v>0</v>
      </c>
      <c r="P31" s="5">
        <f t="shared" si="5"/>
        <v>25971.697249999997</v>
      </c>
      <c r="Q31" s="5">
        <f>Q32</f>
        <v>630.29836999999998</v>
      </c>
      <c r="R31" s="5">
        <f t="shared" si="6"/>
        <v>26601.995619999998</v>
      </c>
      <c r="S31" s="5">
        <f>S32</f>
        <v>190</v>
      </c>
      <c r="T31" s="5">
        <f t="shared" si="7"/>
        <v>26791.995619999998</v>
      </c>
      <c r="U31" s="5">
        <f>U32</f>
        <v>16075.418</v>
      </c>
      <c r="V31" s="22">
        <f t="shared" si="8"/>
        <v>60.000823484756907</v>
      </c>
    </row>
    <row r="32" spans="1:22" ht="38.25">
      <c r="A32" s="4" t="s">
        <v>37</v>
      </c>
      <c r="B32" s="2" t="s">
        <v>143</v>
      </c>
      <c r="C32" s="2">
        <v>600</v>
      </c>
      <c r="D32" s="5">
        <v>25971.697249999997</v>
      </c>
      <c r="E32" s="5">
        <v>0</v>
      </c>
      <c r="F32" s="5">
        <f t="shared" si="0"/>
        <v>25971.697249999997</v>
      </c>
      <c r="G32" s="5"/>
      <c r="H32" s="5">
        <f t="shared" si="1"/>
        <v>25971.697249999997</v>
      </c>
      <c r="I32" s="5"/>
      <c r="J32" s="5">
        <f t="shared" si="2"/>
        <v>25971.697249999997</v>
      </c>
      <c r="K32" s="5"/>
      <c r="L32" s="5">
        <f t="shared" si="3"/>
        <v>25971.697249999997</v>
      </c>
      <c r="M32" s="5"/>
      <c r="N32" s="5">
        <f t="shared" si="4"/>
        <v>25971.697249999997</v>
      </c>
      <c r="O32" s="5"/>
      <c r="P32" s="5">
        <f t="shared" si="5"/>
        <v>25971.697249999997</v>
      </c>
      <c r="Q32" s="5">
        <v>630.29836999999998</v>
      </c>
      <c r="R32" s="5">
        <f t="shared" si="6"/>
        <v>26601.995619999998</v>
      </c>
      <c r="S32" s="5">
        <v>190</v>
      </c>
      <c r="T32" s="5">
        <f t="shared" si="7"/>
        <v>26791.995619999998</v>
      </c>
      <c r="U32" s="5">
        <v>16075.418</v>
      </c>
      <c r="V32" s="22">
        <f t="shared" si="8"/>
        <v>60.000823484756907</v>
      </c>
    </row>
    <row r="33" spans="1:22" ht="25.5">
      <c r="A33" s="4" t="s">
        <v>144</v>
      </c>
      <c r="B33" s="2" t="s">
        <v>145</v>
      </c>
      <c r="C33" s="2"/>
      <c r="D33" s="5">
        <v>150</v>
      </c>
      <c r="E33" s="5">
        <f>E34</f>
        <v>0</v>
      </c>
      <c r="F33" s="5">
        <f t="shared" si="0"/>
        <v>150</v>
      </c>
      <c r="G33" s="5">
        <f>G34</f>
        <v>0</v>
      </c>
      <c r="H33" s="5">
        <f t="shared" si="1"/>
        <v>150</v>
      </c>
      <c r="I33" s="5">
        <f>I34</f>
        <v>0</v>
      </c>
      <c r="J33" s="5">
        <f t="shared" si="2"/>
        <v>150</v>
      </c>
      <c r="K33" s="5">
        <f>K34</f>
        <v>0</v>
      </c>
      <c r="L33" s="5">
        <f t="shared" si="3"/>
        <v>150</v>
      </c>
      <c r="M33" s="5">
        <f>M34</f>
        <v>0</v>
      </c>
      <c r="N33" s="5">
        <f t="shared" si="4"/>
        <v>150</v>
      </c>
      <c r="O33" s="5">
        <f>O34</f>
        <v>0</v>
      </c>
      <c r="P33" s="5">
        <f t="shared" si="5"/>
        <v>150</v>
      </c>
      <c r="Q33" s="5">
        <f>Q34</f>
        <v>0</v>
      </c>
      <c r="R33" s="5">
        <f t="shared" si="6"/>
        <v>150</v>
      </c>
      <c r="S33" s="5">
        <f>S34</f>
        <v>0</v>
      </c>
      <c r="T33" s="5">
        <f t="shared" si="7"/>
        <v>150</v>
      </c>
      <c r="U33" s="5">
        <f>U34</f>
        <v>150</v>
      </c>
      <c r="V33" s="22">
        <f t="shared" si="8"/>
        <v>100</v>
      </c>
    </row>
    <row r="34" spans="1:22" ht="38.25">
      <c r="A34" s="4" t="s">
        <v>37</v>
      </c>
      <c r="B34" s="2" t="s">
        <v>145</v>
      </c>
      <c r="C34" s="2">
        <v>600</v>
      </c>
      <c r="D34" s="5">
        <v>150</v>
      </c>
      <c r="E34" s="5">
        <v>0</v>
      </c>
      <c r="F34" s="5">
        <f t="shared" si="0"/>
        <v>150</v>
      </c>
      <c r="G34" s="5"/>
      <c r="H34" s="5">
        <f t="shared" si="1"/>
        <v>150</v>
      </c>
      <c r="I34" s="5"/>
      <c r="J34" s="5">
        <f t="shared" si="2"/>
        <v>150</v>
      </c>
      <c r="K34" s="5"/>
      <c r="L34" s="5">
        <f t="shared" si="3"/>
        <v>150</v>
      </c>
      <c r="M34" s="5"/>
      <c r="N34" s="5">
        <f t="shared" si="4"/>
        <v>150</v>
      </c>
      <c r="O34" s="5"/>
      <c r="P34" s="5">
        <f t="shared" si="5"/>
        <v>150</v>
      </c>
      <c r="Q34" s="5"/>
      <c r="R34" s="5">
        <f t="shared" si="6"/>
        <v>150</v>
      </c>
      <c r="S34" s="5"/>
      <c r="T34" s="5">
        <f t="shared" si="7"/>
        <v>150</v>
      </c>
      <c r="U34" s="5">
        <v>150</v>
      </c>
      <c r="V34" s="22">
        <f t="shared" si="8"/>
        <v>100</v>
      </c>
    </row>
    <row r="35" spans="1:22" ht="102">
      <c r="A35" s="10" t="s">
        <v>146</v>
      </c>
      <c r="B35" s="2" t="s">
        <v>147</v>
      </c>
      <c r="C35" s="2"/>
      <c r="D35" s="5">
        <v>1150</v>
      </c>
      <c r="E35" s="5">
        <f>E36</f>
        <v>0</v>
      </c>
      <c r="F35" s="5">
        <f t="shared" si="0"/>
        <v>1150</v>
      </c>
      <c r="G35" s="5">
        <f>G36</f>
        <v>0</v>
      </c>
      <c r="H35" s="5">
        <f t="shared" si="1"/>
        <v>1150</v>
      </c>
      <c r="I35" s="5">
        <f>I36</f>
        <v>0</v>
      </c>
      <c r="J35" s="5">
        <f t="shared" si="2"/>
        <v>1150</v>
      </c>
      <c r="K35" s="5">
        <f>K36</f>
        <v>0</v>
      </c>
      <c r="L35" s="5">
        <f t="shared" si="3"/>
        <v>1150</v>
      </c>
      <c r="M35" s="5">
        <f>M36</f>
        <v>0</v>
      </c>
      <c r="N35" s="5">
        <f t="shared" si="4"/>
        <v>1150</v>
      </c>
      <c r="O35" s="5">
        <f>O36</f>
        <v>0</v>
      </c>
      <c r="P35" s="5">
        <f t="shared" si="5"/>
        <v>1150</v>
      </c>
      <c r="Q35" s="5">
        <f>Q36</f>
        <v>1100.5</v>
      </c>
      <c r="R35" s="5">
        <f t="shared" si="6"/>
        <v>2250.5</v>
      </c>
      <c r="S35" s="5">
        <f>S36</f>
        <v>0</v>
      </c>
      <c r="T35" s="5">
        <f t="shared" si="7"/>
        <v>2250.5</v>
      </c>
      <c r="U35" s="5">
        <f>U36</f>
        <v>1029.0532000000001</v>
      </c>
      <c r="V35" s="22">
        <f t="shared" si="8"/>
        <v>45.725536547433904</v>
      </c>
    </row>
    <row r="36" spans="1:22" ht="38.25">
      <c r="A36" s="4" t="s">
        <v>37</v>
      </c>
      <c r="B36" s="2" t="s">
        <v>147</v>
      </c>
      <c r="C36" s="2">
        <v>600</v>
      </c>
      <c r="D36" s="5">
        <v>1150</v>
      </c>
      <c r="E36" s="5">
        <v>0</v>
      </c>
      <c r="F36" s="5">
        <f t="shared" si="0"/>
        <v>1150</v>
      </c>
      <c r="G36" s="5"/>
      <c r="H36" s="5">
        <f t="shared" si="1"/>
        <v>1150</v>
      </c>
      <c r="I36" s="5"/>
      <c r="J36" s="5">
        <f t="shared" si="2"/>
        <v>1150</v>
      </c>
      <c r="K36" s="5"/>
      <c r="L36" s="5">
        <f t="shared" si="3"/>
        <v>1150</v>
      </c>
      <c r="M36" s="5"/>
      <c r="N36" s="5">
        <f t="shared" si="4"/>
        <v>1150</v>
      </c>
      <c r="O36" s="5"/>
      <c r="P36" s="5">
        <f t="shared" si="5"/>
        <v>1150</v>
      </c>
      <c r="Q36" s="5">
        <v>1100.5</v>
      </c>
      <c r="R36" s="5">
        <f t="shared" si="6"/>
        <v>2250.5</v>
      </c>
      <c r="S36" s="5"/>
      <c r="T36" s="5">
        <f t="shared" si="7"/>
        <v>2250.5</v>
      </c>
      <c r="U36" s="5">
        <v>1029.0532000000001</v>
      </c>
      <c r="V36" s="22">
        <f t="shared" si="8"/>
        <v>45.725536547433904</v>
      </c>
    </row>
    <row r="37" spans="1:22" ht="38.25">
      <c r="A37" s="4" t="s">
        <v>193</v>
      </c>
      <c r="B37" s="2" t="s">
        <v>148</v>
      </c>
      <c r="C37" s="2"/>
      <c r="D37" s="5">
        <v>478</v>
      </c>
      <c r="E37" s="5">
        <f>E38</f>
        <v>0</v>
      </c>
      <c r="F37" s="5">
        <f t="shared" si="0"/>
        <v>478</v>
      </c>
      <c r="G37" s="5">
        <f>G38</f>
        <v>0</v>
      </c>
      <c r="H37" s="5">
        <f t="shared" si="1"/>
        <v>478</v>
      </c>
      <c r="I37" s="5">
        <f>I38</f>
        <v>0</v>
      </c>
      <c r="J37" s="5">
        <f t="shared" si="2"/>
        <v>478</v>
      </c>
      <c r="K37" s="5">
        <f>K38</f>
        <v>0</v>
      </c>
      <c r="L37" s="5">
        <f t="shared" si="3"/>
        <v>478</v>
      </c>
      <c r="M37" s="5">
        <f>M38</f>
        <v>0</v>
      </c>
      <c r="N37" s="5">
        <f t="shared" si="4"/>
        <v>478</v>
      </c>
      <c r="O37" s="5">
        <f>O38</f>
        <v>0</v>
      </c>
      <c r="P37" s="5">
        <f t="shared" si="5"/>
        <v>478</v>
      </c>
      <c r="Q37" s="5">
        <f>Q38</f>
        <v>0</v>
      </c>
      <c r="R37" s="5">
        <f t="shared" si="6"/>
        <v>478</v>
      </c>
      <c r="S37" s="5">
        <f>S38</f>
        <v>0</v>
      </c>
      <c r="T37" s="5">
        <f t="shared" si="7"/>
        <v>478</v>
      </c>
      <c r="U37" s="5">
        <f>U38</f>
        <v>478</v>
      </c>
      <c r="V37" s="22">
        <f t="shared" si="8"/>
        <v>100</v>
      </c>
    </row>
    <row r="38" spans="1:22" ht="38.25">
      <c r="A38" s="4" t="s">
        <v>37</v>
      </c>
      <c r="B38" s="2" t="s">
        <v>148</v>
      </c>
      <c r="C38" s="2">
        <v>600</v>
      </c>
      <c r="D38" s="5">
        <v>478</v>
      </c>
      <c r="E38" s="5">
        <v>0</v>
      </c>
      <c r="F38" s="5">
        <f t="shared" si="0"/>
        <v>478</v>
      </c>
      <c r="G38" s="5"/>
      <c r="H38" s="5">
        <f t="shared" si="1"/>
        <v>478</v>
      </c>
      <c r="I38" s="5"/>
      <c r="J38" s="5">
        <f t="shared" si="2"/>
        <v>478</v>
      </c>
      <c r="K38" s="5"/>
      <c r="L38" s="5">
        <f t="shared" si="3"/>
        <v>478</v>
      </c>
      <c r="M38" s="5"/>
      <c r="N38" s="5">
        <f t="shared" si="4"/>
        <v>478</v>
      </c>
      <c r="O38" s="5"/>
      <c r="P38" s="5">
        <f t="shared" si="5"/>
        <v>478</v>
      </c>
      <c r="Q38" s="5"/>
      <c r="R38" s="5">
        <f t="shared" si="6"/>
        <v>478</v>
      </c>
      <c r="S38" s="5"/>
      <c r="T38" s="5">
        <f t="shared" si="7"/>
        <v>478</v>
      </c>
      <c r="U38" s="5">
        <v>478</v>
      </c>
      <c r="V38" s="22">
        <f t="shared" si="8"/>
        <v>100</v>
      </c>
    </row>
    <row r="39" spans="1:22" ht="38.25">
      <c r="A39" s="4" t="s">
        <v>284</v>
      </c>
      <c r="B39" s="6" t="s">
        <v>272</v>
      </c>
      <c r="C39" s="2"/>
      <c r="D39" s="5">
        <v>1286.1874699999998</v>
      </c>
      <c r="E39" s="5">
        <f>E40</f>
        <v>0</v>
      </c>
      <c r="F39" s="5">
        <f t="shared" si="0"/>
        <v>1286.1874699999998</v>
      </c>
      <c r="G39" s="5">
        <f>G40</f>
        <v>0</v>
      </c>
      <c r="H39" s="5">
        <f t="shared" si="1"/>
        <v>1286.1874699999998</v>
      </c>
      <c r="I39" s="5">
        <f>I40</f>
        <v>0</v>
      </c>
      <c r="J39" s="5">
        <f t="shared" si="2"/>
        <v>1286.1874699999998</v>
      </c>
      <c r="K39" s="5">
        <f>K40</f>
        <v>0</v>
      </c>
      <c r="L39" s="5">
        <f t="shared" si="3"/>
        <v>1286.1874699999998</v>
      </c>
      <c r="M39" s="5">
        <f>M40</f>
        <v>0</v>
      </c>
      <c r="N39" s="5">
        <f t="shared" si="4"/>
        <v>1286.1874699999998</v>
      </c>
      <c r="O39" s="5">
        <f>O40</f>
        <v>0</v>
      </c>
      <c r="P39" s="5">
        <f t="shared" si="5"/>
        <v>1286.1874699999998</v>
      </c>
      <c r="Q39" s="5">
        <f>Q40</f>
        <v>0</v>
      </c>
      <c r="R39" s="5">
        <f t="shared" si="6"/>
        <v>1286.1874699999998</v>
      </c>
      <c r="S39" s="5">
        <f>S40</f>
        <v>0</v>
      </c>
      <c r="T39" s="5">
        <f t="shared" si="7"/>
        <v>1286.1874699999998</v>
      </c>
      <c r="U39" s="5">
        <f>U40</f>
        <v>1126.62833</v>
      </c>
      <c r="V39" s="22">
        <f t="shared" si="8"/>
        <v>87.594410323403338</v>
      </c>
    </row>
    <row r="40" spans="1:22" ht="38.25">
      <c r="A40" s="4" t="s">
        <v>37</v>
      </c>
      <c r="B40" s="6" t="s">
        <v>272</v>
      </c>
      <c r="C40" s="2">
        <v>600</v>
      </c>
      <c r="D40" s="5">
        <v>1286.1874699999998</v>
      </c>
      <c r="E40" s="5">
        <v>0</v>
      </c>
      <c r="F40" s="5">
        <f t="shared" si="0"/>
        <v>1286.1874699999998</v>
      </c>
      <c r="G40" s="5"/>
      <c r="H40" s="5">
        <f t="shared" si="1"/>
        <v>1286.1874699999998</v>
      </c>
      <c r="I40" s="5"/>
      <c r="J40" s="5">
        <f t="shared" si="2"/>
        <v>1286.1874699999998</v>
      </c>
      <c r="K40" s="5"/>
      <c r="L40" s="5">
        <f t="shared" si="3"/>
        <v>1286.1874699999998</v>
      </c>
      <c r="M40" s="5"/>
      <c r="N40" s="5">
        <f t="shared" si="4"/>
        <v>1286.1874699999998</v>
      </c>
      <c r="O40" s="5"/>
      <c r="P40" s="5">
        <f t="shared" si="5"/>
        <v>1286.1874699999998</v>
      </c>
      <c r="Q40" s="5"/>
      <c r="R40" s="5">
        <f t="shared" si="6"/>
        <v>1286.1874699999998</v>
      </c>
      <c r="S40" s="5"/>
      <c r="T40" s="5">
        <f t="shared" si="7"/>
        <v>1286.1874699999998</v>
      </c>
      <c r="U40" s="5">
        <v>1126.62833</v>
      </c>
      <c r="V40" s="22">
        <f t="shared" si="8"/>
        <v>87.594410323403338</v>
      </c>
    </row>
    <row r="41" spans="1:22" ht="170.25" customHeight="1">
      <c r="A41" s="10" t="s">
        <v>290</v>
      </c>
      <c r="B41" s="6" t="s">
        <v>149</v>
      </c>
      <c r="C41" s="2"/>
      <c r="D41" s="5">
        <v>114112.121</v>
      </c>
      <c r="E41" s="5">
        <f>E42</f>
        <v>0</v>
      </c>
      <c r="F41" s="5">
        <f t="shared" si="0"/>
        <v>114112.121</v>
      </c>
      <c r="G41" s="5">
        <f>G42</f>
        <v>0</v>
      </c>
      <c r="H41" s="5">
        <f t="shared" si="1"/>
        <v>114112.121</v>
      </c>
      <c r="I41" s="5">
        <f>I42</f>
        <v>0</v>
      </c>
      <c r="J41" s="5">
        <f t="shared" si="2"/>
        <v>114112.121</v>
      </c>
      <c r="K41" s="5">
        <f>K42</f>
        <v>0</v>
      </c>
      <c r="L41" s="5">
        <f t="shared" si="3"/>
        <v>114112.121</v>
      </c>
      <c r="M41" s="5">
        <f>M42</f>
        <v>0</v>
      </c>
      <c r="N41" s="5">
        <f t="shared" si="4"/>
        <v>114112.121</v>
      </c>
      <c r="O41" s="5">
        <f>O42</f>
        <v>0</v>
      </c>
      <c r="P41" s="5">
        <f t="shared" si="5"/>
        <v>114112.121</v>
      </c>
      <c r="Q41" s="5">
        <f>Q42</f>
        <v>0</v>
      </c>
      <c r="R41" s="5">
        <f t="shared" si="6"/>
        <v>114112.121</v>
      </c>
      <c r="S41" s="5">
        <f>S42</f>
        <v>0</v>
      </c>
      <c r="T41" s="5">
        <f t="shared" si="7"/>
        <v>114112.121</v>
      </c>
      <c r="U41" s="5">
        <f>U42</f>
        <v>89773.8</v>
      </c>
      <c r="V41" s="22">
        <f t="shared" si="8"/>
        <v>78.671572496667551</v>
      </c>
    </row>
    <row r="42" spans="1:22" ht="38.25">
      <c r="A42" s="4" t="s">
        <v>37</v>
      </c>
      <c r="B42" s="6" t="s">
        <v>149</v>
      </c>
      <c r="C42" s="2">
        <v>600</v>
      </c>
      <c r="D42" s="5">
        <v>114112.121</v>
      </c>
      <c r="E42" s="5">
        <v>0</v>
      </c>
      <c r="F42" s="5">
        <f t="shared" si="0"/>
        <v>114112.121</v>
      </c>
      <c r="G42" s="5"/>
      <c r="H42" s="5">
        <f t="shared" si="1"/>
        <v>114112.121</v>
      </c>
      <c r="I42" s="5"/>
      <c r="J42" s="5">
        <f t="shared" si="2"/>
        <v>114112.121</v>
      </c>
      <c r="K42" s="5"/>
      <c r="L42" s="5">
        <f t="shared" si="3"/>
        <v>114112.121</v>
      </c>
      <c r="M42" s="5"/>
      <c r="N42" s="5">
        <f t="shared" si="4"/>
        <v>114112.121</v>
      </c>
      <c r="O42" s="5"/>
      <c r="P42" s="5">
        <f t="shared" si="5"/>
        <v>114112.121</v>
      </c>
      <c r="Q42" s="5"/>
      <c r="R42" s="5">
        <f t="shared" si="6"/>
        <v>114112.121</v>
      </c>
      <c r="S42" s="5"/>
      <c r="T42" s="5">
        <f t="shared" si="7"/>
        <v>114112.121</v>
      </c>
      <c r="U42" s="5">
        <v>89773.8</v>
      </c>
      <c r="V42" s="22">
        <f t="shared" si="8"/>
        <v>78.671572496667551</v>
      </c>
    </row>
    <row r="43" spans="1:22" ht="108" hidden="1" customHeight="1">
      <c r="A43" s="4" t="s">
        <v>543</v>
      </c>
      <c r="B43" s="6" t="s">
        <v>242</v>
      </c>
      <c r="C43" s="2"/>
      <c r="D43" s="5">
        <v>10936.800000000001</v>
      </c>
      <c r="E43" s="5">
        <f>E44</f>
        <v>-10936.8</v>
      </c>
      <c r="F43" s="5">
        <f t="shared" si="0"/>
        <v>0</v>
      </c>
      <c r="G43" s="5">
        <f>G44</f>
        <v>0</v>
      </c>
      <c r="H43" s="5">
        <f t="shared" si="1"/>
        <v>0</v>
      </c>
      <c r="I43" s="5">
        <f>I44</f>
        <v>0</v>
      </c>
      <c r="J43" s="5">
        <f t="shared" si="2"/>
        <v>0</v>
      </c>
      <c r="K43" s="5">
        <f>K44</f>
        <v>0</v>
      </c>
      <c r="L43" s="5">
        <f t="shared" si="3"/>
        <v>0</v>
      </c>
      <c r="M43" s="5">
        <f>M44</f>
        <v>0</v>
      </c>
      <c r="N43" s="5">
        <f t="shared" si="4"/>
        <v>0</v>
      </c>
      <c r="O43" s="5">
        <f>O44</f>
        <v>0</v>
      </c>
      <c r="P43" s="5">
        <f t="shared" si="5"/>
        <v>0</v>
      </c>
      <c r="Q43" s="5">
        <f>Q44</f>
        <v>0</v>
      </c>
      <c r="R43" s="5">
        <f t="shared" si="6"/>
        <v>0</v>
      </c>
      <c r="S43" s="5">
        <f>S44</f>
        <v>0</v>
      </c>
      <c r="T43" s="5">
        <f t="shared" si="7"/>
        <v>0</v>
      </c>
      <c r="U43" s="5">
        <f>U44</f>
        <v>0</v>
      </c>
      <c r="V43" s="22">
        <v>0</v>
      </c>
    </row>
    <row r="44" spans="1:22" ht="38.25" hidden="1">
      <c r="A44" s="4" t="s">
        <v>37</v>
      </c>
      <c r="B44" s="6" t="s">
        <v>242</v>
      </c>
      <c r="C44" s="2">
        <v>600</v>
      </c>
      <c r="D44" s="5">
        <v>10936.800000000001</v>
      </c>
      <c r="E44" s="5">
        <v>-10936.8</v>
      </c>
      <c r="F44" s="5">
        <f t="shared" si="0"/>
        <v>0</v>
      </c>
      <c r="G44" s="5"/>
      <c r="H44" s="5">
        <f t="shared" si="1"/>
        <v>0</v>
      </c>
      <c r="I44" s="5"/>
      <c r="J44" s="5">
        <f t="shared" si="2"/>
        <v>0</v>
      </c>
      <c r="K44" s="5"/>
      <c r="L44" s="5">
        <f t="shared" si="3"/>
        <v>0</v>
      </c>
      <c r="M44" s="5"/>
      <c r="N44" s="5">
        <f t="shared" si="4"/>
        <v>0</v>
      </c>
      <c r="O44" s="5"/>
      <c r="P44" s="5">
        <f t="shared" si="5"/>
        <v>0</v>
      </c>
      <c r="Q44" s="5"/>
      <c r="R44" s="5">
        <f t="shared" si="6"/>
        <v>0</v>
      </c>
      <c r="S44" s="5"/>
      <c r="T44" s="5">
        <f t="shared" si="7"/>
        <v>0</v>
      </c>
      <c r="U44" s="5">
        <v>0</v>
      </c>
      <c r="V44" s="22">
        <v>0</v>
      </c>
    </row>
    <row r="45" spans="1:22" ht="216.75">
      <c r="A45" s="4" t="s">
        <v>540</v>
      </c>
      <c r="B45" s="6" t="s">
        <v>544</v>
      </c>
      <c r="C45" s="2"/>
      <c r="D45" s="5">
        <v>0</v>
      </c>
      <c r="E45" s="5">
        <f>E46</f>
        <v>10936.8</v>
      </c>
      <c r="F45" s="5">
        <f t="shared" si="0"/>
        <v>10936.8</v>
      </c>
      <c r="G45" s="5">
        <f>G46</f>
        <v>0</v>
      </c>
      <c r="H45" s="5">
        <f t="shared" si="1"/>
        <v>10936.8</v>
      </c>
      <c r="I45" s="5">
        <f>I46</f>
        <v>0</v>
      </c>
      <c r="J45" s="5">
        <f t="shared" si="2"/>
        <v>10936.8</v>
      </c>
      <c r="K45" s="5">
        <f>K46</f>
        <v>0</v>
      </c>
      <c r="L45" s="5">
        <f t="shared" si="3"/>
        <v>10936.8</v>
      </c>
      <c r="M45" s="5">
        <f>M46</f>
        <v>0</v>
      </c>
      <c r="N45" s="5">
        <f t="shared" si="4"/>
        <v>10936.8</v>
      </c>
      <c r="O45" s="5">
        <f>O46</f>
        <v>0</v>
      </c>
      <c r="P45" s="5">
        <f t="shared" si="5"/>
        <v>10936.8</v>
      </c>
      <c r="Q45" s="5">
        <f>Q46</f>
        <v>0</v>
      </c>
      <c r="R45" s="5">
        <f t="shared" si="6"/>
        <v>10936.8</v>
      </c>
      <c r="S45" s="5">
        <f>S46</f>
        <v>0</v>
      </c>
      <c r="T45" s="5">
        <f t="shared" si="7"/>
        <v>10936.8</v>
      </c>
      <c r="U45" s="5">
        <f>U46</f>
        <v>8261.19</v>
      </c>
      <c r="V45" s="22">
        <f t="shared" si="8"/>
        <v>75.535714285714292</v>
      </c>
    </row>
    <row r="46" spans="1:22" ht="38.25">
      <c r="A46" s="4" t="s">
        <v>37</v>
      </c>
      <c r="B46" s="6" t="s">
        <v>544</v>
      </c>
      <c r="C46" s="2">
        <v>600</v>
      </c>
      <c r="D46" s="5">
        <v>0</v>
      </c>
      <c r="E46" s="5">
        <v>10936.8</v>
      </c>
      <c r="F46" s="5">
        <f t="shared" si="0"/>
        <v>10936.8</v>
      </c>
      <c r="G46" s="5"/>
      <c r="H46" s="5">
        <f t="shared" si="1"/>
        <v>10936.8</v>
      </c>
      <c r="I46" s="5"/>
      <c r="J46" s="5">
        <f t="shared" si="2"/>
        <v>10936.8</v>
      </c>
      <c r="K46" s="5"/>
      <c r="L46" s="5">
        <f t="shared" si="3"/>
        <v>10936.8</v>
      </c>
      <c r="M46" s="5"/>
      <c r="N46" s="5">
        <f t="shared" si="4"/>
        <v>10936.8</v>
      </c>
      <c r="O46" s="5"/>
      <c r="P46" s="5">
        <f t="shared" si="5"/>
        <v>10936.8</v>
      </c>
      <c r="Q46" s="5"/>
      <c r="R46" s="5">
        <f t="shared" si="6"/>
        <v>10936.8</v>
      </c>
      <c r="S46" s="5"/>
      <c r="T46" s="5">
        <f t="shared" si="7"/>
        <v>10936.8</v>
      </c>
      <c r="U46" s="5">
        <v>8261.19</v>
      </c>
      <c r="V46" s="22">
        <f t="shared" si="8"/>
        <v>75.535714285714292</v>
      </c>
    </row>
    <row r="47" spans="1:22" ht="38.25">
      <c r="A47" s="4" t="s">
        <v>525</v>
      </c>
      <c r="B47" s="2" t="s">
        <v>576</v>
      </c>
      <c r="C47" s="2"/>
      <c r="D47" s="5"/>
      <c r="E47" s="5"/>
      <c r="F47" s="5">
        <f t="shared" si="0"/>
        <v>0</v>
      </c>
      <c r="G47" s="5">
        <f>G48</f>
        <v>0</v>
      </c>
      <c r="H47" s="5">
        <f t="shared" si="1"/>
        <v>0</v>
      </c>
      <c r="I47" s="5">
        <f>I48</f>
        <v>217.42106000000001</v>
      </c>
      <c r="J47" s="5">
        <f t="shared" si="2"/>
        <v>217.42106000000001</v>
      </c>
      <c r="K47" s="5">
        <f>K48</f>
        <v>0</v>
      </c>
      <c r="L47" s="5">
        <f t="shared" si="3"/>
        <v>217.42106000000001</v>
      </c>
      <c r="M47" s="5">
        <f>M48</f>
        <v>4131</v>
      </c>
      <c r="N47" s="5">
        <f t="shared" si="4"/>
        <v>4348.4210599999997</v>
      </c>
      <c r="O47" s="5">
        <f>O48</f>
        <v>0</v>
      </c>
      <c r="P47" s="5">
        <f t="shared" si="5"/>
        <v>4348.4210599999997</v>
      </c>
      <c r="Q47" s="5">
        <f>Q48</f>
        <v>0</v>
      </c>
      <c r="R47" s="5">
        <f t="shared" si="6"/>
        <v>4348.4210599999997</v>
      </c>
      <c r="S47" s="5">
        <f>S48</f>
        <v>0</v>
      </c>
      <c r="T47" s="5">
        <f t="shared" si="7"/>
        <v>4348.4210599999997</v>
      </c>
      <c r="U47" s="5">
        <f>U48</f>
        <v>4348.4210599999997</v>
      </c>
      <c r="V47" s="22">
        <f t="shared" si="8"/>
        <v>100</v>
      </c>
    </row>
    <row r="48" spans="1:22" ht="38.25">
      <c r="A48" s="4" t="s">
        <v>37</v>
      </c>
      <c r="B48" s="2" t="s">
        <v>576</v>
      </c>
      <c r="C48" s="2">
        <v>600</v>
      </c>
      <c r="D48" s="5"/>
      <c r="E48" s="5"/>
      <c r="F48" s="5">
        <f t="shared" si="0"/>
        <v>0</v>
      </c>
      <c r="G48" s="5"/>
      <c r="H48" s="5">
        <f t="shared" si="1"/>
        <v>0</v>
      </c>
      <c r="I48" s="5">
        <v>217.42106000000001</v>
      </c>
      <c r="J48" s="5">
        <f t="shared" si="2"/>
        <v>217.42106000000001</v>
      </c>
      <c r="K48" s="5"/>
      <c r="L48" s="5">
        <f t="shared" si="3"/>
        <v>217.42106000000001</v>
      </c>
      <c r="M48" s="5">
        <v>4131</v>
      </c>
      <c r="N48" s="5">
        <f t="shared" si="4"/>
        <v>4348.4210599999997</v>
      </c>
      <c r="O48" s="5"/>
      <c r="P48" s="5">
        <f t="shared" si="5"/>
        <v>4348.4210599999997</v>
      </c>
      <c r="Q48" s="5"/>
      <c r="R48" s="5">
        <f t="shared" si="6"/>
        <v>4348.4210599999997</v>
      </c>
      <c r="S48" s="5"/>
      <c r="T48" s="5">
        <f t="shared" si="7"/>
        <v>4348.4210599999997</v>
      </c>
      <c r="U48" s="5">
        <v>4348.4210599999997</v>
      </c>
      <c r="V48" s="22">
        <f t="shared" si="8"/>
        <v>100</v>
      </c>
    </row>
    <row r="49" spans="1:22" ht="38.25">
      <c r="A49" s="4" t="s">
        <v>570</v>
      </c>
      <c r="B49" s="6" t="s">
        <v>574</v>
      </c>
      <c r="C49" s="2"/>
      <c r="D49" s="5"/>
      <c r="E49" s="5"/>
      <c r="F49" s="5">
        <v>0</v>
      </c>
      <c r="G49" s="5">
        <f>G50</f>
        <v>0</v>
      </c>
      <c r="H49" s="5">
        <f t="shared" si="1"/>
        <v>0</v>
      </c>
      <c r="I49" s="5">
        <f>I50</f>
        <v>355.88905</v>
      </c>
      <c r="J49" s="5">
        <f t="shared" si="2"/>
        <v>355.88905</v>
      </c>
      <c r="K49" s="5">
        <f>K50</f>
        <v>0</v>
      </c>
      <c r="L49" s="5">
        <f t="shared" si="3"/>
        <v>355.88905</v>
      </c>
      <c r="M49" s="5">
        <f>M50</f>
        <v>0</v>
      </c>
      <c r="N49" s="5">
        <f t="shared" si="4"/>
        <v>355.88905</v>
      </c>
      <c r="O49" s="5">
        <f>O50</f>
        <v>0</v>
      </c>
      <c r="P49" s="5">
        <f t="shared" si="5"/>
        <v>355.88905</v>
      </c>
      <c r="Q49" s="5">
        <f>Q50</f>
        <v>0</v>
      </c>
      <c r="R49" s="5">
        <f t="shared" si="6"/>
        <v>355.88905</v>
      </c>
      <c r="S49" s="5">
        <f>S50</f>
        <v>0</v>
      </c>
      <c r="T49" s="5">
        <f t="shared" si="7"/>
        <v>355.88905</v>
      </c>
      <c r="U49" s="5">
        <f>U50</f>
        <v>88.972149999999999</v>
      </c>
      <c r="V49" s="22">
        <f t="shared" si="8"/>
        <v>24.999968389024612</v>
      </c>
    </row>
    <row r="50" spans="1:22" ht="140.25">
      <c r="A50" s="4" t="s">
        <v>571</v>
      </c>
      <c r="B50" s="6" t="s">
        <v>573</v>
      </c>
      <c r="C50" s="2"/>
      <c r="D50" s="5"/>
      <c r="E50" s="5"/>
      <c r="F50" s="5">
        <v>0</v>
      </c>
      <c r="G50" s="5">
        <f>G51</f>
        <v>0</v>
      </c>
      <c r="H50" s="5">
        <f t="shared" si="1"/>
        <v>0</v>
      </c>
      <c r="I50" s="5">
        <f>I51</f>
        <v>355.88905</v>
      </c>
      <c r="J50" s="5">
        <f t="shared" si="2"/>
        <v>355.88905</v>
      </c>
      <c r="K50" s="5">
        <f>K51</f>
        <v>0</v>
      </c>
      <c r="L50" s="5">
        <f t="shared" si="3"/>
        <v>355.88905</v>
      </c>
      <c r="M50" s="5">
        <f>M51</f>
        <v>0</v>
      </c>
      <c r="N50" s="5">
        <f t="shared" si="4"/>
        <v>355.88905</v>
      </c>
      <c r="O50" s="5">
        <f>O51</f>
        <v>0</v>
      </c>
      <c r="P50" s="5">
        <f t="shared" si="5"/>
        <v>355.88905</v>
      </c>
      <c r="Q50" s="5">
        <f>Q51</f>
        <v>0</v>
      </c>
      <c r="R50" s="5">
        <f t="shared" si="6"/>
        <v>355.88905</v>
      </c>
      <c r="S50" s="5">
        <f>S51</f>
        <v>0</v>
      </c>
      <c r="T50" s="5">
        <f t="shared" si="7"/>
        <v>355.88905</v>
      </c>
      <c r="U50" s="5">
        <f>U51</f>
        <v>88.972149999999999</v>
      </c>
      <c r="V50" s="22">
        <f t="shared" si="8"/>
        <v>24.999968389024612</v>
      </c>
    </row>
    <row r="51" spans="1:22" ht="38.25">
      <c r="A51" s="4" t="s">
        <v>37</v>
      </c>
      <c r="B51" s="6" t="s">
        <v>573</v>
      </c>
      <c r="C51" s="2">
        <v>600</v>
      </c>
      <c r="D51" s="5"/>
      <c r="E51" s="5"/>
      <c r="F51" s="5">
        <v>0</v>
      </c>
      <c r="G51" s="5"/>
      <c r="H51" s="5">
        <f t="shared" si="1"/>
        <v>0</v>
      </c>
      <c r="I51" s="5">
        <v>355.88905</v>
      </c>
      <c r="J51" s="5">
        <f t="shared" si="2"/>
        <v>355.88905</v>
      </c>
      <c r="K51" s="5"/>
      <c r="L51" s="5">
        <f t="shared" si="3"/>
        <v>355.88905</v>
      </c>
      <c r="M51" s="5"/>
      <c r="N51" s="5">
        <f t="shared" si="4"/>
        <v>355.88905</v>
      </c>
      <c r="O51" s="5"/>
      <c r="P51" s="5">
        <f t="shared" si="5"/>
        <v>355.88905</v>
      </c>
      <c r="Q51" s="5"/>
      <c r="R51" s="5">
        <f t="shared" si="6"/>
        <v>355.88905</v>
      </c>
      <c r="S51" s="5"/>
      <c r="T51" s="5">
        <f t="shared" si="7"/>
        <v>355.88905</v>
      </c>
      <c r="U51" s="5">
        <v>88.972149999999999</v>
      </c>
      <c r="V51" s="22">
        <f t="shared" si="8"/>
        <v>24.999968389024612</v>
      </c>
    </row>
    <row r="52" spans="1:22" ht="44.25" customHeight="1">
      <c r="A52" s="9" t="s">
        <v>150</v>
      </c>
      <c r="B52" s="8" t="s">
        <v>153</v>
      </c>
      <c r="C52" s="2"/>
      <c r="D52" s="5">
        <v>40148.94356</v>
      </c>
      <c r="E52" s="5">
        <f>E53+E78+E74</f>
        <v>0</v>
      </c>
      <c r="F52" s="5">
        <f t="shared" si="0"/>
        <v>40148.94356</v>
      </c>
      <c r="G52" s="5">
        <f>G53+G78+G74</f>
        <v>0</v>
      </c>
      <c r="H52" s="5">
        <f t="shared" si="1"/>
        <v>40148.94356</v>
      </c>
      <c r="I52" s="5">
        <f>I53+I78+I74</f>
        <v>-54.711039999999926</v>
      </c>
      <c r="J52" s="5">
        <f t="shared" si="2"/>
        <v>40094.232519999998</v>
      </c>
      <c r="K52" s="5">
        <f>K53+K78+K74</f>
        <v>39.493049999999997</v>
      </c>
      <c r="L52" s="5">
        <f t="shared" si="3"/>
        <v>40133.725569999995</v>
      </c>
      <c r="M52" s="5">
        <f>M53+M78+M74</f>
        <v>70</v>
      </c>
      <c r="N52" s="5">
        <f t="shared" si="4"/>
        <v>40203.725569999995</v>
      </c>
      <c r="O52" s="5">
        <f>O53+O78+O74</f>
        <v>186.39768000000001</v>
      </c>
      <c r="P52" s="5">
        <f t="shared" si="5"/>
        <v>40390.123249999997</v>
      </c>
      <c r="Q52" s="5">
        <f>Q53+Q78+Q74</f>
        <v>312.16332</v>
      </c>
      <c r="R52" s="5">
        <f t="shared" si="6"/>
        <v>40702.286569999997</v>
      </c>
      <c r="S52" s="5">
        <f>S53+S78+S74</f>
        <v>101.282</v>
      </c>
      <c r="T52" s="5">
        <f t="shared" si="7"/>
        <v>40803.568569999996</v>
      </c>
      <c r="U52" s="5">
        <f>U53+U78+U74</f>
        <v>29681.059490000003</v>
      </c>
      <c r="V52" s="22">
        <f t="shared" si="8"/>
        <v>72.741332511349029</v>
      </c>
    </row>
    <row r="53" spans="1:22" ht="38.25">
      <c r="A53" s="4" t="s">
        <v>152</v>
      </c>
      <c r="B53" s="2" t="s">
        <v>154</v>
      </c>
      <c r="C53" s="2"/>
      <c r="D53" s="5">
        <v>32271.792359999999</v>
      </c>
      <c r="E53" s="5">
        <f>E54+E56+E62+E64+E66+E68+E70+E72+E58+E60</f>
        <v>122.41480000000001</v>
      </c>
      <c r="F53" s="5">
        <f t="shared" si="0"/>
        <v>32394.207159999998</v>
      </c>
      <c r="G53" s="5">
        <f>G54+G56+G62+G64+G66+G68+G70+G72+G58+G60</f>
        <v>0</v>
      </c>
      <c r="H53" s="5">
        <f t="shared" si="1"/>
        <v>32394.207159999998</v>
      </c>
      <c r="I53" s="5">
        <f>I54+I56+I62+I64+I66+I68+I70+I72+I58+I60</f>
        <v>5.5999999999999999E-3</v>
      </c>
      <c r="J53" s="5">
        <f t="shared" si="2"/>
        <v>32394.212759999999</v>
      </c>
      <c r="K53" s="5">
        <f>K54+K56+K62+K64+K66+K68+K70+K72+K58+K60</f>
        <v>39.493049999999997</v>
      </c>
      <c r="L53" s="5">
        <f t="shared" si="3"/>
        <v>32433.705809999999</v>
      </c>
      <c r="M53" s="5">
        <f>M54+M56+M62+M64+M66+M68+M70+M72+M58+M60</f>
        <v>70</v>
      </c>
      <c r="N53" s="5">
        <f t="shared" si="4"/>
        <v>32503.705809999999</v>
      </c>
      <c r="O53" s="5">
        <f>O54+O56+O62+O64+O66+O68+O70+O72+O58+O60</f>
        <v>186.39768000000001</v>
      </c>
      <c r="P53" s="5">
        <f t="shared" si="5"/>
        <v>32690.103489999998</v>
      </c>
      <c r="Q53" s="5">
        <f>Q54+Q56+Q62+Q64+Q66+Q68+Q70+Q72+Q58+Q60</f>
        <v>312.16332</v>
      </c>
      <c r="R53" s="5">
        <f t="shared" si="6"/>
        <v>33002.266810000001</v>
      </c>
      <c r="S53" s="5">
        <f>S54+S56+S62+S64+S66+S68+S70+S72+S58+S60</f>
        <v>101.282</v>
      </c>
      <c r="T53" s="5">
        <f t="shared" si="7"/>
        <v>33103.54881</v>
      </c>
      <c r="U53" s="5">
        <f>U54+U56+U62+U64+U66+U68+U70+U72+U58+U60</f>
        <v>25811.807630000003</v>
      </c>
      <c r="V53" s="22">
        <f t="shared" si="8"/>
        <v>77.972932080933603</v>
      </c>
    </row>
    <row r="54" spans="1:22" ht="15.75">
      <c r="A54" s="4" t="s">
        <v>151</v>
      </c>
      <c r="B54" s="2" t="s">
        <v>155</v>
      </c>
      <c r="C54" s="2"/>
      <c r="D54" s="5">
        <v>25675.11002</v>
      </c>
      <c r="E54" s="5">
        <f>E55</f>
        <v>122.4148</v>
      </c>
      <c r="F54" s="5">
        <f t="shared" si="0"/>
        <v>25797.524819999999</v>
      </c>
      <c r="G54" s="5">
        <f>G55</f>
        <v>0</v>
      </c>
      <c r="H54" s="5">
        <f t="shared" si="1"/>
        <v>25797.524819999999</v>
      </c>
      <c r="I54" s="5">
        <f>I55</f>
        <v>5.5999999999999999E-3</v>
      </c>
      <c r="J54" s="5">
        <f t="shared" si="2"/>
        <v>25797.530419999999</v>
      </c>
      <c r="K54" s="5">
        <f>K55</f>
        <v>35.808839999999996</v>
      </c>
      <c r="L54" s="5">
        <f t="shared" si="3"/>
        <v>25833.339260000001</v>
      </c>
      <c r="M54" s="5">
        <f>M55</f>
        <v>0</v>
      </c>
      <c r="N54" s="5">
        <f t="shared" si="4"/>
        <v>25833.339260000001</v>
      </c>
      <c r="O54" s="5">
        <f>O55</f>
        <v>186.39768000000001</v>
      </c>
      <c r="P54" s="5">
        <f t="shared" si="5"/>
        <v>26019.736939999999</v>
      </c>
      <c r="Q54" s="5">
        <f>Q55</f>
        <v>312.16332</v>
      </c>
      <c r="R54" s="5">
        <f t="shared" si="6"/>
        <v>26331.900259999999</v>
      </c>
      <c r="S54" s="5">
        <f>S55</f>
        <v>101.282</v>
      </c>
      <c r="T54" s="5">
        <f t="shared" si="7"/>
        <v>26433.182259999998</v>
      </c>
      <c r="U54" s="5">
        <f>U55</f>
        <v>20924.574000000001</v>
      </c>
      <c r="V54" s="22">
        <f t="shared" si="8"/>
        <v>79.160253177931224</v>
      </c>
    </row>
    <row r="55" spans="1:22" ht="38.25">
      <c r="A55" s="4" t="s">
        <v>37</v>
      </c>
      <c r="B55" s="2" t="s">
        <v>155</v>
      </c>
      <c r="C55" s="2">
        <v>600</v>
      </c>
      <c r="D55" s="5">
        <v>25675.11002</v>
      </c>
      <c r="E55" s="5">
        <v>122.4148</v>
      </c>
      <c r="F55" s="5">
        <f t="shared" si="0"/>
        <v>25797.524819999999</v>
      </c>
      <c r="G55" s="5"/>
      <c r="H55" s="5">
        <f t="shared" si="1"/>
        <v>25797.524819999999</v>
      </c>
      <c r="I55" s="5">
        <v>5.5999999999999999E-3</v>
      </c>
      <c r="J55" s="5">
        <f t="shared" si="2"/>
        <v>25797.530419999999</v>
      </c>
      <c r="K55" s="5">
        <v>35.808839999999996</v>
      </c>
      <c r="L55" s="5">
        <f t="shared" si="3"/>
        <v>25833.339260000001</v>
      </c>
      <c r="M55" s="5"/>
      <c r="N55" s="5">
        <f t="shared" si="4"/>
        <v>25833.339260000001</v>
      </c>
      <c r="O55" s="5">
        <v>186.39768000000001</v>
      </c>
      <c r="P55" s="5">
        <f t="shared" si="5"/>
        <v>26019.736939999999</v>
      </c>
      <c r="Q55" s="5">
        <v>312.16332</v>
      </c>
      <c r="R55" s="5">
        <f t="shared" si="6"/>
        <v>26331.900259999999</v>
      </c>
      <c r="S55" s="5">
        <v>101.282</v>
      </c>
      <c r="T55" s="5">
        <f t="shared" si="7"/>
        <v>26433.182259999998</v>
      </c>
      <c r="U55" s="5">
        <v>20924.574000000001</v>
      </c>
      <c r="V55" s="22">
        <f t="shared" si="8"/>
        <v>79.160253177931224</v>
      </c>
    </row>
    <row r="56" spans="1:22" ht="38.25">
      <c r="A56" s="4" t="s">
        <v>157</v>
      </c>
      <c r="B56" s="2" t="s">
        <v>158</v>
      </c>
      <c r="C56" s="2"/>
      <c r="D56" s="5">
        <v>35</v>
      </c>
      <c r="E56" s="5">
        <f>E57</f>
        <v>0</v>
      </c>
      <c r="F56" s="5">
        <f t="shared" si="0"/>
        <v>35</v>
      </c>
      <c r="G56" s="5">
        <f>G57</f>
        <v>0</v>
      </c>
      <c r="H56" s="5">
        <f t="shared" si="1"/>
        <v>35</v>
      </c>
      <c r="I56" s="5">
        <f>I57</f>
        <v>0</v>
      </c>
      <c r="J56" s="5">
        <f t="shared" si="2"/>
        <v>35</v>
      </c>
      <c r="K56" s="5">
        <f>K57</f>
        <v>0</v>
      </c>
      <c r="L56" s="5">
        <f t="shared" si="3"/>
        <v>35</v>
      </c>
      <c r="M56" s="5">
        <f>M57</f>
        <v>0</v>
      </c>
      <c r="N56" s="5">
        <f t="shared" si="4"/>
        <v>35</v>
      </c>
      <c r="O56" s="5">
        <f>O57</f>
        <v>0</v>
      </c>
      <c r="P56" s="5">
        <f t="shared" si="5"/>
        <v>35</v>
      </c>
      <c r="Q56" s="5">
        <f>Q57</f>
        <v>0</v>
      </c>
      <c r="R56" s="5">
        <f t="shared" si="6"/>
        <v>35</v>
      </c>
      <c r="S56" s="5">
        <f>S57</f>
        <v>0</v>
      </c>
      <c r="T56" s="5">
        <f t="shared" si="7"/>
        <v>35</v>
      </c>
      <c r="U56" s="5">
        <f>U57</f>
        <v>0</v>
      </c>
      <c r="V56" s="22">
        <f t="shared" si="8"/>
        <v>0</v>
      </c>
    </row>
    <row r="57" spans="1:22" ht="38.25">
      <c r="A57" s="4" t="s">
        <v>37</v>
      </c>
      <c r="B57" s="2" t="s">
        <v>158</v>
      </c>
      <c r="C57" s="2">
        <v>600</v>
      </c>
      <c r="D57" s="5">
        <v>35</v>
      </c>
      <c r="E57" s="5">
        <v>0</v>
      </c>
      <c r="F57" s="5">
        <f t="shared" si="0"/>
        <v>35</v>
      </c>
      <c r="G57" s="5"/>
      <c r="H57" s="5">
        <f t="shared" si="1"/>
        <v>35</v>
      </c>
      <c r="I57" s="5"/>
      <c r="J57" s="5">
        <f t="shared" si="2"/>
        <v>35</v>
      </c>
      <c r="K57" s="5"/>
      <c r="L57" s="5">
        <f t="shared" si="3"/>
        <v>35</v>
      </c>
      <c r="M57" s="5"/>
      <c r="N57" s="5">
        <f t="shared" si="4"/>
        <v>35</v>
      </c>
      <c r="O57" s="5"/>
      <c r="P57" s="5">
        <f t="shared" si="5"/>
        <v>35</v>
      </c>
      <c r="Q57" s="5"/>
      <c r="R57" s="5">
        <f t="shared" si="6"/>
        <v>35</v>
      </c>
      <c r="S57" s="5"/>
      <c r="T57" s="5">
        <f t="shared" si="7"/>
        <v>35</v>
      </c>
      <c r="U57" s="5">
        <v>0</v>
      </c>
      <c r="V57" s="22">
        <f t="shared" si="8"/>
        <v>0</v>
      </c>
    </row>
    <row r="58" spans="1:22" ht="54" hidden="1" customHeight="1">
      <c r="A58" s="4" t="s">
        <v>493</v>
      </c>
      <c r="B58" s="2" t="s">
        <v>492</v>
      </c>
      <c r="C58" s="2"/>
      <c r="D58" s="5">
        <v>361.26316000000003</v>
      </c>
      <c r="E58" s="5">
        <f>E59</f>
        <v>-361.26316000000003</v>
      </c>
      <c r="F58" s="5">
        <f t="shared" si="0"/>
        <v>0</v>
      </c>
      <c r="G58" s="5">
        <f>G59</f>
        <v>0</v>
      </c>
      <c r="H58" s="5">
        <f t="shared" si="1"/>
        <v>0</v>
      </c>
      <c r="I58" s="5">
        <f>I59</f>
        <v>0</v>
      </c>
      <c r="J58" s="5">
        <f t="shared" si="2"/>
        <v>0</v>
      </c>
      <c r="K58" s="5">
        <f>K59</f>
        <v>0</v>
      </c>
      <c r="L58" s="5">
        <f t="shared" si="3"/>
        <v>0</v>
      </c>
      <c r="M58" s="5">
        <f>M59</f>
        <v>0</v>
      </c>
      <c r="N58" s="5">
        <f t="shared" si="4"/>
        <v>0</v>
      </c>
      <c r="O58" s="5">
        <f>O59</f>
        <v>0</v>
      </c>
      <c r="P58" s="5">
        <f t="shared" si="5"/>
        <v>0</v>
      </c>
      <c r="Q58" s="5">
        <f>Q59</f>
        <v>0</v>
      </c>
      <c r="R58" s="5">
        <f t="shared" si="6"/>
        <v>0</v>
      </c>
      <c r="S58" s="5">
        <f>S59</f>
        <v>0</v>
      </c>
      <c r="T58" s="5">
        <f t="shared" si="7"/>
        <v>0</v>
      </c>
      <c r="U58" s="5">
        <f>U59</f>
        <v>0</v>
      </c>
      <c r="V58" s="22">
        <v>0</v>
      </c>
    </row>
    <row r="59" spans="1:22" ht="38.25" hidden="1">
      <c r="A59" s="4" t="s">
        <v>37</v>
      </c>
      <c r="B59" s="2" t="s">
        <v>492</v>
      </c>
      <c r="C59" s="2">
        <v>600</v>
      </c>
      <c r="D59" s="5">
        <v>361.26316000000003</v>
      </c>
      <c r="E59" s="5">
        <v>-361.26316000000003</v>
      </c>
      <c r="F59" s="5">
        <f t="shared" si="0"/>
        <v>0</v>
      </c>
      <c r="G59" s="5"/>
      <c r="H59" s="5">
        <f t="shared" si="1"/>
        <v>0</v>
      </c>
      <c r="I59" s="5"/>
      <c r="J59" s="5">
        <f t="shared" si="2"/>
        <v>0</v>
      </c>
      <c r="K59" s="5"/>
      <c r="L59" s="5">
        <f t="shared" si="3"/>
        <v>0</v>
      </c>
      <c r="M59" s="5"/>
      <c r="N59" s="5">
        <f t="shared" si="4"/>
        <v>0</v>
      </c>
      <c r="O59" s="5"/>
      <c r="P59" s="5">
        <f t="shared" si="5"/>
        <v>0</v>
      </c>
      <c r="Q59" s="5"/>
      <c r="R59" s="5">
        <f t="shared" si="6"/>
        <v>0</v>
      </c>
      <c r="S59" s="5"/>
      <c r="T59" s="5">
        <f t="shared" si="7"/>
        <v>0</v>
      </c>
      <c r="U59" s="5">
        <v>0</v>
      </c>
      <c r="V59" s="22">
        <v>0</v>
      </c>
    </row>
    <row r="60" spans="1:22" ht="38.25">
      <c r="A60" s="4" t="s">
        <v>525</v>
      </c>
      <c r="B60" s="2" t="s">
        <v>526</v>
      </c>
      <c r="C60" s="2"/>
      <c r="D60" s="5">
        <v>0</v>
      </c>
      <c r="E60" s="5">
        <f>E61</f>
        <v>361.26316000000003</v>
      </c>
      <c r="F60" s="5">
        <f t="shared" si="0"/>
        <v>361.26316000000003</v>
      </c>
      <c r="G60" s="5">
        <f>G61</f>
        <v>0</v>
      </c>
      <c r="H60" s="5">
        <f t="shared" si="1"/>
        <v>361.26316000000003</v>
      </c>
      <c r="I60" s="5">
        <f>I61</f>
        <v>0</v>
      </c>
      <c r="J60" s="5">
        <f t="shared" si="2"/>
        <v>361.26316000000003</v>
      </c>
      <c r="K60" s="5">
        <f>K61</f>
        <v>3.6842100000000002</v>
      </c>
      <c r="L60" s="5">
        <f t="shared" si="3"/>
        <v>364.94737000000003</v>
      </c>
      <c r="M60" s="5">
        <f>M61</f>
        <v>70</v>
      </c>
      <c r="N60" s="5">
        <f t="shared" si="4"/>
        <v>434.94737000000003</v>
      </c>
      <c r="O60" s="5">
        <f>O61</f>
        <v>0</v>
      </c>
      <c r="P60" s="5">
        <f t="shared" si="5"/>
        <v>434.94737000000003</v>
      </c>
      <c r="Q60" s="5">
        <f>Q61</f>
        <v>0</v>
      </c>
      <c r="R60" s="5">
        <f t="shared" si="6"/>
        <v>434.94737000000003</v>
      </c>
      <c r="S60" s="5">
        <f>S61</f>
        <v>0</v>
      </c>
      <c r="T60" s="5">
        <f t="shared" si="7"/>
        <v>434.94737000000003</v>
      </c>
      <c r="U60" s="5">
        <f>U61</f>
        <v>434.94736999999998</v>
      </c>
      <c r="V60" s="22">
        <f t="shared" si="8"/>
        <v>99.999999999999986</v>
      </c>
    </row>
    <row r="61" spans="1:22" ht="38.25">
      <c r="A61" s="4" t="s">
        <v>37</v>
      </c>
      <c r="B61" s="2" t="s">
        <v>526</v>
      </c>
      <c r="C61" s="2">
        <v>600</v>
      </c>
      <c r="D61" s="5">
        <v>0</v>
      </c>
      <c r="E61" s="5">
        <v>361.26316000000003</v>
      </c>
      <c r="F61" s="5">
        <f t="shared" si="0"/>
        <v>361.26316000000003</v>
      </c>
      <c r="G61" s="5"/>
      <c r="H61" s="5">
        <f t="shared" si="1"/>
        <v>361.26316000000003</v>
      </c>
      <c r="I61" s="5"/>
      <c r="J61" s="5">
        <f t="shared" si="2"/>
        <v>361.26316000000003</v>
      </c>
      <c r="K61" s="5">
        <v>3.6842100000000002</v>
      </c>
      <c r="L61" s="5">
        <f t="shared" si="3"/>
        <v>364.94737000000003</v>
      </c>
      <c r="M61" s="5">
        <v>70</v>
      </c>
      <c r="N61" s="5">
        <f t="shared" si="4"/>
        <v>434.94737000000003</v>
      </c>
      <c r="O61" s="5"/>
      <c r="P61" s="5">
        <f t="shared" si="5"/>
        <v>434.94737000000003</v>
      </c>
      <c r="Q61" s="5"/>
      <c r="R61" s="5">
        <f t="shared" si="6"/>
        <v>434.94737000000003</v>
      </c>
      <c r="S61" s="5"/>
      <c r="T61" s="5">
        <f t="shared" si="7"/>
        <v>434.94737000000003</v>
      </c>
      <c r="U61" s="5">
        <v>434.94736999999998</v>
      </c>
      <c r="V61" s="22">
        <f t="shared" si="8"/>
        <v>99.999999999999986</v>
      </c>
    </row>
    <row r="62" spans="1:22" ht="38.25">
      <c r="A62" s="4" t="s">
        <v>194</v>
      </c>
      <c r="B62" s="2" t="s">
        <v>159</v>
      </c>
      <c r="C62" s="2"/>
      <c r="D62" s="5">
        <v>92</v>
      </c>
      <c r="E62" s="5">
        <f>E63</f>
        <v>0</v>
      </c>
      <c r="F62" s="5">
        <f t="shared" si="0"/>
        <v>92</v>
      </c>
      <c r="G62" s="5">
        <f>G63</f>
        <v>0</v>
      </c>
      <c r="H62" s="5">
        <f t="shared" si="1"/>
        <v>92</v>
      </c>
      <c r="I62" s="5">
        <f>I63</f>
        <v>0</v>
      </c>
      <c r="J62" s="5">
        <f t="shared" si="2"/>
        <v>92</v>
      </c>
      <c r="K62" s="5">
        <f>K63</f>
        <v>0</v>
      </c>
      <c r="L62" s="5">
        <f t="shared" si="3"/>
        <v>92</v>
      </c>
      <c r="M62" s="5">
        <f>M63</f>
        <v>0</v>
      </c>
      <c r="N62" s="5">
        <f t="shared" si="4"/>
        <v>92</v>
      </c>
      <c r="O62" s="5">
        <f>O63</f>
        <v>0</v>
      </c>
      <c r="P62" s="5">
        <f t="shared" si="5"/>
        <v>92</v>
      </c>
      <c r="Q62" s="5">
        <f>Q63</f>
        <v>0</v>
      </c>
      <c r="R62" s="5">
        <f t="shared" si="6"/>
        <v>92</v>
      </c>
      <c r="S62" s="5">
        <f>S63</f>
        <v>0</v>
      </c>
      <c r="T62" s="5">
        <f t="shared" si="7"/>
        <v>92</v>
      </c>
      <c r="U62" s="5">
        <f>U63</f>
        <v>92</v>
      </c>
      <c r="V62" s="22">
        <f t="shared" si="8"/>
        <v>100</v>
      </c>
    </row>
    <row r="63" spans="1:22" ht="38.25">
      <c r="A63" s="4" t="s">
        <v>37</v>
      </c>
      <c r="B63" s="2" t="s">
        <v>159</v>
      </c>
      <c r="C63" s="2">
        <v>600</v>
      </c>
      <c r="D63" s="5">
        <v>92</v>
      </c>
      <c r="E63" s="5">
        <v>0</v>
      </c>
      <c r="F63" s="5">
        <f t="shared" si="0"/>
        <v>92</v>
      </c>
      <c r="G63" s="5"/>
      <c r="H63" s="5">
        <f t="shared" si="1"/>
        <v>92</v>
      </c>
      <c r="I63" s="5"/>
      <c r="J63" s="5">
        <f t="shared" si="2"/>
        <v>92</v>
      </c>
      <c r="K63" s="5"/>
      <c r="L63" s="5">
        <f t="shared" si="3"/>
        <v>92</v>
      </c>
      <c r="M63" s="5"/>
      <c r="N63" s="5">
        <f t="shared" si="4"/>
        <v>92</v>
      </c>
      <c r="O63" s="5"/>
      <c r="P63" s="5">
        <f t="shared" si="5"/>
        <v>92</v>
      </c>
      <c r="Q63" s="5"/>
      <c r="R63" s="5">
        <f t="shared" si="6"/>
        <v>92</v>
      </c>
      <c r="S63" s="5"/>
      <c r="T63" s="5">
        <f t="shared" si="7"/>
        <v>92</v>
      </c>
      <c r="U63" s="5">
        <v>92</v>
      </c>
      <c r="V63" s="22">
        <f t="shared" si="8"/>
        <v>100</v>
      </c>
    </row>
    <row r="64" spans="1:22" ht="76.5">
      <c r="A64" s="4" t="s">
        <v>291</v>
      </c>
      <c r="B64" s="6" t="s">
        <v>160</v>
      </c>
      <c r="C64" s="2"/>
      <c r="D64" s="5">
        <v>1805.21731</v>
      </c>
      <c r="E64" s="5">
        <f>E65</f>
        <v>0</v>
      </c>
      <c r="F64" s="5">
        <f t="shared" si="0"/>
        <v>1805.21731</v>
      </c>
      <c r="G64" s="5">
        <f>G65</f>
        <v>0</v>
      </c>
      <c r="H64" s="5">
        <f t="shared" si="1"/>
        <v>1805.21731</v>
      </c>
      <c r="I64" s="5">
        <f>I65</f>
        <v>0</v>
      </c>
      <c r="J64" s="5">
        <f t="shared" si="2"/>
        <v>1805.21731</v>
      </c>
      <c r="K64" s="5">
        <f>K65</f>
        <v>0</v>
      </c>
      <c r="L64" s="5">
        <f t="shared" si="3"/>
        <v>1805.21731</v>
      </c>
      <c r="M64" s="5">
        <f>M65</f>
        <v>0</v>
      </c>
      <c r="N64" s="5">
        <f t="shared" si="4"/>
        <v>1805.21731</v>
      </c>
      <c r="O64" s="5">
        <f>O65</f>
        <v>0</v>
      </c>
      <c r="P64" s="5">
        <f t="shared" si="5"/>
        <v>1805.21731</v>
      </c>
      <c r="Q64" s="5">
        <f>Q65</f>
        <v>0</v>
      </c>
      <c r="R64" s="5">
        <f t="shared" si="6"/>
        <v>1805.21731</v>
      </c>
      <c r="S64" s="5">
        <f>S65</f>
        <v>0</v>
      </c>
      <c r="T64" s="5">
        <f t="shared" si="7"/>
        <v>1805.21731</v>
      </c>
      <c r="U64" s="5">
        <f>U65</f>
        <v>1353.9</v>
      </c>
      <c r="V64" s="22">
        <f t="shared" si="8"/>
        <v>74.999280834505186</v>
      </c>
    </row>
    <row r="65" spans="1:22" ht="38.25">
      <c r="A65" s="4" t="s">
        <v>37</v>
      </c>
      <c r="B65" s="6" t="s">
        <v>160</v>
      </c>
      <c r="C65" s="2">
        <v>600</v>
      </c>
      <c r="D65" s="5">
        <v>1805.21731</v>
      </c>
      <c r="E65" s="5">
        <v>0</v>
      </c>
      <c r="F65" s="5">
        <f t="shared" si="0"/>
        <v>1805.21731</v>
      </c>
      <c r="G65" s="5"/>
      <c r="H65" s="5">
        <f t="shared" si="1"/>
        <v>1805.21731</v>
      </c>
      <c r="I65" s="5"/>
      <c r="J65" s="5">
        <f t="shared" si="2"/>
        <v>1805.21731</v>
      </c>
      <c r="K65" s="5"/>
      <c r="L65" s="5">
        <f t="shared" si="3"/>
        <v>1805.21731</v>
      </c>
      <c r="M65" s="5"/>
      <c r="N65" s="5">
        <f t="shared" si="4"/>
        <v>1805.21731</v>
      </c>
      <c r="O65" s="5"/>
      <c r="P65" s="5">
        <f t="shared" si="5"/>
        <v>1805.21731</v>
      </c>
      <c r="Q65" s="5"/>
      <c r="R65" s="5">
        <f t="shared" si="6"/>
        <v>1805.21731</v>
      </c>
      <c r="S65" s="5"/>
      <c r="T65" s="5">
        <f t="shared" si="7"/>
        <v>1805.21731</v>
      </c>
      <c r="U65" s="5">
        <v>1353.9</v>
      </c>
      <c r="V65" s="22">
        <f t="shared" si="8"/>
        <v>74.999280834505186</v>
      </c>
    </row>
    <row r="66" spans="1:22" ht="63.75">
      <c r="A66" s="4" t="s">
        <v>161</v>
      </c>
      <c r="B66" s="6" t="s">
        <v>285</v>
      </c>
      <c r="C66" s="2"/>
      <c r="D66" s="5">
        <v>570.06862000000001</v>
      </c>
      <c r="E66" s="5">
        <f>E67</f>
        <v>0</v>
      </c>
      <c r="F66" s="5">
        <f t="shared" si="0"/>
        <v>570.06862000000001</v>
      </c>
      <c r="G66" s="5">
        <f>G67</f>
        <v>0</v>
      </c>
      <c r="H66" s="5">
        <f t="shared" si="1"/>
        <v>570.06862000000001</v>
      </c>
      <c r="I66" s="5">
        <f>I67</f>
        <v>0</v>
      </c>
      <c r="J66" s="5">
        <f t="shared" si="2"/>
        <v>570.06862000000001</v>
      </c>
      <c r="K66" s="5">
        <f>K67</f>
        <v>0</v>
      </c>
      <c r="L66" s="5">
        <f t="shared" si="3"/>
        <v>570.06862000000001</v>
      </c>
      <c r="M66" s="5">
        <f>M67</f>
        <v>0</v>
      </c>
      <c r="N66" s="5">
        <f t="shared" si="4"/>
        <v>570.06862000000001</v>
      </c>
      <c r="O66" s="5">
        <f>O67</f>
        <v>0</v>
      </c>
      <c r="P66" s="5">
        <f t="shared" si="5"/>
        <v>570.06862000000001</v>
      </c>
      <c r="Q66" s="5">
        <f>Q67</f>
        <v>0</v>
      </c>
      <c r="R66" s="5">
        <f t="shared" si="6"/>
        <v>570.06862000000001</v>
      </c>
      <c r="S66" s="5">
        <f>S67</f>
        <v>0</v>
      </c>
      <c r="T66" s="5">
        <f t="shared" si="7"/>
        <v>570.06862000000001</v>
      </c>
      <c r="U66" s="5">
        <f>U67</f>
        <v>168</v>
      </c>
      <c r="V66" s="22">
        <f t="shared" si="8"/>
        <v>29.470136419717331</v>
      </c>
    </row>
    <row r="67" spans="1:22" ht="38.25">
      <c r="A67" s="4" t="s">
        <v>37</v>
      </c>
      <c r="B67" s="6" t="s">
        <v>285</v>
      </c>
      <c r="C67" s="2">
        <v>600</v>
      </c>
      <c r="D67" s="5">
        <v>570.06862000000001</v>
      </c>
      <c r="E67" s="5">
        <v>0</v>
      </c>
      <c r="F67" s="5">
        <f t="shared" si="0"/>
        <v>570.06862000000001</v>
      </c>
      <c r="G67" s="5"/>
      <c r="H67" s="5">
        <f t="shared" si="1"/>
        <v>570.06862000000001</v>
      </c>
      <c r="I67" s="5"/>
      <c r="J67" s="5">
        <f t="shared" si="2"/>
        <v>570.06862000000001</v>
      </c>
      <c r="K67" s="5"/>
      <c r="L67" s="5">
        <f t="shared" si="3"/>
        <v>570.06862000000001</v>
      </c>
      <c r="M67" s="5"/>
      <c r="N67" s="5">
        <f t="shared" si="4"/>
        <v>570.06862000000001</v>
      </c>
      <c r="O67" s="5"/>
      <c r="P67" s="5">
        <f t="shared" si="5"/>
        <v>570.06862000000001</v>
      </c>
      <c r="Q67" s="5"/>
      <c r="R67" s="5">
        <f t="shared" si="6"/>
        <v>570.06862000000001</v>
      </c>
      <c r="S67" s="5"/>
      <c r="T67" s="5">
        <f t="shared" si="7"/>
        <v>570.06862000000001</v>
      </c>
      <c r="U67" s="5">
        <v>168</v>
      </c>
      <c r="V67" s="22">
        <f t="shared" si="8"/>
        <v>29.470136419717331</v>
      </c>
    </row>
    <row r="68" spans="1:22" ht="89.25">
      <c r="A68" s="4" t="s">
        <v>292</v>
      </c>
      <c r="B68" s="6" t="s">
        <v>163</v>
      </c>
      <c r="C68" s="2"/>
      <c r="D68" s="5">
        <v>2853.5959800000001</v>
      </c>
      <c r="E68" s="5">
        <f>E69</f>
        <v>0</v>
      </c>
      <c r="F68" s="5">
        <f t="shared" si="0"/>
        <v>2853.5959800000001</v>
      </c>
      <c r="G68" s="5">
        <f>G69</f>
        <v>0</v>
      </c>
      <c r="H68" s="5">
        <f t="shared" si="1"/>
        <v>2853.5959800000001</v>
      </c>
      <c r="I68" s="5">
        <f>I69</f>
        <v>0</v>
      </c>
      <c r="J68" s="5">
        <f t="shared" si="2"/>
        <v>2853.5959800000001</v>
      </c>
      <c r="K68" s="5">
        <f>K69</f>
        <v>0</v>
      </c>
      <c r="L68" s="5">
        <f t="shared" si="3"/>
        <v>2853.5959800000001</v>
      </c>
      <c r="M68" s="5">
        <f>M69</f>
        <v>0</v>
      </c>
      <c r="N68" s="5">
        <f t="shared" si="4"/>
        <v>2853.5959800000001</v>
      </c>
      <c r="O68" s="5">
        <f>O69</f>
        <v>0</v>
      </c>
      <c r="P68" s="5">
        <f t="shared" si="5"/>
        <v>2853.5959800000001</v>
      </c>
      <c r="Q68" s="5">
        <f>Q69</f>
        <v>0</v>
      </c>
      <c r="R68" s="5">
        <f t="shared" si="6"/>
        <v>2853.5959800000001</v>
      </c>
      <c r="S68" s="5">
        <f>S69</f>
        <v>0</v>
      </c>
      <c r="T68" s="5">
        <f t="shared" si="7"/>
        <v>2853.5959800000001</v>
      </c>
      <c r="U68" s="5">
        <f>U69</f>
        <v>2140.1969899999999</v>
      </c>
      <c r="V68" s="22">
        <f t="shared" si="8"/>
        <v>75.000000175217508</v>
      </c>
    </row>
    <row r="69" spans="1:22" ht="38.25">
      <c r="A69" s="4" t="s">
        <v>37</v>
      </c>
      <c r="B69" s="6" t="s">
        <v>163</v>
      </c>
      <c r="C69" s="2">
        <v>600</v>
      </c>
      <c r="D69" s="5">
        <v>2853.5959800000001</v>
      </c>
      <c r="E69" s="5">
        <v>0</v>
      </c>
      <c r="F69" s="5">
        <f t="shared" si="0"/>
        <v>2853.5959800000001</v>
      </c>
      <c r="G69" s="5"/>
      <c r="H69" s="5">
        <f t="shared" si="1"/>
        <v>2853.5959800000001</v>
      </c>
      <c r="I69" s="5"/>
      <c r="J69" s="5">
        <f t="shared" si="2"/>
        <v>2853.5959800000001</v>
      </c>
      <c r="K69" s="5"/>
      <c r="L69" s="5">
        <f t="shared" si="3"/>
        <v>2853.5959800000001</v>
      </c>
      <c r="M69" s="5"/>
      <c r="N69" s="5">
        <f t="shared" si="4"/>
        <v>2853.5959800000001</v>
      </c>
      <c r="O69" s="5"/>
      <c r="P69" s="5">
        <f t="shared" si="5"/>
        <v>2853.5959800000001</v>
      </c>
      <c r="Q69" s="5"/>
      <c r="R69" s="5">
        <f t="shared" si="6"/>
        <v>2853.5959800000001</v>
      </c>
      <c r="S69" s="5"/>
      <c r="T69" s="5">
        <f t="shared" si="7"/>
        <v>2853.5959800000001</v>
      </c>
      <c r="U69" s="5">
        <v>2140.1969899999999</v>
      </c>
      <c r="V69" s="22">
        <f t="shared" si="8"/>
        <v>75.000000175217508</v>
      </c>
    </row>
    <row r="70" spans="1:22" ht="81.75" customHeight="1">
      <c r="A70" s="4" t="s">
        <v>164</v>
      </c>
      <c r="B70" s="2" t="s">
        <v>286</v>
      </c>
      <c r="C70" s="2"/>
      <c r="D70" s="5">
        <v>150.18926999999999</v>
      </c>
      <c r="E70" s="5">
        <f>E71</f>
        <v>0</v>
      </c>
      <c r="F70" s="5">
        <f t="shared" si="0"/>
        <v>150.18926999999999</v>
      </c>
      <c r="G70" s="5">
        <f>G71</f>
        <v>0</v>
      </c>
      <c r="H70" s="5">
        <f t="shared" si="1"/>
        <v>150.18926999999999</v>
      </c>
      <c r="I70" s="5">
        <f>I71</f>
        <v>0</v>
      </c>
      <c r="J70" s="5">
        <f t="shared" si="2"/>
        <v>150.18926999999999</v>
      </c>
      <c r="K70" s="5">
        <f>K71</f>
        <v>0</v>
      </c>
      <c r="L70" s="5">
        <f t="shared" si="3"/>
        <v>150.18926999999999</v>
      </c>
      <c r="M70" s="5">
        <f>M71</f>
        <v>0</v>
      </c>
      <c r="N70" s="5">
        <f t="shared" si="4"/>
        <v>150.18926999999999</v>
      </c>
      <c r="O70" s="5">
        <f>O71</f>
        <v>0</v>
      </c>
      <c r="P70" s="5">
        <f t="shared" si="5"/>
        <v>150.18926999999999</v>
      </c>
      <c r="Q70" s="5">
        <f>Q71</f>
        <v>0</v>
      </c>
      <c r="R70" s="5">
        <f t="shared" si="6"/>
        <v>150.18926999999999</v>
      </c>
      <c r="S70" s="5">
        <f>S71</f>
        <v>0</v>
      </c>
      <c r="T70" s="5">
        <f t="shared" si="7"/>
        <v>150.18926999999999</v>
      </c>
      <c r="U70" s="5">
        <f>U71</f>
        <v>150.18926999999999</v>
      </c>
      <c r="V70" s="22">
        <f t="shared" si="8"/>
        <v>100</v>
      </c>
    </row>
    <row r="71" spans="1:22" ht="38.25">
      <c r="A71" s="4" t="s">
        <v>37</v>
      </c>
      <c r="B71" s="2" t="s">
        <v>286</v>
      </c>
      <c r="C71" s="2">
        <v>600</v>
      </c>
      <c r="D71" s="5">
        <v>150.18926999999999</v>
      </c>
      <c r="E71" s="5">
        <v>0</v>
      </c>
      <c r="F71" s="5">
        <f t="shared" si="0"/>
        <v>150.18926999999999</v>
      </c>
      <c r="G71" s="5"/>
      <c r="H71" s="5">
        <f t="shared" si="1"/>
        <v>150.18926999999999</v>
      </c>
      <c r="I71" s="5"/>
      <c r="J71" s="5">
        <f t="shared" si="2"/>
        <v>150.18926999999999</v>
      </c>
      <c r="K71" s="5"/>
      <c r="L71" s="5">
        <f t="shared" si="3"/>
        <v>150.18926999999999</v>
      </c>
      <c r="M71" s="5"/>
      <c r="N71" s="5">
        <f t="shared" si="4"/>
        <v>150.18926999999999</v>
      </c>
      <c r="O71" s="5"/>
      <c r="P71" s="5">
        <f t="shared" si="5"/>
        <v>150.18926999999999</v>
      </c>
      <c r="Q71" s="5"/>
      <c r="R71" s="5">
        <f t="shared" si="6"/>
        <v>150.18926999999999</v>
      </c>
      <c r="S71" s="5"/>
      <c r="T71" s="5">
        <f t="shared" si="7"/>
        <v>150.18926999999999</v>
      </c>
      <c r="U71" s="5">
        <v>150.18926999999999</v>
      </c>
      <c r="V71" s="22">
        <f t="shared" si="8"/>
        <v>100</v>
      </c>
    </row>
    <row r="72" spans="1:22" ht="25.5">
      <c r="A72" s="4" t="s">
        <v>235</v>
      </c>
      <c r="B72" s="2" t="s">
        <v>234</v>
      </c>
      <c r="C72" s="2"/>
      <c r="D72" s="5">
        <v>729.34799999999996</v>
      </c>
      <c r="E72" s="5">
        <f>E73</f>
        <v>0</v>
      </c>
      <c r="F72" s="5">
        <f t="shared" si="0"/>
        <v>729.34799999999996</v>
      </c>
      <c r="G72" s="5">
        <f>G73</f>
        <v>0</v>
      </c>
      <c r="H72" s="5">
        <f t="shared" si="1"/>
        <v>729.34799999999996</v>
      </c>
      <c r="I72" s="5">
        <f>I73</f>
        <v>0</v>
      </c>
      <c r="J72" s="5">
        <f t="shared" si="2"/>
        <v>729.34799999999996</v>
      </c>
      <c r="K72" s="5">
        <f>K73</f>
        <v>0</v>
      </c>
      <c r="L72" s="5">
        <f t="shared" si="3"/>
        <v>729.34799999999996</v>
      </c>
      <c r="M72" s="5">
        <f>M73</f>
        <v>0</v>
      </c>
      <c r="N72" s="5">
        <f t="shared" si="4"/>
        <v>729.34799999999996</v>
      </c>
      <c r="O72" s="5">
        <f>O73</f>
        <v>0</v>
      </c>
      <c r="P72" s="5">
        <f t="shared" si="5"/>
        <v>729.34799999999996</v>
      </c>
      <c r="Q72" s="5">
        <f>Q73</f>
        <v>0</v>
      </c>
      <c r="R72" s="5">
        <f t="shared" si="6"/>
        <v>729.34799999999996</v>
      </c>
      <c r="S72" s="5">
        <f>S73</f>
        <v>0</v>
      </c>
      <c r="T72" s="5">
        <f t="shared" si="7"/>
        <v>729.34799999999996</v>
      </c>
      <c r="U72" s="5">
        <f>U73</f>
        <v>548</v>
      </c>
      <c r="V72" s="22">
        <f t="shared" si="8"/>
        <v>75.135600563791229</v>
      </c>
    </row>
    <row r="73" spans="1:22" ht="38.25">
      <c r="A73" s="4" t="s">
        <v>37</v>
      </c>
      <c r="B73" s="2" t="s">
        <v>234</v>
      </c>
      <c r="C73" s="2">
        <v>600</v>
      </c>
      <c r="D73" s="5">
        <v>729.34799999999996</v>
      </c>
      <c r="E73" s="5">
        <v>0</v>
      </c>
      <c r="F73" s="5">
        <f t="shared" si="0"/>
        <v>729.34799999999996</v>
      </c>
      <c r="G73" s="5"/>
      <c r="H73" s="5">
        <f t="shared" si="1"/>
        <v>729.34799999999996</v>
      </c>
      <c r="I73" s="5"/>
      <c r="J73" s="5">
        <f t="shared" si="2"/>
        <v>729.34799999999996</v>
      </c>
      <c r="K73" s="5"/>
      <c r="L73" s="5">
        <f t="shared" si="3"/>
        <v>729.34799999999996</v>
      </c>
      <c r="M73" s="5"/>
      <c r="N73" s="5">
        <f t="shared" si="4"/>
        <v>729.34799999999996</v>
      </c>
      <c r="O73" s="5"/>
      <c r="P73" s="5">
        <f t="shared" si="5"/>
        <v>729.34799999999996</v>
      </c>
      <c r="Q73" s="5"/>
      <c r="R73" s="5">
        <f t="shared" si="6"/>
        <v>729.34799999999996</v>
      </c>
      <c r="S73" s="5"/>
      <c r="T73" s="5">
        <f t="shared" si="7"/>
        <v>729.34799999999996</v>
      </c>
      <c r="U73" s="5">
        <v>548</v>
      </c>
      <c r="V73" s="22">
        <f t="shared" si="8"/>
        <v>75.135600563791229</v>
      </c>
    </row>
    <row r="74" spans="1:22" ht="51">
      <c r="A74" s="4" t="s">
        <v>471</v>
      </c>
      <c r="B74" s="2" t="s">
        <v>470</v>
      </c>
      <c r="C74" s="2"/>
      <c r="D74" s="5">
        <v>7329.8848000000007</v>
      </c>
      <c r="E74" s="5">
        <f>E75</f>
        <v>-122.4148</v>
      </c>
      <c r="F74" s="5">
        <f t="shared" si="0"/>
        <v>7207.4700000000012</v>
      </c>
      <c r="G74" s="5">
        <f>G75</f>
        <v>0</v>
      </c>
      <c r="H74" s="5">
        <f t="shared" si="1"/>
        <v>7207.4700000000012</v>
      </c>
      <c r="I74" s="5">
        <f>I75</f>
        <v>0</v>
      </c>
      <c r="J74" s="5">
        <f t="shared" si="2"/>
        <v>7207.4700000000012</v>
      </c>
      <c r="K74" s="5">
        <f>K75</f>
        <v>0</v>
      </c>
      <c r="L74" s="5">
        <f t="shared" si="3"/>
        <v>7207.4700000000012</v>
      </c>
      <c r="M74" s="5">
        <f>M75</f>
        <v>0</v>
      </c>
      <c r="N74" s="5">
        <f t="shared" si="4"/>
        <v>7207.4700000000012</v>
      </c>
      <c r="O74" s="5">
        <f>O75</f>
        <v>0</v>
      </c>
      <c r="P74" s="5">
        <f t="shared" si="5"/>
        <v>7207.4700000000012</v>
      </c>
      <c r="Q74" s="5">
        <f>Q75</f>
        <v>0</v>
      </c>
      <c r="R74" s="5">
        <f t="shared" si="6"/>
        <v>7207.4700000000012</v>
      </c>
      <c r="S74" s="5">
        <f>S75</f>
        <v>0</v>
      </c>
      <c r="T74" s="5">
        <f t="shared" si="7"/>
        <v>7207.4700000000012</v>
      </c>
      <c r="U74" s="5">
        <f>U75</f>
        <v>3376.7021</v>
      </c>
      <c r="V74" s="22">
        <f t="shared" si="8"/>
        <v>46.850033368158307</v>
      </c>
    </row>
    <row r="75" spans="1:22" ht="38.25">
      <c r="A75" s="4" t="s">
        <v>472</v>
      </c>
      <c r="B75" s="2" t="s">
        <v>473</v>
      </c>
      <c r="C75" s="2"/>
      <c r="D75" s="5">
        <v>7329.8848000000007</v>
      </c>
      <c r="E75" s="5">
        <f>E76+E77</f>
        <v>-122.4148</v>
      </c>
      <c r="F75" s="5">
        <f t="shared" si="0"/>
        <v>7207.4700000000012</v>
      </c>
      <c r="G75" s="5">
        <f>G76+G77</f>
        <v>0</v>
      </c>
      <c r="H75" s="5">
        <f t="shared" si="1"/>
        <v>7207.4700000000012</v>
      </c>
      <c r="I75" s="5">
        <f>I76+I77</f>
        <v>0</v>
      </c>
      <c r="J75" s="5">
        <f t="shared" si="2"/>
        <v>7207.4700000000012</v>
      </c>
      <c r="K75" s="5">
        <f>K76+K77</f>
        <v>0</v>
      </c>
      <c r="L75" s="5">
        <f t="shared" si="3"/>
        <v>7207.4700000000012</v>
      </c>
      <c r="M75" s="5">
        <f>M76+M77</f>
        <v>0</v>
      </c>
      <c r="N75" s="5">
        <f t="shared" si="4"/>
        <v>7207.4700000000012</v>
      </c>
      <c r="O75" s="5">
        <f>O76+O77</f>
        <v>0</v>
      </c>
      <c r="P75" s="5">
        <f t="shared" si="5"/>
        <v>7207.4700000000012</v>
      </c>
      <c r="Q75" s="5">
        <f>Q76+Q77</f>
        <v>0</v>
      </c>
      <c r="R75" s="5">
        <f t="shared" si="6"/>
        <v>7207.4700000000012</v>
      </c>
      <c r="S75" s="5">
        <f>S76+S77</f>
        <v>0</v>
      </c>
      <c r="T75" s="5">
        <f t="shared" si="7"/>
        <v>7207.4700000000012</v>
      </c>
      <c r="U75" s="5">
        <f>U76+U77</f>
        <v>3376.7021</v>
      </c>
      <c r="V75" s="22">
        <f t="shared" si="8"/>
        <v>46.850033368158307</v>
      </c>
    </row>
    <row r="76" spans="1:22" ht="38.25">
      <c r="A76" s="4" t="s">
        <v>37</v>
      </c>
      <c r="B76" s="2" t="s">
        <v>473</v>
      </c>
      <c r="C76" s="2">
        <v>600</v>
      </c>
      <c r="D76" s="5">
        <v>7305.6</v>
      </c>
      <c r="E76" s="5">
        <v>-116.26479999999999</v>
      </c>
      <c r="F76" s="5">
        <f t="shared" si="0"/>
        <v>7189.3352000000004</v>
      </c>
      <c r="G76" s="5"/>
      <c r="H76" s="5">
        <f t="shared" ref="H76:H141" si="9">F76+G76</f>
        <v>7189.3352000000004</v>
      </c>
      <c r="I76" s="5"/>
      <c r="J76" s="5">
        <f t="shared" ref="J76:J141" si="10">H76+I76</f>
        <v>7189.3352000000004</v>
      </c>
      <c r="K76" s="5"/>
      <c r="L76" s="5">
        <f t="shared" ref="L76:L141" si="11">J76+K76</f>
        <v>7189.3352000000004</v>
      </c>
      <c r="M76" s="5"/>
      <c r="N76" s="5">
        <f t="shared" ref="N76:N141" si="12">L76+M76</f>
        <v>7189.3352000000004</v>
      </c>
      <c r="O76" s="5"/>
      <c r="P76" s="5">
        <f t="shared" ref="P76:P139" si="13">N76+O76</f>
        <v>7189.3352000000004</v>
      </c>
      <c r="Q76" s="5"/>
      <c r="R76" s="5">
        <f t="shared" ref="R76:R139" si="14">P76+Q76</f>
        <v>7189.3352000000004</v>
      </c>
      <c r="S76" s="5"/>
      <c r="T76" s="5">
        <f t="shared" ref="T76:T139" si="15">R76+S76</f>
        <v>7189.3352000000004</v>
      </c>
      <c r="U76" s="5">
        <v>3376.7021</v>
      </c>
      <c r="V76" s="22">
        <f t="shared" ref="V76:V139" si="16">U76/T76*100</f>
        <v>46.968210635108512</v>
      </c>
    </row>
    <row r="77" spans="1:22" ht="15.75">
      <c r="A77" s="4" t="s">
        <v>333</v>
      </c>
      <c r="B77" s="2" t="s">
        <v>473</v>
      </c>
      <c r="C77" s="2">
        <v>800</v>
      </c>
      <c r="D77" s="5">
        <v>24.284800000000001</v>
      </c>
      <c r="E77" s="5">
        <v>-6.15</v>
      </c>
      <c r="F77" s="5">
        <f t="shared" si="0"/>
        <v>18.134799999999998</v>
      </c>
      <c r="G77" s="5"/>
      <c r="H77" s="5">
        <f t="shared" si="9"/>
        <v>18.134799999999998</v>
      </c>
      <c r="I77" s="5"/>
      <c r="J77" s="5">
        <f t="shared" si="10"/>
        <v>18.134799999999998</v>
      </c>
      <c r="K77" s="5"/>
      <c r="L77" s="5">
        <f t="shared" si="11"/>
        <v>18.134799999999998</v>
      </c>
      <c r="M77" s="5"/>
      <c r="N77" s="5">
        <f t="shared" si="12"/>
        <v>18.134799999999998</v>
      </c>
      <c r="O77" s="5"/>
      <c r="P77" s="5">
        <f t="shared" si="13"/>
        <v>18.134799999999998</v>
      </c>
      <c r="Q77" s="5"/>
      <c r="R77" s="5">
        <f t="shared" si="14"/>
        <v>18.134799999999998</v>
      </c>
      <c r="S77" s="5"/>
      <c r="T77" s="5">
        <f t="shared" si="15"/>
        <v>18.134799999999998</v>
      </c>
      <c r="U77" s="5">
        <v>0</v>
      </c>
      <c r="V77" s="22">
        <f t="shared" si="16"/>
        <v>0</v>
      </c>
    </row>
    <row r="78" spans="1:22" ht="102">
      <c r="A78" s="4" t="s">
        <v>528</v>
      </c>
      <c r="B78" s="2" t="s">
        <v>257</v>
      </c>
      <c r="C78" s="2"/>
      <c r="D78" s="5">
        <v>547.26640000000009</v>
      </c>
      <c r="E78" s="5">
        <f>E79</f>
        <v>0</v>
      </c>
      <c r="F78" s="5">
        <f t="shared" si="0"/>
        <v>547.26640000000009</v>
      </c>
      <c r="G78" s="5">
        <f>G79+G81</f>
        <v>0</v>
      </c>
      <c r="H78" s="5">
        <f t="shared" si="9"/>
        <v>547.26640000000009</v>
      </c>
      <c r="I78" s="5">
        <f>I79+I81</f>
        <v>-54.716639999999927</v>
      </c>
      <c r="J78" s="5">
        <f t="shared" si="10"/>
        <v>492.54976000000016</v>
      </c>
      <c r="K78" s="5">
        <f>K79+K81</f>
        <v>0</v>
      </c>
      <c r="L78" s="5">
        <f t="shared" si="11"/>
        <v>492.54976000000016</v>
      </c>
      <c r="M78" s="5">
        <f>M79+M81</f>
        <v>0</v>
      </c>
      <c r="N78" s="5">
        <f t="shared" si="12"/>
        <v>492.54976000000016</v>
      </c>
      <c r="O78" s="5">
        <f>O79+O81</f>
        <v>0</v>
      </c>
      <c r="P78" s="5">
        <f t="shared" si="13"/>
        <v>492.54976000000016</v>
      </c>
      <c r="Q78" s="5">
        <f>Q79+Q81</f>
        <v>0</v>
      </c>
      <c r="R78" s="5">
        <f t="shared" si="14"/>
        <v>492.54976000000016</v>
      </c>
      <c r="S78" s="5">
        <f>S79+S81</f>
        <v>0</v>
      </c>
      <c r="T78" s="5">
        <f t="shared" si="15"/>
        <v>492.54976000000016</v>
      </c>
      <c r="U78" s="5">
        <f>U79+U81</f>
        <v>492.54975999999999</v>
      </c>
      <c r="V78" s="22">
        <f t="shared" si="16"/>
        <v>99.999999999999972</v>
      </c>
    </row>
    <row r="79" spans="1:22" ht="94.5" hidden="1" customHeight="1">
      <c r="A79" s="4" t="s">
        <v>527</v>
      </c>
      <c r="B79" s="2" t="s">
        <v>258</v>
      </c>
      <c r="C79" s="2"/>
      <c r="D79" s="5">
        <v>547.26640000000009</v>
      </c>
      <c r="E79" s="5">
        <f>E80</f>
        <v>0</v>
      </c>
      <c r="F79" s="5">
        <f t="shared" si="0"/>
        <v>547.26640000000009</v>
      </c>
      <c r="G79" s="5">
        <f>G80</f>
        <v>0</v>
      </c>
      <c r="H79" s="5">
        <f t="shared" si="9"/>
        <v>547.26640000000009</v>
      </c>
      <c r="I79" s="5">
        <f>I80</f>
        <v>-547.26639999999998</v>
      </c>
      <c r="J79" s="5">
        <f t="shared" si="10"/>
        <v>0</v>
      </c>
      <c r="K79" s="5">
        <f>K80</f>
        <v>0</v>
      </c>
      <c r="L79" s="5">
        <f t="shared" si="11"/>
        <v>0</v>
      </c>
      <c r="M79" s="5">
        <f>M80</f>
        <v>0</v>
      </c>
      <c r="N79" s="5">
        <f t="shared" si="12"/>
        <v>0</v>
      </c>
      <c r="O79" s="5">
        <f>O80</f>
        <v>0</v>
      </c>
      <c r="P79" s="5">
        <f t="shared" si="13"/>
        <v>0</v>
      </c>
      <c r="Q79" s="5">
        <f>Q80</f>
        <v>0</v>
      </c>
      <c r="R79" s="5">
        <f t="shared" si="14"/>
        <v>0</v>
      </c>
      <c r="S79" s="5">
        <f>S80</f>
        <v>0</v>
      </c>
      <c r="T79" s="5">
        <f t="shared" si="15"/>
        <v>0</v>
      </c>
      <c r="U79" s="5">
        <f>U80</f>
        <v>0</v>
      </c>
      <c r="V79" s="22">
        <v>0</v>
      </c>
    </row>
    <row r="80" spans="1:22" ht="38.25" hidden="1">
      <c r="A80" s="4" t="s">
        <v>37</v>
      </c>
      <c r="B80" s="2" t="s">
        <v>258</v>
      </c>
      <c r="C80" s="2">
        <v>600</v>
      </c>
      <c r="D80" s="5">
        <v>547.26640000000009</v>
      </c>
      <c r="E80" s="5">
        <v>0</v>
      </c>
      <c r="F80" s="5">
        <f t="shared" si="0"/>
        <v>547.26640000000009</v>
      </c>
      <c r="G80" s="5"/>
      <c r="H80" s="5">
        <f t="shared" si="9"/>
        <v>547.26640000000009</v>
      </c>
      <c r="I80" s="5">
        <v>-547.26639999999998</v>
      </c>
      <c r="J80" s="5">
        <f t="shared" si="10"/>
        <v>0</v>
      </c>
      <c r="K80" s="5"/>
      <c r="L80" s="5">
        <f t="shared" si="11"/>
        <v>0</v>
      </c>
      <c r="M80" s="5"/>
      <c r="N80" s="5">
        <f t="shared" si="12"/>
        <v>0</v>
      </c>
      <c r="O80" s="5"/>
      <c r="P80" s="5">
        <f t="shared" si="13"/>
        <v>0</v>
      </c>
      <c r="Q80" s="5"/>
      <c r="R80" s="5">
        <f t="shared" si="14"/>
        <v>0</v>
      </c>
      <c r="S80" s="5"/>
      <c r="T80" s="5">
        <f t="shared" si="15"/>
        <v>0</v>
      </c>
      <c r="U80" s="5">
        <v>0</v>
      </c>
      <c r="V80" s="22">
        <v>0</v>
      </c>
    </row>
    <row r="81" spans="1:22" ht="92.25" customHeight="1">
      <c r="A81" s="4" t="s">
        <v>527</v>
      </c>
      <c r="B81" s="2" t="s">
        <v>575</v>
      </c>
      <c r="C81" s="2"/>
      <c r="D81" s="5"/>
      <c r="E81" s="5"/>
      <c r="F81" s="5">
        <f t="shared" si="0"/>
        <v>0</v>
      </c>
      <c r="G81" s="5">
        <f>G82</f>
        <v>0</v>
      </c>
      <c r="H81" s="5">
        <f t="shared" si="9"/>
        <v>0</v>
      </c>
      <c r="I81" s="5">
        <f>I82</f>
        <v>492.54976000000005</v>
      </c>
      <c r="J81" s="5">
        <f t="shared" si="10"/>
        <v>492.54976000000005</v>
      </c>
      <c r="K81" s="5">
        <f>K82</f>
        <v>0</v>
      </c>
      <c r="L81" s="5">
        <f t="shared" si="11"/>
        <v>492.54976000000005</v>
      </c>
      <c r="M81" s="5">
        <f>M82</f>
        <v>0</v>
      </c>
      <c r="N81" s="5">
        <f t="shared" si="12"/>
        <v>492.54976000000005</v>
      </c>
      <c r="O81" s="5">
        <f>O82</f>
        <v>0</v>
      </c>
      <c r="P81" s="5">
        <f t="shared" si="13"/>
        <v>492.54976000000005</v>
      </c>
      <c r="Q81" s="5">
        <f>Q82</f>
        <v>0</v>
      </c>
      <c r="R81" s="5">
        <f t="shared" si="14"/>
        <v>492.54976000000005</v>
      </c>
      <c r="S81" s="5">
        <f>S82</f>
        <v>0</v>
      </c>
      <c r="T81" s="5">
        <f t="shared" si="15"/>
        <v>492.54976000000005</v>
      </c>
      <c r="U81" s="5">
        <f>U82</f>
        <v>492.54975999999999</v>
      </c>
      <c r="V81" s="22">
        <f t="shared" si="16"/>
        <v>99.999999999999986</v>
      </c>
    </row>
    <row r="82" spans="1:22" ht="38.25">
      <c r="A82" s="4" t="s">
        <v>37</v>
      </c>
      <c r="B82" s="2" t="s">
        <v>575</v>
      </c>
      <c r="C82" s="2">
        <v>600</v>
      </c>
      <c r="D82" s="5"/>
      <c r="E82" s="5"/>
      <c r="F82" s="5">
        <f t="shared" si="0"/>
        <v>0</v>
      </c>
      <c r="G82" s="5"/>
      <c r="H82" s="5">
        <f t="shared" si="9"/>
        <v>0</v>
      </c>
      <c r="I82" s="5">
        <f>492.49936+0.0504</f>
        <v>492.54976000000005</v>
      </c>
      <c r="J82" s="5">
        <f t="shared" si="10"/>
        <v>492.54976000000005</v>
      </c>
      <c r="K82" s="5"/>
      <c r="L82" s="5">
        <f t="shared" si="11"/>
        <v>492.54976000000005</v>
      </c>
      <c r="M82" s="5"/>
      <c r="N82" s="5">
        <f t="shared" si="12"/>
        <v>492.54976000000005</v>
      </c>
      <c r="O82" s="5"/>
      <c r="P82" s="5">
        <f t="shared" si="13"/>
        <v>492.54976000000005</v>
      </c>
      <c r="Q82" s="5"/>
      <c r="R82" s="5">
        <f t="shared" si="14"/>
        <v>492.54976000000005</v>
      </c>
      <c r="S82" s="5"/>
      <c r="T82" s="5">
        <f t="shared" si="15"/>
        <v>492.54976000000005</v>
      </c>
      <c r="U82" s="5">
        <v>492.54975999999999</v>
      </c>
      <c r="V82" s="22">
        <f t="shared" si="16"/>
        <v>99.999999999999986</v>
      </c>
    </row>
    <row r="83" spans="1:22" ht="39" customHeight="1">
      <c r="A83" s="9" t="s">
        <v>22</v>
      </c>
      <c r="B83" s="8" t="s">
        <v>21</v>
      </c>
      <c r="C83" s="2"/>
      <c r="D83" s="5">
        <v>28587.145390000001</v>
      </c>
      <c r="E83" s="5">
        <f>E84</f>
        <v>0</v>
      </c>
      <c r="F83" s="5">
        <f t="shared" si="0"/>
        <v>28587.145390000001</v>
      </c>
      <c r="G83" s="5">
        <f>G84</f>
        <v>0</v>
      </c>
      <c r="H83" s="5">
        <f t="shared" si="9"/>
        <v>28587.145390000001</v>
      </c>
      <c r="I83" s="5">
        <f>I84</f>
        <v>0</v>
      </c>
      <c r="J83" s="5">
        <f t="shared" si="10"/>
        <v>28587.145390000001</v>
      </c>
      <c r="K83" s="5">
        <f>K84</f>
        <v>0</v>
      </c>
      <c r="L83" s="5">
        <f t="shared" si="11"/>
        <v>28587.145390000001</v>
      </c>
      <c r="M83" s="5">
        <f>M84</f>
        <v>1342.2987499999999</v>
      </c>
      <c r="N83" s="5">
        <f t="shared" si="12"/>
        <v>29929.44414</v>
      </c>
      <c r="O83" s="5">
        <f>O84</f>
        <v>0</v>
      </c>
      <c r="P83" s="5">
        <f t="shared" si="13"/>
        <v>29929.44414</v>
      </c>
      <c r="Q83" s="5">
        <f>Q84</f>
        <v>-2242.8486800000001</v>
      </c>
      <c r="R83" s="5">
        <f t="shared" si="14"/>
        <v>27686.59546</v>
      </c>
      <c r="S83" s="5">
        <f>S84</f>
        <v>0</v>
      </c>
      <c r="T83" s="5">
        <f t="shared" si="15"/>
        <v>27686.59546</v>
      </c>
      <c r="U83" s="5">
        <f>U84</f>
        <v>14607.487080000001</v>
      </c>
      <c r="V83" s="22">
        <f t="shared" si="16"/>
        <v>52.76014200122242</v>
      </c>
    </row>
    <row r="84" spans="1:22" ht="38.25">
      <c r="A84" s="4" t="s">
        <v>166</v>
      </c>
      <c r="B84" s="2" t="s">
        <v>165</v>
      </c>
      <c r="C84" s="2"/>
      <c r="D84" s="5">
        <v>28587.145390000001</v>
      </c>
      <c r="E84" s="5">
        <f>E85+E87+E89+E91+E94+E96+E98</f>
        <v>0</v>
      </c>
      <c r="F84" s="5">
        <f t="shared" si="0"/>
        <v>28587.145390000001</v>
      </c>
      <c r="G84" s="5">
        <f>G85+G87+G89+G91+G94+G96+G98</f>
        <v>0</v>
      </c>
      <c r="H84" s="5">
        <f t="shared" si="9"/>
        <v>28587.145390000001</v>
      </c>
      <c r="I84" s="5">
        <f>I85+I87+I89+I91+I94+I96+I98</f>
        <v>0</v>
      </c>
      <c r="J84" s="5">
        <f t="shared" si="10"/>
        <v>28587.145390000001</v>
      </c>
      <c r="K84" s="5">
        <f>K85+K87+K89+K91+K94+K96+K98</f>
        <v>0</v>
      </c>
      <c r="L84" s="5">
        <f t="shared" si="11"/>
        <v>28587.145390000001</v>
      </c>
      <c r="M84" s="5">
        <f>M85+M87+M89+M91+M94+M96+M98+M100</f>
        <v>1342.2987499999999</v>
      </c>
      <c r="N84" s="5">
        <f t="shared" si="12"/>
        <v>29929.44414</v>
      </c>
      <c r="O84" s="5">
        <f>O85+O87+O89+O91+O94+O96+O98+O100</f>
        <v>0</v>
      </c>
      <c r="P84" s="5">
        <f t="shared" si="13"/>
        <v>29929.44414</v>
      </c>
      <c r="Q84" s="5">
        <f>Q85+Q87+Q89+Q91+Q94+Q96+Q98+Q100</f>
        <v>-2242.8486800000001</v>
      </c>
      <c r="R84" s="5">
        <f t="shared" si="14"/>
        <v>27686.59546</v>
      </c>
      <c r="S84" s="5">
        <f>S85+S87+S89+S91+S94+S96+S98+S100</f>
        <v>0</v>
      </c>
      <c r="T84" s="5">
        <f t="shared" si="15"/>
        <v>27686.59546</v>
      </c>
      <c r="U84" s="5">
        <f>U85+U87+U89+U91+U94+U96+U98+U100</f>
        <v>14607.487080000001</v>
      </c>
      <c r="V84" s="22">
        <f t="shared" si="16"/>
        <v>52.76014200122242</v>
      </c>
    </row>
    <row r="85" spans="1:22" ht="51">
      <c r="A85" s="4" t="s">
        <v>374</v>
      </c>
      <c r="B85" s="6" t="s">
        <v>243</v>
      </c>
      <c r="C85" s="2"/>
      <c r="D85" s="5">
        <v>2703.9304800000004</v>
      </c>
      <c r="E85" s="5">
        <f>E86</f>
        <v>2.4335399999999998</v>
      </c>
      <c r="F85" s="5">
        <f t="shared" si="0"/>
        <v>2706.3640200000004</v>
      </c>
      <c r="G85" s="5">
        <f>G86</f>
        <v>0</v>
      </c>
      <c r="H85" s="5">
        <f t="shared" si="9"/>
        <v>2706.3640200000004</v>
      </c>
      <c r="I85" s="5">
        <f>I86</f>
        <v>0</v>
      </c>
      <c r="J85" s="5">
        <f t="shared" si="10"/>
        <v>2706.3640200000004</v>
      </c>
      <c r="K85" s="5">
        <f>K86</f>
        <v>0</v>
      </c>
      <c r="L85" s="5">
        <f t="shared" si="11"/>
        <v>2706.3640200000004</v>
      </c>
      <c r="M85" s="5">
        <f>M86</f>
        <v>0</v>
      </c>
      <c r="N85" s="5">
        <f t="shared" si="12"/>
        <v>2706.3640200000004</v>
      </c>
      <c r="O85" s="5">
        <f>O86</f>
        <v>0</v>
      </c>
      <c r="P85" s="5">
        <f t="shared" si="13"/>
        <v>2706.3640200000004</v>
      </c>
      <c r="Q85" s="5">
        <f>Q86</f>
        <v>0</v>
      </c>
      <c r="R85" s="5">
        <f t="shared" si="14"/>
        <v>2706.3640200000004</v>
      </c>
      <c r="S85" s="5">
        <f>S86</f>
        <v>0</v>
      </c>
      <c r="T85" s="5">
        <f t="shared" si="15"/>
        <v>2706.3640200000004</v>
      </c>
      <c r="U85" s="5">
        <f>U86</f>
        <v>1177.69148</v>
      </c>
      <c r="V85" s="22">
        <f t="shared" si="16"/>
        <v>43.515634677998705</v>
      </c>
    </row>
    <row r="86" spans="1:22" ht="38.25">
      <c r="A86" s="4" t="s">
        <v>37</v>
      </c>
      <c r="B86" s="6" t="s">
        <v>243</v>
      </c>
      <c r="C86" s="2">
        <v>600</v>
      </c>
      <c r="D86" s="5">
        <v>2703.9304800000004</v>
      </c>
      <c r="E86" s="5">
        <v>2.4335399999999998</v>
      </c>
      <c r="F86" s="5">
        <f t="shared" si="0"/>
        <v>2706.3640200000004</v>
      </c>
      <c r="G86" s="5"/>
      <c r="H86" s="5">
        <f t="shared" si="9"/>
        <v>2706.3640200000004</v>
      </c>
      <c r="I86" s="5"/>
      <c r="J86" s="5">
        <f t="shared" si="10"/>
        <v>2706.3640200000004</v>
      </c>
      <c r="K86" s="5"/>
      <c r="L86" s="5">
        <f t="shared" si="11"/>
        <v>2706.3640200000004</v>
      </c>
      <c r="M86" s="5"/>
      <c r="N86" s="5">
        <f t="shared" si="12"/>
        <v>2706.3640200000004</v>
      </c>
      <c r="O86" s="5"/>
      <c r="P86" s="5">
        <f t="shared" si="13"/>
        <v>2706.3640200000004</v>
      </c>
      <c r="Q86" s="5"/>
      <c r="R86" s="5">
        <f t="shared" si="14"/>
        <v>2706.3640200000004</v>
      </c>
      <c r="S86" s="5"/>
      <c r="T86" s="5">
        <f t="shared" si="15"/>
        <v>2706.3640200000004</v>
      </c>
      <c r="U86" s="5">
        <v>1177.69148</v>
      </c>
      <c r="V86" s="22">
        <f t="shared" si="16"/>
        <v>43.515634677998705</v>
      </c>
    </row>
    <row r="87" spans="1:22" ht="108" customHeight="1">
      <c r="A87" s="4" t="s">
        <v>289</v>
      </c>
      <c r="B87" s="6" t="s">
        <v>244</v>
      </c>
      <c r="C87" s="2"/>
      <c r="D87" s="5">
        <v>18744.547040000001</v>
      </c>
      <c r="E87" s="5">
        <f>E88</f>
        <v>-2.4335399999999998</v>
      </c>
      <c r="F87" s="5">
        <f t="shared" si="0"/>
        <v>18742.113499999999</v>
      </c>
      <c r="G87" s="5">
        <f>G88</f>
        <v>0</v>
      </c>
      <c r="H87" s="5">
        <f t="shared" si="9"/>
        <v>18742.113499999999</v>
      </c>
      <c r="I87" s="5">
        <f>I88</f>
        <v>0</v>
      </c>
      <c r="J87" s="5">
        <f t="shared" si="10"/>
        <v>18742.113499999999</v>
      </c>
      <c r="K87" s="5">
        <f>K88</f>
        <v>0</v>
      </c>
      <c r="L87" s="5">
        <f t="shared" si="11"/>
        <v>18742.113499999999</v>
      </c>
      <c r="M87" s="5">
        <f>M88</f>
        <v>0</v>
      </c>
      <c r="N87" s="5">
        <f t="shared" si="12"/>
        <v>18742.113499999999</v>
      </c>
      <c r="O87" s="5">
        <f>O88</f>
        <v>0</v>
      </c>
      <c r="P87" s="5">
        <f t="shared" si="13"/>
        <v>18742.113499999999</v>
      </c>
      <c r="Q87" s="5">
        <f>Q88</f>
        <v>0</v>
      </c>
      <c r="R87" s="5">
        <f t="shared" si="14"/>
        <v>18742.113499999999</v>
      </c>
      <c r="S87" s="5">
        <f>S88</f>
        <v>0</v>
      </c>
      <c r="T87" s="5">
        <f t="shared" si="15"/>
        <v>18742.113499999999</v>
      </c>
      <c r="U87" s="5">
        <f>U88</f>
        <v>10202.54278</v>
      </c>
      <c r="V87" s="22">
        <f t="shared" si="16"/>
        <v>54.436458193468951</v>
      </c>
    </row>
    <row r="88" spans="1:22" ht="44.25" customHeight="1">
      <c r="A88" s="4" t="s">
        <v>37</v>
      </c>
      <c r="B88" s="6" t="s">
        <v>244</v>
      </c>
      <c r="C88" s="2">
        <v>600</v>
      </c>
      <c r="D88" s="5">
        <v>18744.547040000001</v>
      </c>
      <c r="E88" s="5">
        <v>-2.4335399999999998</v>
      </c>
      <c r="F88" s="5">
        <f t="shared" si="0"/>
        <v>18742.113499999999</v>
      </c>
      <c r="G88" s="5"/>
      <c r="H88" s="5">
        <f t="shared" si="9"/>
        <v>18742.113499999999</v>
      </c>
      <c r="I88" s="5"/>
      <c r="J88" s="5">
        <f t="shared" si="10"/>
        <v>18742.113499999999</v>
      </c>
      <c r="K88" s="5"/>
      <c r="L88" s="5">
        <f t="shared" si="11"/>
        <v>18742.113499999999</v>
      </c>
      <c r="M88" s="5"/>
      <c r="N88" s="5">
        <f t="shared" si="12"/>
        <v>18742.113499999999</v>
      </c>
      <c r="O88" s="5"/>
      <c r="P88" s="5">
        <f t="shared" si="13"/>
        <v>18742.113499999999</v>
      </c>
      <c r="Q88" s="5"/>
      <c r="R88" s="5">
        <f t="shared" si="14"/>
        <v>18742.113499999999</v>
      </c>
      <c r="S88" s="5"/>
      <c r="T88" s="5">
        <f t="shared" si="15"/>
        <v>18742.113499999999</v>
      </c>
      <c r="U88" s="5">
        <v>10202.54278</v>
      </c>
      <c r="V88" s="22">
        <f t="shared" si="16"/>
        <v>54.436458193468951</v>
      </c>
    </row>
    <row r="89" spans="1:22" ht="126.75" customHeight="1">
      <c r="A89" s="10" t="s">
        <v>167</v>
      </c>
      <c r="B89" s="6" t="s">
        <v>168</v>
      </c>
      <c r="C89" s="2"/>
      <c r="D89" s="5">
        <v>449.24599999999998</v>
      </c>
      <c r="E89" s="5">
        <f>E90</f>
        <v>0</v>
      </c>
      <c r="F89" s="5">
        <f t="shared" si="0"/>
        <v>449.24599999999998</v>
      </c>
      <c r="G89" s="5">
        <f>G90</f>
        <v>0</v>
      </c>
      <c r="H89" s="5">
        <f t="shared" si="9"/>
        <v>449.24599999999998</v>
      </c>
      <c r="I89" s="5">
        <f>I90</f>
        <v>0</v>
      </c>
      <c r="J89" s="5">
        <f t="shared" si="10"/>
        <v>449.24599999999998</v>
      </c>
      <c r="K89" s="5">
        <f>K90</f>
        <v>0</v>
      </c>
      <c r="L89" s="5">
        <f t="shared" si="11"/>
        <v>449.24599999999998</v>
      </c>
      <c r="M89" s="5">
        <f>M90</f>
        <v>0</v>
      </c>
      <c r="N89" s="5">
        <f t="shared" si="12"/>
        <v>449.24599999999998</v>
      </c>
      <c r="O89" s="5">
        <f>O90</f>
        <v>0</v>
      </c>
      <c r="P89" s="5">
        <f t="shared" si="13"/>
        <v>449.24599999999998</v>
      </c>
      <c r="Q89" s="5">
        <f>Q90</f>
        <v>0</v>
      </c>
      <c r="R89" s="5">
        <f t="shared" si="14"/>
        <v>449.24599999999998</v>
      </c>
      <c r="S89" s="5">
        <f>S90</f>
        <v>0</v>
      </c>
      <c r="T89" s="5">
        <f t="shared" si="15"/>
        <v>449.24599999999998</v>
      </c>
      <c r="U89" s="5">
        <f>U90</f>
        <v>336.923</v>
      </c>
      <c r="V89" s="22">
        <f t="shared" si="16"/>
        <v>74.997440155282419</v>
      </c>
    </row>
    <row r="90" spans="1:22" ht="38.25">
      <c r="A90" s="4" t="s">
        <v>37</v>
      </c>
      <c r="B90" s="6" t="s">
        <v>168</v>
      </c>
      <c r="C90" s="2">
        <v>600</v>
      </c>
      <c r="D90" s="5">
        <v>449.24599999999998</v>
      </c>
      <c r="E90" s="5">
        <v>0</v>
      </c>
      <c r="F90" s="5">
        <f t="shared" ref="F90:F156" si="17">D90+E90</f>
        <v>449.24599999999998</v>
      </c>
      <c r="G90" s="5"/>
      <c r="H90" s="5">
        <f t="shared" si="9"/>
        <v>449.24599999999998</v>
      </c>
      <c r="I90" s="5"/>
      <c r="J90" s="5">
        <f t="shared" si="10"/>
        <v>449.24599999999998</v>
      </c>
      <c r="K90" s="5"/>
      <c r="L90" s="5">
        <f t="shared" si="11"/>
        <v>449.24599999999998</v>
      </c>
      <c r="M90" s="5"/>
      <c r="N90" s="5">
        <f t="shared" si="12"/>
        <v>449.24599999999998</v>
      </c>
      <c r="O90" s="5"/>
      <c r="P90" s="5">
        <f t="shared" si="13"/>
        <v>449.24599999999998</v>
      </c>
      <c r="Q90" s="5"/>
      <c r="R90" s="5">
        <f t="shared" si="14"/>
        <v>449.24599999999998</v>
      </c>
      <c r="S90" s="5"/>
      <c r="T90" s="5">
        <f t="shared" si="15"/>
        <v>449.24599999999998</v>
      </c>
      <c r="U90" s="5">
        <v>336.923</v>
      </c>
      <c r="V90" s="22">
        <f t="shared" si="16"/>
        <v>74.997440155282419</v>
      </c>
    </row>
    <row r="91" spans="1:22" ht="89.25">
      <c r="A91" s="10" t="s">
        <v>169</v>
      </c>
      <c r="B91" s="6" t="s">
        <v>170</v>
      </c>
      <c r="C91" s="2"/>
      <c r="D91" s="5">
        <v>2585.7480299999997</v>
      </c>
      <c r="E91" s="5">
        <f>E92+E93</f>
        <v>0</v>
      </c>
      <c r="F91" s="5">
        <f t="shared" si="17"/>
        <v>2585.7480299999997</v>
      </c>
      <c r="G91" s="5">
        <f>G92+G93</f>
        <v>0</v>
      </c>
      <c r="H91" s="5">
        <f t="shared" si="9"/>
        <v>2585.7480299999997</v>
      </c>
      <c r="I91" s="5">
        <f>I92+I93</f>
        <v>0</v>
      </c>
      <c r="J91" s="5">
        <f t="shared" si="10"/>
        <v>2585.7480299999997</v>
      </c>
      <c r="K91" s="5">
        <f>K92+K93</f>
        <v>0</v>
      </c>
      <c r="L91" s="5">
        <f t="shared" si="11"/>
        <v>2585.7480299999997</v>
      </c>
      <c r="M91" s="5">
        <f>M92+M93</f>
        <v>0</v>
      </c>
      <c r="N91" s="5">
        <f t="shared" si="12"/>
        <v>2585.7480299999997</v>
      </c>
      <c r="O91" s="5">
        <f>O92+O93</f>
        <v>0</v>
      </c>
      <c r="P91" s="5">
        <f t="shared" si="13"/>
        <v>2585.7480299999997</v>
      </c>
      <c r="Q91" s="5">
        <f>Q92+Q93</f>
        <v>-1079.55908</v>
      </c>
      <c r="R91" s="5">
        <f t="shared" si="14"/>
        <v>1506.1889499999997</v>
      </c>
      <c r="S91" s="5">
        <f>S92+S93</f>
        <v>0</v>
      </c>
      <c r="T91" s="5">
        <f t="shared" si="15"/>
        <v>1506.1889499999997</v>
      </c>
      <c r="U91" s="5">
        <f>U92+U93</f>
        <v>878.45069000000001</v>
      </c>
      <c r="V91" s="22">
        <f t="shared" si="16"/>
        <v>58.322741645395823</v>
      </c>
    </row>
    <row r="92" spans="1:22" ht="25.5">
      <c r="A92" s="4" t="s">
        <v>189</v>
      </c>
      <c r="B92" s="6" t="s">
        <v>170</v>
      </c>
      <c r="C92" s="2">
        <v>300</v>
      </c>
      <c r="D92" s="5">
        <v>2518.6893</v>
      </c>
      <c r="E92" s="5">
        <v>0</v>
      </c>
      <c r="F92" s="5">
        <f t="shared" si="17"/>
        <v>2518.6893</v>
      </c>
      <c r="G92" s="5"/>
      <c r="H92" s="5">
        <f t="shared" si="9"/>
        <v>2518.6893</v>
      </c>
      <c r="I92" s="5"/>
      <c r="J92" s="5">
        <f t="shared" si="10"/>
        <v>2518.6893</v>
      </c>
      <c r="K92" s="5"/>
      <c r="L92" s="5">
        <f t="shared" si="11"/>
        <v>2518.6893</v>
      </c>
      <c r="M92" s="5"/>
      <c r="N92" s="5">
        <f t="shared" si="12"/>
        <v>2518.6893</v>
      </c>
      <c r="O92" s="5"/>
      <c r="P92" s="5">
        <f t="shared" si="13"/>
        <v>2518.6893</v>
      </c>
      <c r="Q92" s="5">
        <v>-1079.55908</v>
      </c>
      <c r="R92" s="5">
        <f t="shared" si="14"/>
        <v>1439.13022</v>
      </c>
      <c r="S92" s="5"/>
      <c r="T92" s="5">
        <f t="shared" si="15"/>
        <v>1439.13022</v>
      </c>
      <c r="U92" s="5">
        <v>860.12768000000005</v>
      </c>
      <c r="V92" s="22">
        <f t="shared" si="16"/>
        <v>59.767189101205865</v>
      </c>
    </row>
    <row r="93" spans="1:22" ht="38.25">
      <c r="A93" s="4" t="s">
        <v>37</v>
      </c>
      <c r="B93" s="6" t="s">
        <v>170</v>
      </c>
      <c r="C93" s="2">
        <v>600</v>
      </c>
      <c r="D93" s="5">
        <v>67.058729999999997</v>
      </c>
      <c r="E93" s="5">
        <v>0</v>
      </c>
      <c r="F93" s="5">
        <f t="shared" si="17"/>
        <v>67.058729999999997</v>
      </c>
      <c r="G93" s="5"/>
      <c r="H93" s="5">
        <f t="shared" si="9"/>
        <v>67.058729999999997</v>
      </c>
      <c r="I93" s="5"/>
      <c r="J93" s="5">
        <f t="shared" si="10"/>
        <v>67.058729999999997</v>
      </c>
      <c r="K93" s="5"/>
      <c r="L93" s="5">
        <f t="shared" si="11"/>
        <v>67.058729999999997</v>
      </c>
      <c r="M93" s="5"/>
      <c r="N93" s="5">
        <f t="shared" si="12"/>
        <v>67.058729999999997</v>
      </c>
      <c r="O93" s="5"/>
      <c r="P93" s="5">
        <f t="shared" si="13"/>
        <v>67.058729999999997</v>
      </c>
      <c r="Q93" s="5"/>
      <c r="R93" s="5">
        <f t="shared" si="14"/>
        <v>67.058729999999997</v>
      </c>
      <c r="S93" s="5"/>
      <c r="T93" s="5">
        <f t="shared" si="15"/>
        <v>67.058729999999997</v>
      </c>
      <c r="U93" s="5">
        <v>18.32301</v>
      </c>
      <c r="V93" s="22">
        <f t="shared" si="16"/>
        <v>27.323824951650593</v>
      </c>
    </row>
    <row r="94" spans="1:22" ht="51">
      <c r="A94" s="10" t="s">
        <v>293</v>
      </c>
      <c r="B94" s="2" t="s">
        <v>171</v>
      </c>
      <c r="C94" s="2"/>
      <c r="D94" s="5">
        <v>1400.49</v>
      </c>
      <c r="E94" s="5">
        <f>E95</f>
        <v>0</v>
      </c>
      <c r="F94" s="5">
        <f t="shared" si="17"/>
        <v>1400.49</v>
      </c>
      <c r="G94" s="5">
        <f>G95</f>
        <v>0</v>
      </c>
      <c r="H94" s="5">
        <f t="shared" si="9"/>
        <v>1400.49</v>
      </c>
      <c r="I94" s="5">
        <f>I95</f>
        <v>0</v>
      </c>
      <c r="J94" s="5">
        <f t="shared" si="10"/>
        <v>1400.49</v>
      </c>
      <c r="K94" s="5">
        <f>K95</f>
        <v>0</v>
      </c>
      <c r="L94" s="5">
        <f t="shared" si="11"/>
        <v>1400.49</v>
      </c>
      <c r="M94" s="5">
        <f>M95</f>
        <v>0</v>
      </c>
      <c r="N94" s="5">
        <f t="shared" si="12"/>
        <v>1400.49</v>
      </c>
      <c r="O94" s="5">
        <f>O95</f>
        <v>0</v>
      </c>
      <c r="P94" s="5">
        <f t="shared" si="13"/>
        <v>1400.49</v>
      </c>
      <c r="Q94" s="5">
        <f>Q95</f>
        <v>0</v>
      </c>
      <c r="R94" s="5">
        <f t="shared" si="14"/>
        <v>1400.49</v>
      </c>
      <c r="S94" s="5">
        <f>S95</f>
        <v>0</v>
      </c>
      <c r="T94" s="5">
        <f t="shared" si="15"/>
        <v>1400.49</v>
      </c>
      <c r="U94" s="5">
        <f>U95</f>
        <v>1400.49</v>
      </c>
      <c r="V94" s="22">
        <f t="shared" si="16"/>
        <v>100</v>
      </c>
    </row>
    <row r="95" spans="1:22" ht="38.25">
      <c r="A95" s="4" t="s">
        <v>37</v>
      </c>
      <c r="B95" s="2" t="s">
        <v>171</v>
      </c>
      <c r="C95" s="2">
        <v>600</v>
      </c>
      <c r="D95" s="5">
        <v>1400.49</v>
      </c>
      <c r="E95" s="5">
        <v>0</v>
      </c>
      <c r="F95" s="5">
        <f t="shared" si="17"/>
        <v>1400.49</v>
      </c>
      <c r="G95" s="5"/>
      <c r="H95" s="5">
        <f t="shared" si="9"/>
        <v>1400.49</v>
      </c>
      <c r="I95" s="5"/>
      <c r="J95" s="5">
        <f t="shared" si="10"/>
        <v>1400.49</v>
      </c>
      <c r="K95" s="5"/>
      <c r="L95" s="5">
        <f t="shared" si="11"/>
        <v>1400.49</v>
      </c>
      <c r="M95" s="5"/>
      <c r="N95" s="5">
        <f t="shared" si="12"/>
        <v>1400.49</v>
      </c>
      <c r="O95" s="5"/>
      <c r="P95" s="5">
        <f t="shared" si="13"/>
        <v>1400.49</v>
      </c>
      <c r="Q95" s="5"/>
      <c r="R95" s="5">
        <f t="shared" si="14"/>
        <v>1400.49</v>
      </c>
      <c r="S95" s="5"/>
      <c r="T95" s="5">
        <f t="shared" si="15"/>
        <v>1400.49</v>
      </c>
      <c r="U95" s="5">
        <v>1400.49</v>
      </c>
      <c r="V95" s="22">
        <f t="shared" si="16"/>
        <v>100</v>
      </c>
    </row>
    <row r="96" spans="1:22" ht="63.75">
      <c r="A96" s="11" t="s">
        <v>294</v>
      </c>
      <c r="B96" s="2" t="s">
        <v>172</v>
      </c>
      <c r="C96" s="2"/>
      <c r="D96" s="5">
        <v>56.699999999999996</v>
      </c>
      <c r="E96" s="5">
        <f>E97</f>
        <v>0</v>
      </c>
      <c r="F96" s="5">
        <f t="shared" si="17"/>
        <v>56.699999999999996</v>
      </c>
      <c r="G96" s="5">
        <f>G97</f>
        <v>0</v>
      </c>
      <c r="H96" s="5">
        <f t="shared" si="9"/>
        <v>56.699999999999996</v>
      </c>
      <c r="I96" s="5">
        <f>I97</f>
        <v>0</v>
      </c>
      <c r="J96" s="5">
        <f t="shared" si="10"/>
        <v>56.699999999999996</v>
      </c>
      <c r="K96" s="5">
        <f>K97</f>
        <v>0</v>
      </c>
      <c r="L96" s="5">
        <f t="shared" si="11"/>
        <v>56.699999999999996</v>
      </c>
      <c r="M96" s="5">
        <f>M97</f>
        <v>0</v>
      </c>
      <c r="N96" s="5">
        <f t="shared" si="12"/>
        <v>56.699999999999996</v>
      </c>
      <c r="O96" s="5">
        <f>O97</f>
        <v>0</v>
      </c>
      <c r="P96" s="5">
        <f t="shared" si="13"/>
        <v>56.699999999999996</v>
      </c>
      <c r="Q96" s="5">
        <f>Q97</f>
        <v>0</v>
      </c>
      <c r="R96" s="5">
        <f t="shared" si="14"/>
        <v>56.699999999999996</v>
      </c>
      <c r="S96" s="5">
        <f>S97</f>
        <v>0</v>
      </c>
      <c r="T96" s="5">
        <f t="shared" si="15"/>
        <v>56.699999999999996</v>
      </c>
      <c r="U96" s="5">
        <f>U97</f>
        <v>56.7</v>
      </c>
      <c r="V96" s="22">
        <f t="shared" si="16"/>
        <v>100.00000000000003</v>
      </c>
    </row>
    <row r="97" spans="1:22" ht="38.25">
      <c r="A97" s="4" t="s">
        <v>37</v>
      </c>
      <c r="B97" s="2" t="s">
        <v>172</v>
      </c>
      <c r="C97" s="2">
        <v>600</v>
      </c>
      <c r="D97" s="5">
        <v>56.699999999999996</v>
      </c>
      <c r="E97" s="5">
        <v>0</v>
      </c>
      <c r="F97" s="5">
        <f t="shared" si="17"/>
        <v>56.699999999999996</v>
      </c>
      <c r="G97" s="5"/>
      <c r="H97" s="5">
        <f t="shared" si="9"/>
        <v>56.699999999999996</v>
      </c>
      <c r="I97" s="5"/>
      <c r="J97" s="5">
        <f t="shared" si="10"/>
        <v>56.699999999999996</v>
      </c>
      <c r="K97" s="5"/>
      <c r="L97" s="5">
        <f t="shared" si="11"/>
        <v>56.699999999999996</v>
      </c>
      <c r="M97" s="5"/>
      <c r="N97" s="5">
        <f t="shared" si="12"/>
        <v>56.699999999999996</v>
      </c>
      <c r="O97" s="5"/>
      <c r="P97" s="5">
        <f t="shared" si="13"/>
        <v>56.699999999999996</v>
      </c>
      <c r="Q97" s="5"/>
      <c r="R97" s="5">
        <f t="shared" si="14"/>
        <v>56.699999999999996</v>
      </c>
      <c r="S97" s="5"/>
      <c r="T97" s="5">
        <f t="shared" si="15"/>
        <v>56.699999999999996</v>
      </c>
      <c r="U97" s="5">
        <v>56.7</v>
      </c>
      <c r="V97" s="22">
        <f t="shared" si="16"/>
        <v>100.00000000000003</v>
      </c>
    </row>
    <row r="98" spans="1:22" ht="404.25" customHeight="1">
      <c r="A98" s="4" t="s">
        <v>529</v>
      </c>
      <c r="B98" s="2" t="s">
        <v>521</v>
      </c>
      <c r="C98" s="2"/>
      <c r="D98" s="5">
        <v>2646.4838399999999</v>
      </c>
      <c r="E98" s="5">
        <f>E99</f>
        <v>0</v>
      </c>
      <c r="F98" s="5">
        <f t="shared" si="17"/>
        <v>2646.4838399999999</v>
      </c>
      <c r="G98" s="5">
        <f>G99</f>
        <v>0</v>
      </c>
      <c r="H98" s="5">
        <f t="shared" si="9"/>
        <v>2646.4838399999999</v>
      </c>
      <c r="I98" s="5">
        <f>I99</f>
        <v>0</v>
      </c>
      <c r="J98" s="5">
        <f t="shared" si="10"/>
        <v>2646.4838399999999</v>
      </c>
      <c r="K98" s="5">
        <f>K99</f>
        <v>0</v>
      </c>
      <c r="L98" s="5">
        <f t="shared" si="11"/>
        <v>2646.4838399999999</v>
      </c>
      <c r="M98" s="5">
        <f>M99</f>
        <v>0</v>
      </c>
      <c r="N98" s="5">
        <f t="shared" si="12"/>
        <v>2646.4838399999999</v>
      </c>
      <c r="O98" s="5">
        <f>O99</f>
        <v>0</v>
      </c>
      <c r="P98" s="5">
        <f t="shared" si="13"/>
        <v>2646.4838399999999</v>
      </c>
      <c r="Q98" s="5">
        <f>Q99</f>
        <v>-1163.2896000000001</v>
      </c>
      <c r="R98" s="5">
        <f t="shared" si="14"/>
        <v>1483.1942399999998</v>
      </c>
      <c r="S98" s="5">
        <f>S99</f>
        <v>0</v>
      </c>
      <c r="T98" s="5">
        <f t="shared" si="15"/>
        <v>1483.1942399999998</v>
      </c>
      <c r="U98" s="5">
        <f>U99</f>
        <v>272</v>
      </c>
      <c r="V98" s="22">
        <f t="shared" si="16"/>
        <v>18.33879829522531</v>
      </c>
    </row>
    <row r="99" spans="1:22" ht="38.25">
      <c r="A99" s="4" t="s">
        <v>37</v>
      </c>
      <c r="B99" s="2" t="s">
        <v>521</v>
      </c>
      <c r="C99" s="2">
        <v>600</v>
      </c>
      <c r="D99" s="5">
        <v>2646.4838399999999</v>
      </c>
      <c r="E99" s="5">
        <v>0</v>
      </c>
      <c r="F99" s="5">
        <f t="shared" si="17"/>
        <v>2646.4838399999999</v>
      </c>
      <c r="G99" s="5"/>
      <c r="H99" s="5">
        <f t="shared" si="9"/>
        <v>2646.4838399999999</v>
      </c>
      <c r="I99" s="5"/>
      <c r="J99" s="5">
        <f t="shared" si="10"/>
        <v>2646.4838399999999</v>
      </c>
      <c r="K99" s="5"/>
      <c r="L99" s="5">
        <f t="shared" si="11"/>
        <v>2646.4838399999999</v>
      </c>
      <c r="M99" s="5"/>
      <c r="N99" s="5">
        <f t="shared" si="12"/>
        <v>2646.4838399999999</v>
      </c>
      <c r="O99" s="5"/>
      <c r="P99" s="5">
        <f t="shared" si="13"/>
        <v>2646.4838399999999</v>
      </c>
      <c r="Q99" s="5">
        <v>-1163.2896000000001</v>
      </c>
      <c r="R99" s="5">
        <f t="shared" si="14"/>
        <v>1483.1942399999998</v>
      </c>
      <c r="S99" s="5"/>
      <c r="T99" s="5">
        <f t="shared" si="15"/>
        <v>1483.1942399999998</v>
      </c>
      <c r="U99" s="5">
        <v>272</v>
      </c>
      <c r="V99" s="22">
        <f t="shared" si="16"/>
        <v>18.33879829522531</v>
      </c>
    </row>
    <row r="100" spans="1:22" ht="393" customHeight="1">
      <c r="A100" s="4" t="s">
        <v>594</v>
      </c>
      <c r="B100" s="2" t="s">
        <v>593</v>
      </c>
      <c r="C100" s="2"/>
      <c r="D100" s="5"/>
      <c r="E100" s="5"/>
      <c r="F100" s="5"/>
      <c r="G100" s="5"/>
      <c r="H100" s="5"/>
      <c r="I100" s="5"/>
      <c r="J100" s="5"/>
      <c r="K100" s="5"/>
      <c r="L100" s="5">
        <f t="shared" si="11"/>
        <v>0</v>
      </c>
      <c r="M100" s="5">
        <f>M101</f>
        <v>1342.2987499999999</v>
      </c>
      <c r="N100" s="5">
        <f t="shared" si="12"/>
        <v>1342.2987499999999</v>
      </c>
      <c r="O100" s="5">
        <f>O101</f>
        <v>0</v>
      </c>
      <c r="P100" s="5">
        <f t="shared" si="13"/>
        <v>1342.2987499999999</v>
      </c>
      <c r="Q100" s="5">
        <f>Q101</f>
        <v>0</v>
      </c>
      <c r="R100" s="5">
        <f t="shared" si="14"/>
        <v>1342.2987499999999</v>
      </c>
      <c r="S100" s="5">
        <f>S101</f>
        <v>0</v>
      </c>
      <c r="T100" s="5">
        <f t="shared" si="15"/>
        <v>1342.2987499999999</v>
      </c>
      <c r="U100" s="5">
        <f>U101</f>
        <v>282.68912999999998</v>
      </c>
      <c r="V100" s="22">
        <f t="shared" si="16"/>
        <v>21.060075486176231</v>
      </c>
    </row>
    <row r="101" spans="1:22" ht="38.25">
      <c r="A101" s="4" t="s">
        <v>37</v>
      </c>
      <c r="B101" s="2" t="s">
        <v>593</v>
      </c>
      <c r="C101" s="2">
        <v>600</v>
      </c>
      <c r="D101" s="5"/>
      <c r="E101" s="5"/>
      <c r="F101" s="5"/>
      <c r="G101" s="5"/>
      <c r="H101" s="5"/>
      <c r="I101" s="5"/>
      <c r="J101" s="5"/>
      <c r="K101" s="5"/>
      <c r="L101" s="5">
        <f t="shared" si="11"/>
        <v>0</v>
      </c>
      <c r="M101" s="5">
        <v>1342.2987499999999</v>
      </c>
      <c r="N101" s="5">
        <f t="shared" si="12"/>
        <v>1342.2987499999999</v>
      </c>
      <c r="O101" s="5"/>
      <c r="P101" s="5">
        <f t="shared" si="13"/>
        <v>1342.2987499999999</v>
      </c>
      <c r="Q101" s="5"/>
      <c r="R101" s="5">
        <f t="shared" si="14"/>
        <v>1342.2987499999999</v>
      </c>
      <c r="S101" s="5"/>
      <c r="T101" s="5">
        <f t="shared" si="15"/>
        <v>1342.2987499999999</v>
      </c>
      <c r="U101" s="5">
        <v>282.68912999999998</v>
      </c>
      <c r="V101" s="22">
        <f t="shared" si="16"/>
        <v>21.060075486176231</v>
      </c>
    </row>
    <row r="102" spans="1:22" ht="40.5" customHeight="1">
      <c r="A102" s="9" t="s">
        <v>9</v>
      </c>
      <c r="B102" s="8" t="s">
        <v>11</v>
      </c>
      <c r="C102" s="2"/>
      <c r="D102" s="5">
        <v>1151.8979999999999</v>
      </c>
      <c r="E102" s="5">
        <f>E103+E107+E110</f>
        <v>0</v>
      </c>
      <c r="F102" s="5">
        <f t="shared" si="17"/>
        <v>1151.8979999999999</v>
      </c>
      <c r="G102" s="5">
        <f>G103+G107+G110</f>
        <v>0</v>
      </c>
      <c r="H102" s="5">
        <f t="shared" si="9"/>
        <v>1151.8979999999999</v>
      </c>
      <c r="I102" s="5">
        <f>I103+I107+I110</f>
        <v>0</v>
      </c>
      <c r="J102" s="5">
        <f t="shared" si="10"/>
        <v>1151.8979999999999</v>
      </c>
      <c r="K102" s="5">
        <f>K103+K107+K110</f>
        <v>0</v>
      </c>
      <c r="L102" s="5">
        <f t="shared" si="11"/>
        <v>1151.8979999999999</v>
      </c>
      <c r="M102" s="5">
        <f>M103+M107+M110</f>
        <v>0</v>
      </c>
      <c r="N102" s="5">
        <f t="shared" si="12"/>
        <v>1151.8979999999999</v>
      </c>
      <c r="O102" s="5">
        <f>O103+O107+O110</f>
        <v>0</v>
      </c>
      <c r="P102" s="5">
        <f t="shared" si="13"/>
        <v>1151.8979999999999</v>
      </c>
      <c r="Q102" s="5">
        <f>Q103+Q107+Q110</f>
        <v>0</v>
      </c>
      <c r="R102" s="5">
        <f t="shared" si="14"/>
        <v>1151.8979999999999</v>
      </c>
      <c r="S102" s="5">
        <f>S103+S107+S110</f>
        <v>0</v>
      </c>
      <c r="T102" s="5">
        <f t="shared" si="15"/>
        <v>1151.8979999999999</v>
      </c>
      <c r="U102" s="5">
        <f>U103+U107+U110</f>
        <v>499.96051</v>
      </c>
      <c r="V102" s="22">
        <f t="shared" si="16"/>
        <v>43.403192817419601</v>
      </c>
    </row>
    <row r="103" spans="1:22" ht="51">
      <c r="A103" s="4" t="s">
        <v>10</v>
      </c>
      <c r="B103" s="2" t="s">
        <v>12</v>
      </c>
      <c r="C103" s="2"/>
      <c r="D103" s="5">
        <v>945.375</v>
      </c>
      <c r="E103" s="5">
        <f>E104</f>
        <v>0</v>
      </c>
      <c r="F103" s="5">
        <f t="shared" si="17"/>
        <v>945.375</v>
      </c>
      <c r="G103" s="5">
        <f>G104</f>
        <v>0</v>
      </c>
      <c r="H103" s="5">
        <f t="shared" si="9"/>
        <v>945.375</v>
      </c>
      <c r="I103" s="5">
        <f>I104</f>
        <v>0</v>
      </c>
      <c r="J103" s="5">
        <f t="shared" si="10"/>
        <v>945.375</v>
      </c>
      <c r="K103" s="5">
        <f>K104</f>
        <v>0</v>
      </c>
      <c r="L103" s="5">
        <f t="shared" si="11"/>
        <v>945.375</v>
      </c>
      <c r="M103" s="5">
        <f>M104</f>
        <v>0</v>
      </c>
      <c r="N103" s="5">
        <f t="shared" si="12"/>
        <v>945.375</v>
      </c>
      <c r="O103" s="5">
        <f>O104</f>
        <v>0</v>
      </c>
      <c r="P103" s="5">
        <f t="shared" si="13"/>
        <v>945.375</v>
      </c>
      <c r="Q103" s="5">
        <f>Q104</f>
        <v>0</v>
      </c>
      <c r="R103" s="5">
        <f t="shared" si="14"/>
        <v>945.375</v>
      </c>
      <c r="S103" s="5">
        <f>S104</f>
        <v>0</v>
      </c>
      <c r="T103" s="5">
        <f t="shared" si="15"/>
        <v>945.375</v>
      </c>
      <c r="U103" s="5">
        <f>U104</f>
        <v>499.96051</v>
      </c>
      <c r="V103" s="22">
        <f t="shared" si="16"/>
        <v>52.88488800740447</v>
      </c>
    </row>
    <row r="104" spans="1:22" ht="38.25">
      <c r="A104" s="4" t="s">
        <v>14</v>
      </c>
      <c r="B104" s="2" t="s">
        <v>13</v>
      </c>
      <c r="C104" s="2"/>
      <c r="D104" s="5">
        <v>945.375</v>
      </c>
      <c r="E104" s="5">
        <f>E105+E106</f>
        <v>0</v>
      </c>
      <c r="F104" s="5">
        <f t="shared" si="17"/>
        <v>945.375</v>
      </c>
      <c r="G104" s="5">
        <f>G105+G106</f>
        <v>0</v>
      </c>
      <c r="H104" s="5">
        <f t="shared" si="9"/>
        <v>945.375</v>
      </c>
      <c r="I104" s="5">
        <f>I105+I106</f>
        <v>0</v>
      </c>
      <c r="J104" s="5">
        <f t="shared" si="10"/>
        <v>945.375</v>
      </c>
      <c r="K104" s="5">
        <f>K105+K106</f>
        <v>0</v>
      </c>
      <c r="L104" s="5">
        <f t="shared" si="11"/>
        <v>945.375</v>
      </c>
      <c r="M104" s="5">
        <f>M105+M106</f>
        <v>0</v>
      </c>
      <c r="N104" s="5">
        <f t="shared" si="12"/>
        <v>945.375</v>
      </c>
      <c r="O104" s="5">
        <f>O105+O106</f>
        <v>0</v>
      </c>
      <c r="P104" s="5">
        <f t="shared" si="13"/>
        <v>945.375</v>
      </c>
      <c r="Q104" s="5">
        <f>Q105+Q106</f>
        <v>0</v>
      </c>
      <c r="R104" s="5">
        <f t="shared" si="14"/>
        <v>945.375</v>
      </c>
      <c r="S104" s="5">
        <f>S105+S106</f>
        <v>0</v>
      </c>
      <c r="T104" s="5">
        <f t="shared" si="15"/>
        <v>945.375</v>
      </c>
      <c r="U104" s="5">
        <f>U105+U106</f>
        <v>499.96051</v>
      </c>
      <c r="V104" s="22">
        <f t="shared" si="16"/>
        <v>52.88488800740447</v>
      </c>
    </row>
    <row r="105" spans="1:22" ht="38.25">
      <c r="A105" s="4" t="s">
        <v>26</v>
      </c>
      <c r="B105" s="2" t="s">
        <v>13</v>
      </c>
      <c r="C105" s="2">
        <v>200</v>
      </c>
      <c r="D105" s="5">
        <v>529.875</v>
      </c>
      <c r="E105" s="5">
        <v>0</v>
      </c>
      <c r="F105" s="5">
        <f t="shared" si="17"/>
        <v>529.875</v>
      </c>
      <c r="G105" s="5"/>
      <c r="H105" s="5">
        <f t="shared" si="9"/>
        <v>529.875</v>
      </c>
      <c r="I105" s="5"/>
      <c r="J105" s="5">
        <f t="shared" si="10"/>
        <v>529.875</v>
      </c>
      <c r="K105" s="5"/>
      <c r="L105" s="5">
        <f t="shared" si="11"/>
        <v>529.875</v>
      </c>
      <c r="M105" s="5"/>
      <c r="N105" s="5">
        <f t="shared" si="12"/>
        <v>529.875</v>
      </c>
      <c r="O105" s="5"/>
      <c r="P105" s="5">
        <f t="shared" si="13"/>
        <v>529.875</v>
      </c>
      <c r="Q105" s="5"/>
      <c r="R105" s="5">
        <f t="shared" si="14"/>
        <v>529.875</v>
      </c>
      <c r="S105" s="5"/>
      <c r="T105" s="5">
        <f t="shared" si="15"/>
        <v>529.875</v>
      </c>
      <c r="U105" s="5">
        <v>246.03899999999999</v>
      </c>
      <c r="V105" s="22">
        <f t="shared" si="16"/>
        <v>46.433404104741683</v>
      </c>
    </row>
    <row r="106" spans="1:22" ht="38.25">
      <c r="A106" s="4" t="s">
        <v>37</v>
      </c>
      <c r="B106" s="2" t="s">
        <v>13</v>
      </c>
      <c r="C106" s="2">
        <v>600</v>
      </c>
      <c r="D106" s="5">
        <v>415.5</v>
      </c>
      <c r="E106" s="5">
        <v>0</v>
      </c>
      <c r="F106" s="5">
        <f t="shared" si="17"/>
        <v>415.5</v>
      </c>
      <c r="G106" s="5"/>
      <c r="H106" s="5">
        <f t="shared" si="9"/>
        <v>415.5</v>
      </c>
      <c r="I106" s="5"/>
      <c r="J106" s="5">
        <f t="shared" si="10"/>
        <v>415.5</v>
      </c>
      <c r="K106" s="5"/>
      <c r="L106" s="5">
        <f t="shared" si="11"/>
        <v>415.5</v>
      </c>
      <c r="M106" s="5"/>
      <c r="N106" s="5">
        <f t="shared" si="12"/>
        <v>415.5</v>
      </c>
      <c r="O106" s="5"/>
      <c r="P106" s="5">
        <f t="shared" si="13"/>
        <v>415.5</v>
      </c>
      <c r="Q106" s="5"/>
      <c r="R106" s="5">
        <f t="shared" si="14"/>
        <v>415.5</v>
      </c>
      <c r="S106" s="5"/>
      <c r="T106" s="5">
        <f t="shared" si="15"/>
        <v>415.5</v>
      </c>
      <c r="U106" s="5">
        <v>253.92151000000001</v>
      </c>
      <c r="V106" s="22">
        <f t="shared" si="16"/>
        <v>61.112276774969921</v>
      </c>
    </row>
    <row r="107" spans="1:22" ht="51">
      <c r="A107" s="4" t="s">
        <v>15</v>
      </c>
      <c r="B107" s="2" t="s">
        <v>16</v>
      </c>
      <c r="C107" s="2"/>
      <c r="D107" s="5">
        <v>100</v>
      </c>
      <c r="E107" s="5">
        <f>E108</f>
        <v>0</v>
      </c>
      <c r="F107" s="5">
        <f t="shared" si="17"/>
        <v>100</v>
      </c>
      <c r="G107" s="5">
        <f>G108</f>
        <v>0</v>
      </c>
      <c r="H107" s="5">
        <f t="shared" si="9"/>
        <v>100</v>
      </c>
      <c r="I107" s="5">
        <f>I108</f>
        <v>0</v>
      </c>
      <c r="J107" s="5">
        <f t="shared" si="10"/>
        <v>100</v>
      </c>
      <c r="K107" s="5">
        <f>K108</f>
        <v>0</v>
      </c>
      <c r="L107" s="5">
        <f t="shared" si="11"/>
        <v>100</v>
      </c>
      <c r="M107" s="5">
        <f>M108</f>
        <v>0</v>
      </c>
      <c r="N107" s="5">
        <f t="shared" si="12"/>
        <v>100</v>
      </c>
      <c r="O107" s="5">
        <f>O108</f>
        <v>0</v>
      </c>
      <c r="P107" s="5">
        <f t="shared" si="13"/>
        <v>100</v>
      </c>
      <c r="Q107" s="5">
        <f>Q108</f>
        <v>0</v>
      </c>
      <c r="R107" s="5">
        <f t="shared" si="14"/>
        <v>100</v>
      </c>
      <c r="S107" s="5">
        <f>S108</f>
        <v>0</v>
      </c>
      <c r="T107" s="5">
        <f t="shared" si="15"/>
        <v>100</v>
      </c>
      <c r="U107" s="5">
        <f>U108</f>
        <v>0</v>
      </c>
      <c r="V107" s="22">
        <f t="shared" si="16"/>
        <v>0</v>
      </c>
    </row>
    <row r="108" spans="1:22" ht="51">
      <c r="A108" s="4" t="s">
        <v>18</v>
      </c>
      <c r="B108" s="2" t="s">
        <v>17</v>
      </c>
      <c r="C108" s="2"/>
      <c r="D108" s="5">
        <v>100</v>
      </c>
      <c r="E108" s="5">
        <f>E109</f>
        <v>0</v>
      </c>
      <c r="F108" s="5">
        <f t="shared" si="17"/>
        <v>100</v>
      </c>
      <c r="G108" s="5">
        <f>G109</f>
        <v>0</v>
      </c>
      <c r="H108" s="5">
        <f t="shared" si="9"/>
        <v>100</v>
      </c>
      <c r="I108" s="5">
        <f>I109</f>
        <v>0</v>
      </c>
      <c r="J108" s="5">
        <f t="shared" si="10"/>
        <v>100</v>
      </c>
      <c r="K108" s="5">
        <f>K109</f>
        <v>0</v>
      </c>
      <c r="L108" s="5">
        <f t="shared" si="11"/>
        <v>100</v>
      </c>
      <c r="M108" s="5">
        <f>M109</f>
        <v>0</v>
      </c>
      <c r="N108" s="5">
        <f t="shared" si="12"/>
        <v>100</v>
      </c>
      <c r="O108" s="5">
        <f>O109</f>
        <v>0</v>
      </c>
      <c r="P108" s="5">
        <f t="shared" si="13"/>
        <v>100</v>
      </c>
      <c r="Q108" s="5">
        <f>Q109</f>
        <v>0</v>
      </c>
      <c r="R108" s="5">
        <f t="shared" si="14"/>
        <v>100</v>
      </c>
      <c r="S108" s="5">
        <f>S109</f>
        <v>0</v>
      </c>
      <c r="T108" s="5">
        <f t="shared" si="15"/>
        <v>100</v>
      </c>
      <c r="U108" s="5">
        <f>U109</f>
        <v>0</v>
      </c>
      <c r="V108" s="22">
        <f t="shared" si="16"/>
        <v>0</v>
      </c>
    </row>
    <row r="109" spans="1:22" ht="38.25">
      <c r="A109" s="4" t="s">
        <v>37</v>
      </c>
      <c r="B109" s="2" t="s">
        <v>17</v>
      </c>
      <c r="C109" s="2">
        <v>600</v>
      </c>
      <c r="D109" s="5">
        <v>100</v>
      </c>
      <c r="E109" s="5">
        <v>0</v>
      </c>
      <c r="F109" s="5">
        <f t="shared" si="17"/>
        <v>100</v>
      </c>
      <c r="G109" s="5"/>
      <c r="H109" s="5">
        <f t="shared" si="9"/>
        <v>100</v>
      </c>
      <c r="I109" s="5"/>
      <c r="J109" s="5">
        <f t="shared" si="10"/>
        <v>100</v>
      </c>
      <c r="K109" s="5"/>
      <c r="L109" s="5">
        <f t="shared" si="11"/>
        <v>100</v>
      </c>
      <c r="M109" s="5"/>
      <c r="N109" s="5">
        <f t="shared" si="12"/>
        <v>100</v>
      </c>
      <c r="O109" s="5"/>
      <c r="P109" s="5">
        <f t="shared" si="13"/>
        <v>100</v>
      </c>
      <c r="Q109" s="5"/>
      <c r="R109" s="5">
        <f t="shared" si="14"/>
        <v>100</v>
      </c>
      <c r="S109" s="5"/>
      <c r="T109" s="5">
        <f t="shared" si="15"/>
        <v>100</v>
      </c>
      <c r="U109" s="5">
        <v>0</v>
      </c>
      <c r="V109" s="22">
        <f t="shared" si="16"/>
        <v>0</v>
      </c>
    </row>
    <row r="110" spans="1:22" ht="51">
      <c r="A110" s="4" t="s">
        <v>201</v>
      </c>
      <c r="B110" s="2" t="s">
        <v>19</v>
      </c>
      <c r="C110" s="2"/>
      <c r="D110" s="5">
        <v>106.523</v>
      </c>
      <c r="E110" s="5">
        <f>E111</f>
        <v>0</v>
      </c>
      <c r="F110" s="5">
        <f t="shared" si="17"/>
        <v>106.523</v>
      </c>
      <c r="G110" s="5">
        <f>G111</f>
        <v>0</v>
      </c>
      <c r="H110" s="5">
        <f t="shared" si="9"/>
        <v>106.523</v>
      </c>
      <c r="I110" s="5">
        <f>I111</f>
        <v>0</v>
      </c>
      <c r="J110" s="5">
        <f t="shared" si="10"/>
        <v>106.523</v>
      </c>
      <c r="K110" s="5">
        <f>K111</f>
        <v>0</v>
      </c>
      <c r="L110" s="5">
        <f t="shared" si="11"/>
        <v>106.523</v>
      </c>
      <c r="M110" s="5">
        <f>M111</f>
        <v>0</v>
      </c>
      <c r="N110" s="5">
        <f t="shared" si="12"/>
        <v>106.523</v>
      </c>
      <c r="O110" s="5">
        <f>O111</f>
        <v>0</v>
      </c>
      <c r="P110" s="5">
        <f t="shared" si="13"/>
        <v>106.523</v>
      </c>
      <c r="Q110" s="5">
        <f>Q111</f>
        <v>0</v>
      </c>
      <c r="R110" s="5">
        <f t="shared" si="14"/>
        <v>106.523</v>
      </c>
      <c r="S110" s="5">
        <f>S111</f>
        <v>0</v>
      </c>
      <c r="T110" s="5">
        <f t="shared" si="15"/>
        <v>106.523</v>
      </c>
      <c r="U110" s="5">
        <f>U111</f>
        <v>0</v>
      </c>
      <c r="V110" s="22">
        <f t="shared" si="16"/>
        <v>0</v>
      </c>
    </row>
    <row r="111" spans="1:22" ht="38.25">
      <c r="A111" s="4" t="s">
        <v>200</v>
      </c>
      <c r="B111" s="2" t="s">
        <v>20</v>
      </c>
      <c r="C111" s="2"/>
      <c r="D111" s="5">
        <v>106.523</v>
      </c>
      <c r="E111" s="5">
        <f>E112</f>
        <v>0</v>
      </c>
      <c r="F111" s="5">
        <f t="shared" si="17"/>
        <v>106.523</v>
      </c>
      <c r="G111" s="5">
        <f>G112</f>
        <v>0</v>
      </c>
      <c r="H111" s="5">
        <f t="shared" si="9"/>
        <v>106.523</v>
      </c>
      <c r="I111" s="5">
        <f>I112</f>
        <v>0</v>
      </c>
      <c r="J111" s="5">
        <f t="shared" si="10"/>
        <v>106.523</v>
      </c>
      <c r="K111" s="5">
        <f>K112</f>
        <v>0</v>
      </c>
      <c r="L111" s="5">
        <f t="shared" si="11"/>
        <v>106.523</v>
      </c>
      <c r="M111" s="5">
        <f>M112</f>
        <v>0</v>
      </c>
      <c r="N111" s="5">
        <f t="shared" si="12"/>
        <v>106.523</v>
      </c>
      <c r="O111" s="5">
        <f>O112</f>
        <v>0</v>
      </c>
      <c r="P111" s="5">
        <f t="shared" si="13"/>
        <v>106.523</v>
      </c>
      <c r="Q111" s="5">
        <f>Q112</f>
        <v>0</v>
      </c>
      <c r="R111" s="5">
        <f t="shared" si="14"/>
        <v>106.523</v>
      </c>
      <c r="S111" s="5">
        <f>S112</f>
        <v>0</v>
      </c>
      <c r="T111" s="5">
        <f t="shared" si="15"/>
        <v>106.523</v>
      </c>
      <c r="U111" s="5">
        <f>U112</f>
        <v>0</v>
      </c>
      <c r="V111" s="22">
        <f t="shared" si="16"/>
        <v>0</v>
      </c>
    </row>
    <row r="112" spans="1:22" ht="38.25">
      <c r="A112" s="4" t="s">
        <v>37</v>
      </c>
      <c r="B112" s="2" t="s">
        <v>20</v>
      </c>
      <c r="C112" s="2">
        <v>600</v>
      </c>
      <c r="D112" s="5">
        <v>106.523</v>
      </c>
      <c r="E112" s="5">
        <v>0</v>
      </c>
      <c r="F112" s="5">
        <f t="shared" si="17"/>
        <v>106.523</v>
      </c>
      <c r="G112" s="5"/>
      <c r="H112" s="5">
        <f t="shared" si="9"/>
        <v>106.523</v>
      </c>
      <c r="I112" s="5"/>
      <c r="J112" s="5">
        <f t="shared" si="10"/>
        <v>106.523</v>
      </c>
      <c r="K112" s="5"/>
      <c r="L112" s="5">
        <f t="shared" si="11"/>
        <v>106.523</v>
      </c>
      <c r="M112" s="5"/>
      <c r="N112" s="5">
        <f t="shared" si="12"/>
        <v>106.523</v>
      </c>
      <c r="O112" s="5"/>
      <c r="P112" s="5">
        <f t="shared" si="13"/>
        <v>106.523</v>
      </c>
      <c r="Q112" s="5"/>
      <c r="R112" s="5">
        <f t="shared" si="14"/>
        <v>106.523</v>
      </c>
      <c r="S112" s="5"/>
      <c r="T112" s="5">
        <f t="shared" si="15"/>
        <v>106.523</v>
      </c>
      <c r="U112" s="5">
        <v>0</v>
      </c>
      <c r="V112" s="22">
        <f t="shared" si="16"/>
        <v>0</v>
      </c>
    </row>
    <row r="113" spans="1:22" ht="63.75">
      <c r="A113" s="9" t="s">
        <v>308</v>
      </c>
      <c r="B113" s="12" t="s">
        <v>6</v>
      </c>
      <c r="C113" s="2"/>
      <c r="D113" s="5">
        <v>12046.178</v>
      </c>
      <c r="E113" s="5">
        <f>E114</f>
        <v>0</v>
      </c>
      <c r="F113" s="5">
        <f t="shared" si="17"/>
        <v>12046.178</v>
      </c>
      <c r="G113" s="5">
        <f>G114</f>
        <v>0</v>
      </c>
      <c r="H113" s="5">
        <f t="shared" si="9"/>
        <v>12046.178</v>
      </c>
      <c r="I113" s="5">
        <f>I114</f>
        <v>0</v>
      </c>
      <c r="J113" s="5">
        <f t="shared" si="10"/>
        <v>12046.178</v>
      </c>
      <c r="K113" s="5">
        <f>K114</f>
        <v>0</v>
      </c>
      <c r="L113" s="5">
        <f t="shared" si="11"/>
        <v>12046.178</v>
      </c>
      <c r="M113" s="5">
        <f>M114</f>
        <v>0</v>
      </c>
      <c r="N113" s="5">
        <f t="shared" si="12"/>
        <v>12046.178</v>
      </c>
      <c r="O113" s="5">
        <f>O114</f>
        <v>0</v>
      </c>
      <c r="P113" s="5">
        <f t="shared" si="13"/>
        <v>12046.178</v>
      </c>
      <c r="Q113" s="5">
        <f>Q114</f>
        <v>0</v>
      </c>
      <c r="R113" s="5">
        <f t="shared" si="14"/>
        <v>12046.178</v>
      </c>
      <c r="S113" s="5">
        <f>S114</f>
        <v>253.55500000000001</v>
      </c>
      <c r="T113" s="5">
        <f t="shared" si="15"/>
        <v>12299.733</v>
      </c>
      <c r="U113" s="5">
        <f>U114</f>
        <v>8489.5960800000012</v>
      </c>
      <c r="V113" s="22">
        <f t="shared" si="16"/>
        <v>69.022604637027499</v>
      </c>
    </row>
    <row r="114" spans="1:22" ht="63.75">
      <c r="A114" s="4" t="s">
        <v>331</v>
      </c>
      <c r="B114" s="6" t="s">
        <v>8</v>
      </c>
      <c r="C114" s="2"/>
      <c r="D114" s="5">
        <v>12046.178</v>
      </c>
      <c r="E114" s="5">
        <f>E115</f>
        <v>0</v>
      </c>
      <c r="F114" s="5">
        <f t="shared" si="17"/>
        <v>12046.178</v>
      </c>
      <c r="G114" s="5">
        <f>G115</f>
        <v>0</v>
      </c>
      <c r="H114" s="5">
        <f t="shared" si="9"/>
        <v>12046.178</v>
      </c>
      <c r="I114" s="5">
        <f>I115</f>
        <v>0</v>
      </c>
      <c r="J114" s="5">
        <f t="shared" si="10"/>
        <v>12046.178</v>
      </c>
      <c r="K114" s="5">
        <f>K115</f>
        <v>0</v>
      </c>
      <c r="L114" s="5">
        <f t="shared" si="11"/>
        <v>12046.178</v>
      </c>
      <c r="M114" s="5">
        <f>M115</f>
        <v>0</v>
      </c>
      <c r="N114" s="5">
        <f t="shared" si="12"/>
        <v>12046.178</v>
      </c>
      <c r="O114" s="5">
        <f>O115</f>
        <v>0</v>
      </c>
      <c r="P114" s="5">
        <f t="shared" si="13"/>
        <v>12046.178</v>
      </c>
      <c r="Q114" s="5">
        <f>Q115</f>
        <v>0</v>
      </c>
      <c r="R114" s="5">
        <f t="shared" si="14"/>
        <v>12046.178</v>
      </c>
      <c r="S114" s="5">
        <f>S115</f>
        <v>253.55500000000001</v>
      </c>
      <c r="T114" s="5">
        <f t="shared" si="15"/>
        <v>12299.733</v>
      </c>
      <c r="U114" s="5">
        <f>U115</f>
        <v>8489.5960800000012</v>
      </c>
      <c r="V114" s="22">
        <f t="shared" si="16"/>
        <v>69.022604637027499</v>
      </c>
    </row>
    <row r="115" spans="1:22" ht="63.75">
      <c r="A115" s="4" t="s">
        <v>332</v>
      </c>
      <c r="B115" s="6" t="s">
        <v>7</v>
      </c>
      <c r="C115" s="2"/>
      <c r="D115" s="5">
        <v>12046.178</v>
      </c>
      <c r="E115" s="5">
        <f>E116+E117+E118</f>
        <v>0</v>
      </c>
      <c r="F115" s="5">
        <f t="shared" si="17"/>
        <v>12046.178</v>
      </c>
      <c r="G115" s="5">
        <f>G116+G117+G118</f>
        <v>0</v>
      </c>
      <c r="H115" s="5">
        <f t="shared" si="9"/>
        <v>12046.178</v>
      </c>
      <c r="I115" s="5">
        <f>I116+I117+I118</f>
        <v>0</v>
      </c>
      <c r="J115" s="5">
        <f t="shared" si="10"/>
        <v>12046.178</v>
      </c>
      <c r="K115" s="5">
        <f>K116+K117+K118</f>
        <v>0</v>
      </c>
      <c r="L115" s="5">
        <f t="shared" si="11"/>
        <v>12046.178</v>
      </c>
      <c r="M115" s="5">
        <f>M116+M117+M118</f>
        <v>0</v>
      </c>
      <c r="N115" s="5">
        <f t="shared" si="12"/>
        <v>12046.178</v>
      </c>
      <c r="O115" s="5">
        <f>O116+O117+O118</f>
        <v>0</v>
      </c>
      <c r="P115" s="5">
        <f t="shared" si="13"/>
        <v>12046.178</v>
      </c>
      <c r="Q115" s="5">
        <f>Q116+Q117+Q118</f>
        <v>0</v>
      </c>
      <c r="R115" s="5">
        <f t="shared" si="14"/>
        <v>12046.178</v>
      </c>
      <c r="S115" s="5">
        <f>S116+S117+S118</f>
        <v>253.55500000000001</v>
      </c>
      <c r="T115" s="5">
        <f t="shared" si="15"/>
        <v>12299.733</v>
      </c>
      <c r="U115" s="5">
        <f>U116+U117+U118</f>
        <v>8489.5960800000012</v>
      </c>
      <c r="V115" s="22">
        <f t="shared" si="16"/>
        <v>69.022604637027499</v>
      </c>
    </row>
    <row r="116" spans="1:22" ht="76.5">
      <c r="A116" s="4" t="s">
        <v>49</v>
      </c>
      <c r="B116" s="6" t="s">
        <v>7</v>
      </c>
      <c r="C116" s="2">
        <v>100</v>
      </c>
      <c r="D116" s="5">
        <v>11064.922999999999</v>
      </c>
      <c r="E116" s="5">
        <v>0</v>
      </c>
      <c r="F116" s="5">
        <f t="shared" si="17"/>
        <v>11064.922999999999</v>
      </c>
      <c r="G116" s="5"/>
      <c r="H116" s="5">
        <f t="shared" si="9"/>
        <v>11064.922999999999</v>
      </c>
      <c r="I116" s="5"/>
      <c r="J116" s="5">
        <f t="shared" si="10"/>
        <v>11064.922999999999</v>
      </c>
      <c r="K116" s="5"/>
      <c r="L116" s="5">
        <f t="shared" si="11"/>
        <v>11064.922999999999</v>
      </c>
      <c r="M116" s="5"/>
      <c r="N116" s="5">
        <f t="shared" si="12"/>
        <v>11064.922999999999</v>
      </c>
      <c r="O116" s="5"/>
      <c r="P116" s="5">
        <f t="shared" si="13"/>
        <v>11064.922999999999</v>
      </c>
      <c r="Q116" s="5"/>
      <c r="R116" s="5">
        <f t="shared" si="14"/>
        <v>11064.922999999999</v>
      </c>
      <c r="S116" s="5">
        <v>253.55500000000001</v>
      </c>
      <c r="T116" s="5">
        <f t="shared" si="15"/>
        <v>11318.477999999999</v>
      </c>
      <c r="U116" s="5">
        <v>7903.6308900000004</v>
      </c>
      <c r="V116" s="22">
        <f t="shared" si="16"/>
        <v>69.829449595608182</v>
      </c>
    </row>
    <row r="117" spans="1:22" ht="38.25">
      <c r="A117" s="4" t="s">
        <v>26</v>
      </c>
      <c r="B117" s="6" t="s">
        <v>7</v>
      </c>
      <c r="C117" s="2">
        <v>200</v>
      </c>
      <c r="D117" s="5">
        <v>981.255</v>
      </c>
      <c r="E117" s="5">
        <v>0</v>
      </c>
      <c r="F117" s="5">
        <f t="shared" si="17"/>
        <v>981.255</v>
      </c>
      <c r="G117" s="5"/>
      <c r="H117" s="5">
        <f t="shared" si="9"/>
        <v>981.255</v>
      </c>
      <c r="I117" s="5"/>
      <c r="J117" s="5">
        <f t="shared" si="10"/>
        <v>981.255</v>
      </c>
      <c r="K117" s="5"/>
      <c r="L117" s="5">
        <f t="shared" si="11"/>
        <v>981.255</v>
      </c>
      <c r="M117" s="5"/>
      <c r="N117" s="5">
        <f t="shared" si="12"/>
        <v>981.255</v>
      </c>
      <c r="O117" s="5"/>
      <c r="P117" s="5">
        <f t="shared" si="13"/>
        <v>981.255</v>
      </c>
      <c r="Q117" s="5"/>
      <c r="R117" s="5">
        <f t="shared" si="14"/>
        <v>981.255</v>
      </c>
      <c r="S117" s="5"/>
      <c r="T117" s="5">
        <f t="shared" si="15"/>
        <v>981.255</v>
      </c>
      <c r="U117" s="5">
        <v>585.96519000000001</v>
      </c>
      <c r="V117" s="22">
        <f t="shared" si="16"/>
        <v>59.71589342219913</v>
      </c>
    </row>
    <row r="118" spans="1:22" ht="15.75">
      <c r="A118" s="4" t="s">
        <v>333</v>
      </c>
      <c r="B118" s="6" t="s">
        <v>7</v>
      </c>
      <c r="C118" s="2">
        <v>800</v>
      </c>
      <c r="D118" s="5">
        <v>0</v>
      </c>
      <c r="E118" s="5">
        <v>0</v>
      </c>
      <c r="F118" s="5">
        <f t="shared" si="17"/>
        <v>0</v>
      </c>
      <c r="G118" s="5"/>
      <c r="H118" s="5">
        <f t="shared" si="9"/>
        <v>0</v>
      </c>
      <c r="I118" s="5"/>
      <c r="J118" s="5">
        <f t="shared" si="10"/>
        <v>0</v>
      </c>
      <c r="K118" s="5"/>
      <c r="L118" s="5">
        <f t="shared" si="11"/>
        <v>0</v>
      </c>
      <c r="M118" s="5"/>
      <c r="N118" s="5">
        <f t="shared" si="12"/>
        <v>0</v>
      </c>
      <c r="O118" s="5"/>
      <c r="P118" s="5">
        <f t="shared" si="13"/>
        <v>0</v>
      </c>
      <c r="Q118" s="5"/>
      <c r="R118" s="5">
        <f t="shared" si="14"/>
        <v>0</v>
      </c>
      <c r="S118" s="5"/>
      <c r="T118" s="5">
        <f t="shared" si="15"/>
        <v>0</v>
      </c>
      <c r="U118" s="5">
        <v>0</v>
      </c>
      <c r="V118" s="22">
        <v>0</v>
      </c>
    </row>
    <row r="119" spans="1:22" ht="25.5">
      <c r="A119" s="9" t="s">
        <v>223</v>
      </c>
      <c r="B119" s="8" t="s">
        <v>224</v>
      </c>
      <c r="C119" s="2"/>
      <c r="D119" s="5">
        <v>605.10300000000007</v>
      </c>
      <c r="E119" s="5">
        <f>E120+E123+E126</f>
        <v>0</v>
      </c>
      <c r="F119" s="5">
        <f t="shared" si="17"/>
        <v>605.10300000000007</v>
      </c>
      <c r="G119" s="5">
        <f>G120+G123+G126</f>
        <v>0</v>
      </c>
      <c r="H119" s="5">
        <f t="shared" si="9"/>
        <v>605.10300000000007</v>
      </c>
      <c r="I119" s="5">
        <f>I120+I123+I126</f>
        <v>0</v>
      </c>
      <c r="J119" s="5">
        <f t="shared" si="10"/>
        <v>605.10300000000007</v>
      </c>
      <c r="K119" s="5">
        <f>K120+K123+K126</f>
        <v>0</v>
      </c>
      <c r="L119" s="5">
        <f t="shared" si="11"/>
        <v>605.10300000000007</v>
      </c>
      <c r="M119" s="5">
        <f>M120+M123+M126</f>
        <v>0</v>
      </c>
      <c r="N119" s="5">
        <f t="shared" si="12"/>
        <v>605.10300000000007</v>
      </c>
      <c r="O119" s="5">
        <f>O120+O123+O126</f>
        <v>0</v>
      </c>
      <c r="P119" s="5">
        <f t="shared" si="13"/>
        <v>605.10300000000007</v>
      </c>
      <c r="Q119" s="5">
        <f>Q120+Q123+Q126</f>
        <v>129</v>
      </c>
      <c r="R119" s="5">
        <f t="shared" si="14"/>
        <v>734.10300000000007</v>
      </c>
      <c r="S119" s="5">
        <f>S120+S123+S126</f>
        <v>-65</v>
      </c>
      <c r="T119" s="5">
        <f t="shared" si="15"/>
        <v>669.10300000000007</v>
      </c>
      <c r="U119" s="5">
        <f>U120+U123+U126</f>
        <v>453.34950000000003</v>
      </c>
      <c r="V119" s="22">
        <f t="shared" si="16"/>
        <v>67.754815028478419</v>
      </c>
    </row>
    <row r="120" spans="1:22" ht="38.25">
      <c r="A120" s="4" t="s">
        <v>225</v>
      </c>
      <c r="B120" s="2" t="s">
        <v>226</v>
      </c>
      <c r="C120" s="2"/>
      <c r="D120" s="5">
        <v>178</v>
      </c>
      <c r="E120" s="5">
        <f>E121</f>
        <v>0</v>
      </c>
      <c r="F120" s="5">
        <f t="shared" si="17"/>
        <v>178</v>
      </c>
      <c r="G120" s="5">
        <f>G121</f>
        <v>0</v>
      </c>
      <c r="H120" s="5">
        <f t="shared" si="9"/>
        <v>178</v>
      </c>
      <c r="I120" s="5">
        <f>I121</f>
        <v>0</v>
      </c>
      <c r="J120" s="5">
        <f t="shared" si="10"/>
        <v>178</v>
      </c>
      <c r="K120" s="5">
        <f>K121</f>
        <v>0</v>
      </c>
      <c r="L120" s="5">
        <f t="shared" si="11"/>
        <v>178</v>
      </c>
      <c r="M120" s="5">
        <f>M121</f>
        <v>0</v>
      </c>
      <c r="N120" s="5">
        <f t="shared" si="12"/>
        <v>178</v>
      </c>
      <c r="O120" s="5">
        <f>O121</f>
        <v>0</v>
      </c>
      <c r="P120" s="5">
        <f t="shared" si="13"/>
        <v>178</v>
      </c>
      <c r="Q120" s="5">
        <f>Q121</f>
        <v>129</v>
      </c>
      <c r="R120" s="5">
        <f t="shared" si="14"/>
        <v>307</v>
      </c>
      <c r="S120" s="5">
        <f>S121</f>
        <v>0</v>
      </c>
      <c r="T120" s="5">
        <f t="shared" si="15"/>
        <v>307</v>
      </c>
      <c r="U120" s="5">
        <f>U121</f>
        <v>272.33300000000003</v>
      </c>
      <c r="V120" s="22">
        <f t="shared" si="16"/>
        <v>88.70781758957655</v>
      </c>
    </row>
    <row r="121" spans="1:22" ht="28.5" customHeight="1">
      <c r="A121" s="4" t="s">
        <v>227</v>
      </c>
      <c r="B121" s="2" t="s">
        <v>228</v>
      </c>
      <c r="C121" s="2"/>
      <c r="D121" s="5">
        <v>178</v>
      </c>
      <c r="E121" s="5">
        <f>E122</f>
        <v>0</v>
      </c>
      <c r="F121" s="5">
        <f t="shared" si="17"/>
        <v>178</v>
      </c>
      <c r="G121" s="5">
        <f>G122</f>
        <v>0</v>
      </c>
      <c r="H121" s="5">
        <f t="shared" si="9"/>
        <v>178</v>
      </c>
      <c r="I121" s="5">
        <f>I122</f>
        <v>0</v>
      </c>
      <c r="J121" s="5">
        <f t="shared" si="10"/>
        <v>178</v>
      </c>
      <c r="K121" s="5">
        <f>K122</f>
        <v>0</v>
      </c>
      <c r="L121" s="5">
        <f t="shared" si="11"/>
        <v>178</v>
      </c>
      <c r="M121" s="5">
        <f>M122</f>
        <v>0</v>
      </c>
      <c r="N121" s="5">
        <f t="shared" si="12"/>
        <v>178</v>
      </c>
      <c r="O121" s="5">
        <f>O122</f>
        <v>0</v>
      </c>
      <c r="P121" s="5">
        <f t="shared" si="13"/>
        <v>178</v>
      </c>
      <c r="Q121" s="5">
        <f>Q122</f>
        <v>129</v>
      </c>
      <c r="R121" s="5">
        <f t="shared" si="14"/>
        <v>307</v>
      </c>
      <c r="S121" s="5">
        <f>S122</f>
        <v>0</v>
      </c>
      <c r="T121" s="5">
        <f t="shared" si="15"/>
        <v>307</v>
      </c>
      <c r="U121" s="5">
        <f>U122</f>
        <v>272.33300000000003</v>
      </c>
      <c r="V121" s="22">
        <f t="shared" si="16"/>
        <v>88.70781758957655</v>
      </c>
    </row>
    <row r="122" spans="1:22" ht="38.25">
      <c r="A122" s="4" t="s">
        <v>26</v>
      </c>
      <c r="B122" s="2" t="s">
        <v>228</v>
      </c>
      <c r="C122" s="2">
        <v>200</v>
      </c>
      <c r="D122" s="5">
        <v>178</v>
      </c>
      <c r="E122" s="5">
        <v>0</v>
      </c>
      <c r="F122" s="5">
        <f t="shared" si="17"/>
        <v>178</v>
      </c>
      <c r="G122" s="5"/>
      <c r="H122" s="5">
        <f t="shared" si="9"/>
        <v>178</v>
      </c>
      <c r="I122" s="5"/>
      <c r="J122" s="5">
        <f t="shared" si="10"/>
        <v>178</v>
      </c>
      <c r="K122" s="5"/>
      <c r="L122" s="5">
        <f t="shared" si="11"/>
        <v>178</v>
      </c>
      <c r="M122" s="5"/>
      <c r="N122" s="5">
        <f t="shared" si="12"/>
        <v>178</v>
      </c>
      <c r="O122" s="5"/>
      <c r="P122" s="5">
        <f t="shared" si="13"/>
        <v>178</v>
      </c>
      <c r="Q122" s="5">
        <v>129</v>
      </c>
      <c r="R122" s="5">
        <f t="shared" si="14"/>
        <v>307</v>
      </c>
      <c r="S122" s="5"/>
      <c r="T122" s="5">
        <f t="shared" si="15"/>
        <v>307</v>
      </c>
      <c r="U122" s="5">
        <v>272.33300000000003</v>
      </c>
      <c r="V122" s="22">
        <f t="shared" si="16"/>
        <v>88.70781758957655</v>
      </c>
    </row>
    <row r="123" spans="1:22" ht="51">
      <c r="A123" s="4" t="s">
        <v>375</v>
      </c>
      <c r="B123" s="2" t="s">
        <v>229</v>
      </c>
      <c r="C123" s="2"/>
      <c r="D123" s="5">
        <v>275</v>
      </c>
      <c r="E123" s="5">
        <f>E124</f>
        <v>0</v>
      </c>
      <c r="F123" s="5">
        <f t="shared" si="17"/>
        <v>275</v>
      </c>
      <c r="G123" s="5">
        <f>G124</f>
        <v>0</v>
      </c>
      <c r="H123" s="5">
        <f t="shared" si="9"/>
        <v>275</v>
      </c>
      <c r="I123" s="5">
        <f>I124</f>
        <v>0</v>
      </c>
      <c r="J123" s="5">
        <f t="shared" si="10"/>
        <v>275</v>
      </c>
      <c r="K123" s="5">
        <f>K124</f>
        <v>0</v>
      </c>
      <c r="L123" s="5">
        <f t="shared" si="11"/>
        <v>275</v>
      </c>
      <c r="M123" s="5">
        <f>M124</f>
        <v>0</v>
      </c>
      <c r="N123" s="5">
        <f t="shared" si="12"/>
        <v>275</v>
      </c>
      <c r="O123" s="5">
        <f>O124</f>
        <v>0</v>
      </c>
      <c r="P123" s="5">
        <f t="shared" si="13"/>
        <v>275</v>
      </c>
      <c r="Q123" s="5">
        <f>Q124</f>
        <v>0</v>
      </c>
      <c r="R123" s="5">
        <f t="shared" si="14"/>
        <v>275</v>
      </c>
      <c r="S123" s="5">
        <f>S124</f>
        <v>-65</v>
      </c>
      <c r="T123" s="5">
        <f t="shared" si="15"/>
        <v>210</v>
      </c>
      <c r="U123" s="5">
        <f>U124</f>
        <v>70</v>
      </c>
      <c r="V123" s="22">
        <f t="shared" si="16"/>
        <v>33.333333333333329</v>
      </c>
    </row>
    <row r="124" spans="1:22" ht="51">
      <c r="A124" s="4" t="s">
        <v>376</v>
      </c>
      <c r="B124" s="6" t="s">
        <v>230</v>
      </c>
      <c r="C124" s="2"/>
      <c r="D124" s="5">
        <v>275</v>
      </c>
      <c r="E124" s="5">
        <f>E125</f>
        <v>0</v>
      </c>
      <c r="F124" s="5">
        <f t="shared" si="17"/>
        <v>275</v>
      </c>
      <c r="G124" s="5">
        <f>G125</f>
        <v>0</v>
      </c>
      <c r="H124" s="5">
        <f t="shared" si="9"/>
        <v>275</v>
      </c>
      <c r="I124" s="5">
        <f>I125</f>
        <v>0</v>
      </c>
      <c r="J124" s="5">
        <f t="shared" si="10"/>
        <v>275</v>
      </c>
      <c r="K124" s="5">
        <f>K125</f>
        <v>0</v>
      </c>
      <c r="L124" s="5">
        <f t="shared" si="11"/>
        <v>275</v>
      </c>
      <c r="M124" s="5">
        <f>M125</f>
        <v>0</v>
      </c>
      <c r="N124" s="5">
        <f t="shared" si="12"/>
        <v>275</v>
      </c>
      <c r="O124" s="5">
        <f>O125</f>
        <v>0</v>
      </c>
      <c r="P124" s="5">
        <f t="shared" si="13"/>
        <v>275</v>
      </c>
      <c r="Q124" s="5">
        <f>Q125</f>
        <v>0</v>
      </c>
      <c r="R124" s="5">
        <f t="shared" si="14"/>
        <v>275</v>
      </c>
      <c r="S124" s="5">
        <f>S125</f>
        <v>-65</v>
      </c>
      <c r="T124" s="5">
        <f t="shared" si="15"/>
        <v>210</v>
      </c>
      <c r="U124" s="5">
        <f>U125</f>
        <v>70</v>
      </c>
      <c r="V124" s="22">
        <f t="shared" si="16"/>
        <v>33.333333333333329</v>
      </c>
    </row>
    <row r="125" spans="1:22" ht="25.5">
      <c r="A125" s="4" t="s">
        <v>189</v>
      </c>
      <c r="B125" s="6" t="s">
        <v>230</v>
      </c>
      <c r="C125" s="2">
        <v>300</v>
      </c>
      <c r="D125" s="5">
        <v>275</v>
      </c>
      <c r="E125" s="5">
        <v>0</v>
      </c>
      <c r="F125" s="5">
        <f t="shared" si="17"/>
        <v>275</v>
      </c>
      <c r="G125" s="5"/>
      <c r="H125" s="5">
        <f t="shared" si="9"/>
        <v>275</v>
      </c>
      <c r="I125" s="5"/>
      <c r="J125" s="5">
        <f t="shared" si="10"/>
        <v>275</v>
      </c>
      <c r="K125" s="5"/>
      <c r="L125" s="5">
        <f t="shared" si="11"/>
        <v>275</v>
      </c>
      <c r="M125" s="5"/>
      <c r="N125" s="5">
        <f t="shared" si="12"/>
        <v>275</v>
      </c>
      <c r="O125" s="5"/>
      <c r="P125" s="5">
        <f t="shared" si="13"/>
        <v>275</v>
      </c>
      <c r="Q125" s="5"/>
      <c r="R125" s="5">
        <f t="shared" si="14"/>
        <v>275</v>
      </c>
      <c r="S125" s="5">
        <v>-65</v>
      </c>
      <c r="T125" s="5">
        <f t="shared" si="15"/>
        <v>210</v>
      </c>
      <c r="U125" s="5">
        <v>70</v>
      </c>
      <c r="V125" s="22">
        <f t="shared" si="16"/>
        <v>33.333333333333329</v>
      </c>
    </row>
    <row r="126" spans="1:22" ht="63.75">
      <c r="A126" s="4" t="s">
        <v>377</v>
      </c>
      <c r="B126" s="2" t="s">
        <v>231</v>
      </c>
      <c r="C126" s="2"/>
      <c r="D126" s="5">
        <v>152.10300000000001</v>
      </c>
      <c r="E126" s="5">
        <f>E127</f>
        <v>0</v>
      </c>
      <c r="F126" s="5">
        <f t="shared" si="17"/>
        <v>152.10300000000001</v>
      </c>
      <c r="G126" s="5">
        <f>G127</f>
        <v>0</v>
      </c>
      <c r="H126" s="5">
        <f t="shared" si="9"/>
        <v>152.10300000000001</v>
      </c>
      <c r="I126" s="5">
        <f>I127</f>
        <v>0</v>
      </c>
      <c r="J126" s="5">
        <f t="shared" si="10"/>
        <v>152.10300000000001</v>
      </c>
      <c r="K126" s="5">
        <f>K127</f>
        <v>0</v>
      </c>
      <c r="L126" s="5">
        <f t="shared" si="11"/>
        <v>152.10300000000001</v>
      </c>
      <c r="M126" s="5">
        <f>M127</f>
        <v>0</v>
      </c>
      <c r="N126" s="5">
        <f t="shared" si="12"/>
        <v>152.10300000000001</v>
      </c>
      <c r="O126" s="5">
        <f>O127</f>
        <v>0</v>
      </c>
      <c r="P126" s="5">
        <f t="shared" si="13"/>
        <v>152.10300000000001</v>
      </c>
      <c r="Q126" s="5">
        <f>Q127</f>
        <v>0</v>
      </c>
      <c r="R126" s="5">
        <f t="shared" si="14"/>
        <v>152.10300000000001</v>
      </c>
      <c r="S126" s="5">
        <f>S127</f>
        <v>0</v>
      </c>
      <c r="T126" s="5">
        <f t="shared" si="15"/>
        <v>152.10300000000001</v>
      </c>
      <c r="U126" s="5">
        <f>U127</f>
        <v>111.01650000000001</v>
      </c>
      <c r="V126" s="22">
        <f t="shared" si="16"/>
        <v>72.987712273919641</v>
      </c>
    </row>
    <row r="127" spans="1:22" ht="38.25">
      <c r="A127" s="4" t="s">
        <v>295</v>
      </c>
      <c r="B127" s="2" t="s">
        <v>232</v>
      </c>
      <c r="C127" s="2"/>
      <c r="D127" s="5">
        <v>152.10300000000001</v>
      </c>
      <c r="E127" s="5">
        <f>E128+E129</f>
        <v>0</v>
      </c>
      <c r="F127" s="5">
        <f t="shared" si="17"/>
        <v>152.10300000000001</v>
      </c>
      <c r="G127" s="5">
        <f>G128+G129</f>
        <v>0</v>
      </c>
      <c r="H127" s="5">
        <f t="shared" si="9"/>
        <v>152.10300000000001</v>
      </c>
      <c r="I127" s="5">
        <f>I128+I129</f>
        <v>0</v>
      </c>
      <c r="J127" s="5">
        <f t="shared" si="10"/>
        <v>152.10300000000001</v>
      </c>
      <c r="K127" s="5">
        <f>K128+K129</f>
        <v>0</v>
      </c>
      <c r="L127" s="5">
        <f t="shared" si="11"/>
        <v>152.10300000000001</v>
      </c>
      <c r="M127" s="5">
        <f>M128+M129</f>
        <v>0</v>
      </c>
      <c r="N127" s="5">
        <f t="shared" si="12"/>
        <v>152.10300000000001</v>
      </c>
      <c r="O127" s="5">
        <f>O128+O129</f>
        <v>0</v>
      </c>
      <c r="P127" s="5">
        <f t="shared" si="13"/>
        <v>152.10300000000001</v>
      </c>
      <c r="Q127" s="5">
        <f>Q128+Q129</f>
        <v>0</v>
      </c>
      <c r="R127" s="5">
        <f t="shared" si="14"/>
        <v>152.10300000000001</v>
      </c>
      <c r="S127" s="5">
        <f>S128+S129</f>
        <v>0</v>
      </c>
      <c r="T127" s="5">
        <f t="shared" si="15"/>
        <v>152.10300000000001</v>
      </c>
      <c r="U127" s="5">
        <f>U128+U129</f>
        <v>111.01650000000001</v>
      </c>
      <c r="V127" s="22">
        <f t="shared" si="16"/>
        <v>72.987712273919641</v>
      </c>
    </row>
    <row r="128" spans="1:22" ht="38.25">
      <c r="A128" s="4" t="s">
        <v>26</v>
      </c>
      <c r="B128" s="2" t="s">
        <v>232</v>
      </c>
      <c r="C128" s="2">
        <v>200</v>
      </c>
      <c r="D128" s="5">
        <v>80.102999999999994</v>
      </c>
      <c r="E128" s="5">
        <v>0</v>
      </c>
      <c r="F128" s="5">
        <f t="shared" si="17"/>
        <v>80.102999999999994</v>
      </c>
      <c r="G128" s="5"/>
      <c r="H128" s="5">
        <f t="shared" si="9"/>
        <v>80.102999999999994</v>
      </c>
      <c r="I128" s="5"/>
      <c r="J128" s="5">
        <f t="shared" si="10"/>
        <v>80.102999999999994</v>
      </c>
      <c r="K128" s="5"/>
      <c r="L128" s="5">
        <f t="shared" si="11"/>
        <v>80.102999999999994</v>
      </c>
      <c r="M128" s="5"/>
      <c r="N128" s="5">
        <f t="shared" si="12"/>
        <v>80.102999999999994</v>
      </c>
      <c r="O128" s="5"/>
      <c r="P128" s="5">
        <f t="shared" si="13"/>
        <v>80.102999999999994</v>
      </c>
      <c r="Q128" s="5"/>
      <c r="R128" s="5">
        <f t="shared" si="14"/>
        <v>80.102999999999994</v>
      </c>
      <c r="S128" s="5"/>
      <c r="T128" s="5">
        <f t="shared" si="15"/>
        <v>80.102999999999994</v>
      </c>
      <c r="U128" s="5">
        <v>52.516500000000001</v>
      </c>
      <c r="V128" s="22">
        <f t="shared" si="16"/>
        <v>65.561214935770209</v>
      </c>
    </row>
    <row r="129" spans="1:22" ht="25.5">
      <c r="A129" s="4" t="s">
        <v>189</v>
      </c>
      <c r="B129" s="2" t="s">
        <v>232</v>
      </c>
      <c r="C129" s="2">
        <v>300</v>
      </c>
      <c r="D129" s="5">
        <v>72</v>
      </c>
      <c r="E129" s="5">
        <v>0</v>
      </c>
      <c r="F129" s="5">
        <f t="shared" si="17"/>
        <v>72</v>
      </c>
      <c r="G129" s="5"/>
      <c r="H129" s="5">
        <f t="shared" si="9"/>
        <v>72</v>
      </c>
      <c r="I129" s="5"/>
      <c r="J129" s="5">
        <f t="shared" si="10"/>
        <v>72</v>
      </c>
      <c r="K129" s="5"/>
      <c r="L129" s="5">
        <f t="shared" si="11"/>
        <v>72</v>
      </c>
      <c r="M129" s="5"/>
      <c r="N129" s="5">
        <f t="shared" si="12"/>
        <v>72</v>
      </c>
      <c r="O129" s="5"/>
      <c r="P129" s="5">
        <f t="shared" si="13"/>
        <v>72</v>
      </c>
      <c r="Q129" s="5"/>
      <c r="R129" s="5">
        <f t="shared" si="14"/>
        <v>72</v>
      </c>
      <c r="S129" s="5"/>
      <c r="T129" s="5">
        <f t="shared" si="15"/>
        <v>72</v>
      </c>
      <c r="U129" s="5">
        <v>58.5</v>
      </c>
      <c r="V129" s="22">
        <f t="shared" si="16"/>
        <v>81.25</v>
      </c>
    </row>
    <row r="130" spans="1:22" ht="41.25" customHeight="1">
      <c r="A130" s="9" t="s">
        <v>275</v>
      </c>
      <c r="B130" s="8" t="s">
        <v>276</v>
      </c>
      <c r="C130" s="2"/>
      <c r="D130" s="5">
        <v>2830.1379999999999</v>
      </c>
      <c r="E130" s="5">
        <f t="shared" ref="E130:U132" si="18">E131</f>
        <v>0</v>
      </c>
      <c r="F130" s="5">
        <f t="shared" si="17"/>
        <v>2830.1379999999999</v>
      </c>
      <c r="G130" s="5">
        <f t="shared" si="18"/>
        <v>0</v>
      </c>
      <c r="H130" s="5">
        <f t="shared" si="9"/>
        <v>2830.1379999999999</v>
      </c>
      <c r="I130" s="5">
        <f t="shared" si="18"/>
        <v>0</v>
      </c>
      <c r="J130" s="5">
        <f t="shared" si="10"/>
        <v>2830.1379999999999</v>
      </c>
      <c r="K130" s="5">
        <f t="shared" si="18"/>
        <v>0</v>
      </c>
      <c r="L130" s="5">
        <f t="shared" si="11"/>
        <v>2830.1379999999999</v>
      </c>
      <c r="M130" s="5">
        <f t="shared" si="18"/>
        <v>0</v>
      </c>
      <c r="N130" s="5">
        <f t="shared" si="12"/>
        <v>2830.1379999999999</v>
      </c>
      <c r="O130" s="5">
        <f t="shared" si="18"/>
        <v>0</v>
      </c>
      <c r="P130" s="5">
        <f t="shared" si="13"/>
        <v>2830.1379999999999</v>
      </c>
      <c r="Q130" s="5">
        <f t="shared" si="18"/>
        <v>0</v>
      </c>
      <c r="R130" s="5">
        <f t="shared" si="14"/>
        <v>2830.1379999999999</v>
      </c>
      <c r="S130" s="5">
        <f t="shared" si="18"/>
        <v>0</v>
      </c>
      <c r="T130" s="5">
        <f t="shared" si="15"/>
        <v>2830.1379999999999</v>
      </c>
      <c r="U130" s="5">
        <f t="shared" si="18"/>
        <v>1694.7132799999999</v>
      </c>
      <c r="V130" s="22">
        <f t="shared" si="16"/>
        <v>59.880941494725704</v>
      </c>
    </row>
    <row r="131" spans="1:22" ht="38.25">
      <c r="A131" s="4" t="s">
        <v>277</v>
      </c>
      <c r="B131" s="2" t="s">
        <v>279</v>
      </c>
      <c r="C131" s="2"/>
      <c r="D131" s="5">
        <v>2830.1379999999999</v>
      </c>
      <c r="E131" s="5">
        <f t="shared" si="18"/>
        <v>0</v>
      </c>
      <c r="F131" s="5">
        <f t="shared" si="17"/>
        <v>2830.1379999999999</v>
      </c>
      <c r="G131" s="5">
        <f t="shared" si="18"/>
        <v>0</v>
      </c>
      <c r="H131" s="5">
        <f t="shared" si="9"/>
        <v>2830.1379999999999</v>
      </c>
      <c r="I131" s="5">
        <f t="shared" si="18"/>
        <v>0</v>
      </c>
      <c r="J131" s="5">
        <f t="shared" si="10"/>
        <v>2830.1379999999999</v>
      </c>
      <c r="K131" s="5">
        <f t="shared" si="18"/>
        <v>0</v>
      </c>
      <c r="L131" s="5">
        <f t="shared" si="11"/>
        <v>2830.1379999999999</v>
      </c>
      <c r="M131" s="5">
        <f t="shared" si="18"/>
        <v>0</v>
      </c>
      <c r="N131" s="5">
        <f t="shared" si="12"/>
        <v>2830.1379999999999</v>
      </c>
      <c r="O131" s="5">
        <f t="shared" si="18"/>
        <v>0</v>
      </c>
      <c r="P131" s="5">
        <f t="shared" si="13"/>
        <v>2830.1379999999999</v>
      </c>
      <c r="Q131" s="5">
        <f t="shared" si="18"/>
        <v>0</v>
      </c>
      <c r="R131" s="5">
        <f t="shared" si="14"/>
        <v>2830.1379999999999</v>
      </c>
      <c r="S131" s="5">
        <f t="shared" si="18"/>
        <v>0</v>
      </c>
      <c r="T131" s="5">
        <f t="shared" si="15"/>
        <v>2830.1379999999999</v>
      </c>
      <c r="U131" s="5">
        <f t="shared" si="18"/>
        <v>1694.7132799999999</v>
      </c>
      <c r="V131" s="22">
        <f t="shared" si="16"/>
        <v>59.880941494725704</v>
      </c>
    </row>
    <row r="132" spans="1:22" ht="25.5">
      <c r="A132" s="4" t="s">
        <v>278</v>
      </c>
      <c r="B132" s="2" t="s">
        <v>280</v>
      </c>
      <c r="C132" s="2"/>
      <c r="D132" s="5">
        <v>2830.1379999999999</v>
      </c>
      <c r="E132" s="5">
        <f t="shared" si="18"/>
        <v>0</v>
      </c>
      <c r="F132" s="5">
        <f t="shared" si="17"/>
        <v>2830.1379999999999</v>
      </c>
      <c r="G132" s="5">
        <f t="shared" si="18"/>
        <v>0</v>
      </c>
      <c r="H132" s="5">
        <f t="shared" si="9"/>
        <v>2830.1379999999999</v>
      </c>
      <c r="I132" s="5">
        <f t="shared" si="18"/>
        <v>0</v>
      </c>
      <c r="J132" s="5">
        <f t="shared" si="10"/>
        <v>2830.1379999999999</v>
      </c>
      <c r="K132" s="5">
        <f t="shared" si="18"/>
        <v>0</v>
      </c>
      <c r="L132" s="5">
        <f t="shared" si="11"/>
        <v>2830.1379999999999</v>
      </c>
      <c r="M132" s="5">
        <f t="shared" si="18"/>
        <v>0</v>
      </c>
      <c r="N132" s="5">
        <f t="shared" si="12"/>
        <v>2830.1379999999999</v>
      </c>
      <c r="O132" s="5">
        <f t="shared" si="18"/>
        <v>0</v>
      </c>
      <c r="P132" s="5">
        <f t="shared" si="13"/>
        <v>2830.1379999999999</v>
      </c>
      <c r="Q132" s="5">
        <f t="shared" si="18"/>
        <v>0</v>
      </c>
      <c r="R132" s="5">
        <f t="shared" si="14"/>
        <v>2830.1379999999999</v>
      </c>
      <c r="S132" s="5">
        <f t="shared" si="18"/>
        <v>0</v>
      </c>
      <c r="T132" s="5">
        <f t="shared" si="15"/>
        <v>2830.1379999999999</v>
      </c>
      <c r="U132" s="5">
        <f t="shared" si="18"/>
        <v>1694.7132799999999</v>
      </c>
      <c r="V132" s="22">
        <f t="shared" si="16"/>
        <v>59.880941494725704</v>
      </c>
    </row>
    <row r="133" spans="1:22" ht="38.25">
      <c r="A133" s="4" t="s">
        <v>37</v>
      </c>
      <c r="B133" s="2" t="s">
        <v>280</v>
      </c>
      <c r="C133" s="2">
        <v>600</v>
      </c>
      <c r="D133" s="5">
        <v>2830.1379999999999</v>
      </c>
      <c r="E133" s="5">
        <v>0</v>
      </c>
      <c r="F133" s="5">
        <f t="shared" si="17"/>
        <v>2830.1379999999999</v>
      </c>
      <c r="G133" s="5"/>
      <c r="H133" s="5">
        <f t="shared" si="9"/>
        <v>2830.1379999999999</v>
      </c>
      <c r="I133" s="5"/>
      <c r="J133" s="5">
        <f t="shared" si="10"/>
        <v>2830.1379999999999</v>
      </c>
      <c r="K133" s="5"/>
      <c r="L133" s="5">
        <f t="shared" si="11"/>
        <v>2830.1379999999999</v>
      </c>
      <c r="M133" s="5"/>
      <c r="N133" s="5">
        <f t="shared" si="12"/>
        <v>2830.1379999999999</v>
      </c>
      <c r="O133" s="5"/>
      <c r="P133" s="5">
        <f t="shared" si="13"/>
        <v>2830.1379999999999</v>
      </c>
      <c r="Q133" s="5"/>
      <c r="R133" s="5">
        <f t="shared" si="14"/>
        <v>2830.1379999999999</v>
      </c>
      <c r="S133" s="5"/>
      <c r="T133" s="5">
        <f t="shared" si="15"/>
        <v>2830.1379999999999</v>
      </c>
      <c r="U133" s="5">
        <v>1694.7132799999999</v>
      </c>
      <c r="V133" s="22">
        <f t="shared" si="16"/>
        <v>59.880941494725704</v>
      </c>
    </row>
    <row r="134" spans="1:22" ht="118.5" customHeight="1">
      <c r="A134" s="7" t="s">
        <v>309</v>
      </c>
      <c r="B134" s="8" t="s">
        <v>53</v>
      </c>
      <c r="C134" s="2"/>
      <c r="D134" s="5">
        <v>1285.4495999999999</v>
      </c>
      <c r="E134" s="5">
        <f>E135+E139+E147+E151+E155+E162+E166</f>
        <v>-0.84</v>
      </c>
      <c r="F134" s="5">
        <f t="shared" si="17"/>
        <v>1284.6096</v>
      </c>
      <c r="G134" s="5">
        <f>G135+G139+G147+G151+G155+G162+G166</f>
        <v>0</v>
      </c>
      <c r="H134" s="5">
        <f t="shared" si="9"/>
        <v>1284.6096</v>
      </c>
      <c r="I134" s="5">
        <f>I135+I139+I147+I151+I155+I162+I166</f>
        <v>0</v>
      </c>
      <c r="J134" s="5">
        <f t="shared" si="10"/>
        <v>1284.6096</v>
      </c>
      <c r="K134" s="5">
        <f>K135+K139+K147+K151+K155+K162+K166</f>
        <v>0</v>
      </c>
      <c r="L134" s="5">
        <f t="shared" si="11"/>
        <v>1284.6096</v>
      </c>
      <c r="M134" s="5">
        <f>M135+M139+M147+M151+M155+M162+M166</f>
        <v>176.8614</v>
      </c>
      <c r="N134" s="5">
        <f t="shared" si="12"/>
        <v>1461.471</v>
      </c>
      <c r="O134" s="5">
        <f>O135+O139+O147+O151+O155+O162+O166</f>
        <v>30</v>
      </c>
      <c r="P134" s="5">
        <f t="shared" si="13"/>
        <v>1491.471</v>
      </c>
      <c r="Q134" s="5">
        <f>Q135+Q139+Q147+Q151+Q155+Q162+Q166</f>
        <v>181.01400000000001</v>
      </c>
      <c r="R134" s="5">
        <f t="shared" si="14"/>
        <v>1672.4850000000001</v>
      </c>
      <c r="S134" s="5">
        <f>S135+S139+S147+S151+S155+S162+S166</f>
        <v>70</v>
      </c>
      <c r="T134" s="5">
        <f t="shared" si="15"/>
        <v>1742.4850000000001</v>
      </c>
      <c r="U134" s="5">
        <f>U135+U139+U147+U151+U155+U162+U166</f>
        <v>1338.2688700000001</v>
      </c>
      <c r="V134" s="22">
        <f t="shared" si="16"/>
        <v>76.80231795395656</v>
      </c>
    </row>
    <row r="135" spans="1:22" ht="38.25">
      <c r="A135" s="9" t="s">
        <v>50</v>
      </c>
      <c r="B135" s="8" t="s">
        <v>54</v>
      </c>
      <c r="C135" s="2"/>
      <c r="D135" s="5">
        <v>484.17060000000004</v>
      </c>
      <c r="E135" s="5">
        <f t="shared" ref="E135:U137" si="19">E136</f>
        <v>0</v>
      </c>
      <c r="F135" s="5">
        <f t="shared" si="17"/>
        <v>484.17060000000004</v>
      </c>
      <c r="G135" s="5">
        <f t="shared" si="19"/>
        <v>0</v>
      </c>
      <c r="H135" s="5">
        <f t="shared" si="9"/>
        <v>484.17060000000004</v>
      </c>
      <c r="I135" s="5">
        <f t="shared" si="19"/>
        <v>0</v>
      </c>
      <c r="J135" s="5">
        <f t="shared" si="10"/>
        <v>484.17060000000004</v>
      </c>
      <c r="K135" s="5">
        <f t="shared" si="19"/>
        <v>0</v>
      </c>
      <c r="L135" s="5">
        <f t="shared" si="11"/>
        <v>484.17060000000004</v>
      </c>
      <c r="M135" s="5">
        <f t="shared" si="19"/>
        <v>-0.1706</v>
      </c>
      <c r="N135" s="5">
        <f t="shared" si="12"/>
        <v>484.00000000000006</v>
      </c>
      <c r="O135" s="5">
        <f t="shared" si="19"/>
        <v>0</v>
      </c>
      <c r="P135" s="5">
        <f t="shared" si="13"/>
        <v>484.00000000000006</v>
      </c>
      <c r="Q135" s="5">
        <f t="shared" si="19"/>
        <v>0</v>
      </c>
      <c r="R135" s="5">
        <f t="shared" si="14"/>
        <v>484.00000000000006</v>
      </c>
      <c r="S135" s="5">
        <f t="shared" si="19"/>
        <v>0</v>
      </c>
      <c r="T135" s="5">
        <f t="shared" si="15"/>
        <v>484.00000000000006</v>
      </c>
      <c r="U135" s="5">
        <f t="shared" si="19"/>
        <v>484</v>
      </c>
      <c r="V135" s="22">
        <f t="shared" si="16"/>
        <v>99.999999999999986</v>
      </c>
    </row>
    <row r="136" spans="1:22" ht="38.25">
      <c r="A136" s="4" t="s">
        <v>51</v>
      </c>
      <c r="B136" s="2" t="s">
        <v>55</v>
      </c>
      <c r="C136" s="2"/>
      <c r="D136" s="5">
        <v>484.17060000000004</v>
      </c>
      <c r="E136" s="5">
        <f t="shared" si="19"/>
        <v>0</v>
      </c>
      <c r="F136" s="5">
        <f t="shared" si="17"/>
        <v>484.17060000000004</v>
      </c>
      <c r="G136" s="5">
        <f t="shared" si="19"/>
        <v>0</v>
      </c>
      <c r="H136" s="5">
        <f t="shared" si="9"/>
        <v>484.17060000000004</v>
      </c>
      <c r="I136" s="5">
        <f t="shared" si="19"/>
        <v>0</v>
      </c>
      <c r="J136" s="5">
        <f t="shared" si="10"/>
        <v>484.17060000000004</v>
      </c>
      <c r="K136" s="5">
        <f t="shared" si="19"/>
        <v>0</v>
      </c>
      <c r="L136" s="5">
        <f t="shared" si="11"/>
        <v>484.17060000000004</v>
      </c>
      <c r="M136" s="5">
        <f t="shared" si="19"/>
        <v>-0.1706</v>
      </c>
      <c r="N136" s="5">
        <f t="shared" si="12"/>
        <v>484.00000000000006</v>
      </c>
      <c r="O136" s="5">
        <f t="shared" si="19"/>
        <v>0</v>
      </c>
      <c r="P136" s="5">
        <f t="shared" si="13"/>
        <v>484.00000000000006</v>
      </c>
      <c r="Q136" s="5">
        <f t="shared" si="19"/>
        <v>0</v>
      </c>
      <c r="R136" s="5">
        <f t="shared" si="14"/>
        <v>484.00000000000006</v>
      </c>
      <c r="S136" s="5">
        <f t="shared" si="19"/>
        <v>0</v>
      </c>
      <c r="T136" s="5">
        <f t="shared" si="15"/>
        <v>484.00000000000006</v>
      </c>
      <c r="U136" s="5">
        <f t="shared" si="19"/>
        <v>484</v>
      </c>
      <c r="V136" s="22">
        <f t="shared" si="16"/>
        <v>99.999999999999986</v>
      </c>
    </row>
    <row r="137" spans="1:22" ht="25.5">
      <c r="A137" s="4" t="s">
        <v>52</v>
      </c>
      <c r="B137" s="6" t="s">
        <v>56</v>
      </c>
      <c r="C137" s="2"/>
      <c r="D137" s="5">
        <v>484.17060000000004</v>
      </c>
      <c r="E137" s="5">
        <f t="shared" si="19"/>
        <v>0</v>
      </c>
      <c r="F137" s="5">
        <f t="shared" si="17"/>
        <v>484.17060000000004</v>
      </c>
      <c r="G137" s="5">
        <f t="shared" si="19"/>
        <v>0</v>
      </c>
      <c r="H137" s="5">
        <f t="shared" si="9"/>
        <v>484.17060000000004</v>
      </c>
      <c r="I137" s="5">
        <f t="shared" si="19"/>
        <v>0</v>
      </c>
      <c r="J137" s="5">
        <f t="shared" si="10"/>
        <v>484.17060000000004</v>
      </c>
      <c r="K137" s="5">
        <f t="shared" si="19"/>
        <v>0</v>
      </c>
      <c r="L137" s="5">
        <f t="shared" si="11"/>
        <v>484.17060000000004</v>
      </c>
      <c r="M137" s="5">
        <f t="shared" si="19"/>
        <v>-0.1706</v>
      </c>
      <c r="N137" s="5">
        <f t="shared" si="12"/>
        <v>484.00000000000006</v>
      </c>
      <c r="O137" s="5">
        <f t="shared" si="19"/>
        <v>0</v>
      </c>
      <c r="P137" s="5">
        <f t="shared" si="13"/>
        <v>484.00000000000006</v>
      </c>
      <c r="Q137" s="5">
        <f t="shared" si="19"/>
        <v>0</v>
      </c>
      <c r="R137" s="5">
        <f t="shared" si="14"/>
        <v>484.00000000000006</v>
      </c>
      <c r="S137" s="5">
        <f t="shared" si="19"/>
        <v>0</v>
      </c>
      <c r="T137" s="5">
        <f t="shared" si="15"/>
        <v>484.00000000000006</v>
      </c>
      <c r="U137" s="5">
        <f t="shared" si="19"/>
        <v>484</v>
      </c>
      <c r="V137" s="22">
        <f t="shared" si="16"/>
        <v>99.999999999999986</v>
      </c>
    </row>
    <row r="138" spans="1:22" ht="38.25">
      <c r="A138" s="4" t="s">
        <v>37</v>
      </c>
      <c r="B138" s="6" t="s">
        <v>56</v>
      </c>
      <c r="C138" s="2">
        <v>600</v>
      </c>
      <c r="D138" s="5">
        <v>484.17060000000004</v>
      </c>
      <c r="E138" s="5">
        <v>0</v>
      </c>
      <c r="F138" s="5">
        <f t="shared" si="17"/>
        <v>484.17060000000004</v>
      </c>
      <c r="G138" s="5"/>
      <c r="H138" s="5">
        <f t="shared" si="9"/>
        <v>484.17060000000004</v>
      </c>
      <c r="I138" s="5"/>
      <c r="J138" s="5">
        <f t="shared" si="10"/>
        <v>484.17060000000004</v>
      </c>
      <c r="K138" s="5"/>
      <c r="L138" s="5">
        <f t="shared" si="11"/>
        <v>484.17060000000004</v>
      </c>
      <c r="M138" s="5">
        <v>-0.1706</v>
      </c>
      <c r="N138" s="5">
        <f t="shared" si="12"/>
        <v>484.00000000000006</v>
      </c>
      <c r="O138" s="5"/>
      <c r="P138" s="5">
        <f t="shared" si="13"/>
        <v>484.00000000000006</v>
      </c>
      <c r="Q138" s="5"/>
      <c r="R138" s="5">
        <f t="shared" si="14"/>
        <v>484.00000000000006</v>
      </c>
      <c r="S138" s="5"/>
      <c r="T138" s="5">
        <f t="shared" si="15"/>
        <v>484.00000000000006</v>
      </c>
      <c r="U138" s="5">
        <v>484</v>
      </c>
      <c r="V138" s="22">
        <f t="shared" si="16"/>
        <v>99.999999999999986</v>
      </c>
    </row>
    <row r="139" spans="1:22" ht="15.75">
      <c r="A139" s="9" t="s">
        <v>57</v>
      </c>
      <c r="B139" s="8" t="s">
        <v>60</v>
      </c>
      <c r="C139" s="2"/>
      <c r="D139" s="5">
        <v>255.84699999999998</v>
      </c>
      <c r="E139" s="5">
        <f>E140+E143</f>
        <v>0</v>
      </c>
      <c r="F139" s="5">
        <f t="shared" si="17"/>
        <v>255.84699999999998</v>
      </c>
      <c r="G139" s="5">
        <f>G140+G143</f>
        <v>0</v>
      </c>
      <c r="H139" s="5">
        <f t="shared" si="9"/>
        <v>255.84699999999998</v>
      </c>
      <c r="I139" s="5">
        <f>I140+I143</f>
        <v>0</v>
      </c>
      <c r="J139" s="5">
        <f t="shared" si="10"/>
        <v>255.84699999999998</v>
      </c>
      <c r="K139" s="5">
        <f>K140+K143</f>
        <v>0</v>
      </c>
      <c r="L139" s="5">
        <f t="shared" si="11"/>
        <v>255.84699999999998</v>
      </c>
      <c r="M139" s="5">
        <f>M140+M143</f>
        <v>177.03200000000001</v>
      </c>
      <c r="N139" s="5">
        <f t="shared" si="12"/>
        <v>432.87900000000002</v>
      </c>
      <c r="O139" s="5">
        <f>O140+O143</f>
        <v>0</v>
      </c>
      <c r="P139" s="5">
        <f t="shared" si="13"/>
        <v>432.87900000000002</v>
      </c>
      <c r="Q139" s="5">
        <f>Q140+Q143</f>
        <v>-1.84</v>
      </c>
      <c r="R139" s="5">
        <f t="shared" si="14"/>
        <v>431.03900000000004</v>
      </c>
      <c r="S139" s="5">
        <f>S140+S143</f>
        <v>0</v>
      </c>
      <c r="T139" s="5">
        <f t="shared" si="15"/>
        <v>431.03900000000004</v>
      </c>
      <c r="U139" s="5">
        <f>U140+U143</f>
        <v>351.78095999999999</v>
      </c>
      <c r="V139" s="22">
        <f t="shared" si="16"/>
        <v>81.61232742280859</v>
      </c>
    </row>
    <row r="140" spans="1:22" ht="51">
      <c r="A140" s="4" t="s">
        <v>58</v>
      </c>
      <c r="B140" s="2" t="s">
        <v>61</v>
      </c>
      <c r="C140" s="2"/>
      <c r="D140" s="5">
        <v>80.072999999999993</v>
      </c>
      <c r="E140" s="5">
        <f>E141</f>
        <v>0</v>
      </c>
      <c r="F140" s="5">
        <f t="shared" si="17"/>
        <v>80.072999999999993</v>
      </c>
      <c r="G140" s="5">
        <f>G141</f>
        <v>0</v>
      </c>
      <c r="H140" s="5">
        <f t="shared" si="9"/>
        <v>80.072999999999993</v>
      </c>
      <c r="I140" s="5">
        <f>I141</f>
        <v>0</v>
      </c>
      <c r="J140" s="5">
        <f t="shared" si="10"/>
        <v>80.072999999999993</v>
      </c>
      <c r="K140" s="5">
        <f>K141</f>
        <v>0</v>
      </c>
      <c r="L140" s="5">
        <f t="shared" si="11"/>
        <v>80.072999999999993</v>
      </c>
      <c r="M140" s="5">
        <f>M141</f>
        <v>0</v>
      </c>
      <c r="N140" s="5">
        <f t="shared" si="12"/>
        <v>80.072999999999993</v>
      </c>
      <c r="O140" s="5">
        <f>O141</f>
        <v>0</v>
      </c>
      <c r="P140" s="5">
        <f t="shared" ref="P140:P203" si="20">N140+O140</f>
        <v>80.072999999999993</v>
      </c>
      <c r="Q140" s="5">
        <f>Q141</f>
        <v>0</v>
      </c>
      <c r="R140" s="5">
        <f t="shared" ref="R140:R203" si="21">P140+Q140</f>
        <v>80.072999999999993</v>
      </c>
      <c r="S140" s="5">
        <f>S141</f>
        <v>0</v>
      </c>
      <c r="T140" s="5">
        <f t="shared" ref="T140:T203" si="22">R140+S140</f>
        <v>80.072999999999993</v>
      </c>
      <c r="U140" s="5">
        <f>U141</f>
        <v>79.3</v>
      </c>
      <c r="V140" s="22">
        <f t="shared" ref="V140:V203" si="23">U140/T140*100</f>
        <v>99.034630899304389</v>
      </c>
    </row>
    <row r="141" spans="1:22" ht="38.25">
      <c r="A141" s="4" t="s">
        <v>59</v>
      </c>
      <c r="B141" s="2" t="s">
        <v>62</v>
      </c>
      <c r="C141" s="2"/>
      <c r="D141" s="5">
        <v>80.072999999999993</v>
      </c>
      <c r="E141" s="5">
        <f>E142</f>
        <v>0</v>
      </c>
      <c r="F141" s="5">
        <f t="shared" si="17"/>
        <v>80.072999999999993</v>
      </c>
      <c r="G141" s="5">
        <f>G142</f>
        <v>0</v>
      </c>
      <c r="H141" s="5">
        <f t="shared" si="9"/>
        <v>80.072999999999993</v>
      </c>
      <c r="I141" s="5">
        <f>I142</f>
        <v>0</v>
      </c>
      <c r="J141" s="5">
        <f t="shared" si="10"/>
        <v>80.072999999999993</v>
      </c>
      <c r="K141" s="5">
        <f>K142</f>
        <v>0</v>
      </c>
      <c r="L141" s="5">
        <f t="shared" si="11"/>
        <v>80.072999999999993</v>
      </c>
      <c r="M141" s="5">
        <f>M142</f>
        <v>0</v>
      </c>
      <c r="N141" s="5">
        <f t="shared" si="12"/>
        <v>80.072999999999993</v>
      </c>
      <c r="O141" s="5">
        <f>O142</f>
        <v>0</v>
      </c>
      <c r="P141" s="5">
        <f t="shared" si="20"/>
        <v>80.072999999999993</v>
      </c>
      <c r="Q141" s="5">
        <f>Q142</f>
        <v>0</v>
      </c>
      <c r="R141" s="5">
        <f t="shared" si="21"/>
        <v>80.072999999999993</v>
      </c>
      <c r="S141" s="5">
        <f>S142</f>
        <v>0</v>
      </c>
      <c r="T141" s="5">
        <f t="shared" si="22"/>
        <v>80.072999999999993</v>
      </c>
      <c r="U141" s="5">
        <f>U142</f>
        <v>79.3</v>
      </c>
      <c r="V141" s="22">
        <f t="shared" si="23"/>
        <v>99.034630899304389</v>
      </c>
    </row>
    <row r="142" spans="1:22" ht="38.25">
      <c r="A142" s="4" t="s">
        <v>26</v>
      </c>
      <c r="B142" s="2" t="s">
        <v>62</v>
      </c>
      <c r="C142" s="2">
        <v>200</v>
      </c>
      <c r="D142" s="5">
        <v>80.072999999999993</v>
      </c>
      <c r="E142" s="5">
        <v>0</v>
      </c>
      <c r="F142" s="5">
        <f t="shared" si="17"/>
        <v>80.072999999999993</v>
      </c>
      <c r="G142" s="5"/>
      <c r="H142" s="5">
        <f t="shared" ref="H142:H205" si="24">F142+G142</f>
        <v>80.072999999999993</v>
      </c>
      <c r="I142" s="5"/>
      <c r="J142" s="5">
        <f t="shared" ref="J142:J205" si="25">H142+I142</f>
        <v>80.072999999999993</v>
      </c>
      <c r="K142" s="5"/>
      <c r="L142" s="5">
        <f t="shared" ref="L142:L205" si="26">J142+K142</f>
        <v>80.072999999999993</v>
      </c>
      <c r="M142" s="5"/>
      <c r="N142" s="5">
        <f t="shared" ref="N142:N205" si="27">L142+M142</f>
        <v>80.072999999999993</v>
      </c>
      <c r="O142" s="5"/>
      <c r="P142" s="5">
        <f t="shared" si="20"/>
        <v>80.072999999999993</v>
      </c>
      <c r="Q142" s="5"/>
      <c r="R142" s="5">
        <f t="shared" si="21"/>
        <v>80.072999999999993</v>
      </c>
      <c r="S142" s="5"/>
      <c r="T142" s="5">
        <f t="shared" si="22"/>
        <v>80.072999999999993</v>
      </c>
      <c r="U142" s="5">
        <v>79.3</v>
      </c>
      <c r="V142" s="22">
        <f t="shared" si="23"/>
        <v>99.034630899304389</v>
      </c>
    </row>
    <row r="143" spans="1:22" ht="38.25">
      <c r="A143" s="4" t="s">
        <v>63</v>
      </c>
      <c r="B143" s="2" t="s">
        <v>65</v>
      </c>
      <c r="C143" s="2"/>
      <c r="D143" s="5">
        <v>175.774</v>
      </c>
      <c r="E143" s="5">
        <f>E144</f>
        <v>0</v>
      </c>
      <c r="F143" s="5">
        <f t="shared" si="17"/>
        <v>175.774</v>
      </c>
      <c r="G143" s="5">
        <f>G144</f>
        <v>0</v>
      </c>
      <c r="H143" s="5">
        <f t="shared" si="24"/>
        <v>175.774</v>
      </c>
      <c r="I143" s="5">
        <f>I144</f>
        <v>0</v>
      </c>
      <c r="J143" s="5">
        <f t="shared" si="25"/>
        <v>175.774</v>
      </c>
      <c r="K143" s="5">
        <f>K144</f>
        <v>0</v>
      </c>
      <c r="L143" s="5">
        <f t="shared" si="26"/>
        <v>175.774</v>
      </c>
      <c r="M143" s="5">
        <f>M144</f>
        <v>177.03200000000001</v>
      </c>
      <c r="N143" s="5">
        <f t="shared" si="27"/>
        <v>352.80600000000004</v>
      </c>
      <c r="O143" s="5">
        <f>O144</f>
        <v>0</v>
      </c>
      <c r="P143" s="5">
        <f t="shared" si="20"/>
        <v>352.80600000000004</v>
      </c>
      <c r="Q143" s="5">
        <f>Q144</f>
        <v>-1.84</v>
      </c>
      <c r="R143" s="5">
        <f t="shared" si="21"/>
        <v>350.96600000000007</v>
      </c>
      <c r="S143" s="5">
        <f>S144</f>
        <v>0</v>
      </c>
      <c r="T143" s="5">
        <f t="shared" si="22"/>
        <v>350.96600000000007</v>
      </c>
      <c r="U143" s="5">
        <f>U144</f>
        <v>272.48095999999998</v>
      </c>
      <c r="V143" s="22">
        <f t="shared" si="23"/>
        <v>77.637423568094903</v>
      </c>
    </row>
    <row r="144" spans="1:22" ht="38.25">
      <c r="A144" s="4" t="s">
        <v>64</v>
      </c>
      <c r="B144" s="2" t="s">
        <v>66</v>
      </c>
      <c r="C144" s="2"/>
      <c r="D144" s="5">
        <v>175.774</v>
      </c>
      <c r="E144" s="5">
        <f>E145+E146</f>
        <v>0</v>
      </c>
      <c r="F144" s="5">
        <f t="shared" si="17"/>
        <v>175.774</v>
      </c>
      <c r="G144" s="5">
        <f>G145+G146</f>
        <v>0</v>
      </c>
      <c r="H144" s="5">
        <f t="shared" si="24"/>
        <v>175.774</v>
      </c>
      <c r="I144" s="5">
        <f>I145+I146</f>
        <v>0</v>
      </c>
      <c r="J144" s="5">
        <f t="shared" si="25"/>
        <v>175.774</v>
      </c>
      <c r="K144" s="5">
        <f>K145+K146</f>
        <v>0</v>
      </c>
      <c r="L144" s="5">
        <f t="shared" si="26"/>
        <v>175.774</v>
      </c>
      <c r="M144" s="5">
        <f>M145+M146</f>
        <v>177.03200000000001</v>
      </c>
      <c r="N144" s="5">
        <f t="shared" si="27"/>
        <v>352.80600000000004</v>
      </c>
      <c r="O144" s="5">
        <f>O145+O146</f>
        <v>0</v>
      </c>
      <c r="P144" s="5">
        <f t="shared" si="20"/>
        <v>352.80600000000004</v>
      </c>
      <c r="Q144" s="5">
        <f>Q145+Q146</f>
        <v>-1.84</v>
      </c>
      <c r="R144" s="5">
        <f t="shared" si="21"/>
        <v>350.96600000000007</v>
      </c>
      <c r="S144" s="5">
        <f>S145+S146</f>
        <v>0</v>
      </c>
      <c r="T144" s="5">
        <f t="shared" si="22"/>
        <v>350.96600000000007</v>
      </c>
      <c r="U144" s="5">
        <f>U145+U146</f>
        <v>272.48095999999998</v>
      </c>
      <c r="V144" s="22">
        <f t="shared" si="23"/>
        <v>77.637423568094903</v>
      </c>
    </row>
    <row r="145" spans="1:22" ht="38.25">
      <c r="A145" s="4" t="s">
        <v>26</v>
      </c>
      <c r="B145" s="2" t="s">
        <v>66</v>
      </c>
      <c r="C145" s="2">
        <v>200</v>
      </c>
      <c r="D145" s="5">
        <v>175.774</v>
      </c>
      <c r="E145" s="5">
        <v>-50.134</v>
      </c>
      <c r="F145" s="5">
        <f t="shared" si="17"/>
        <v>125.64</v>
      </c>
      <c r="G145" s="5"/>
      <c r="H145" s="5">
        <f t="shared" si="24"/>
        <v>125.64</v>
      </c>
      <c r="I145" s="5"/>
      <c r="J145" s="5">
        <f t="shared" si="25"/>
        <v>125.64</v>
      </c>
      <c r="K145" s="5"/>
      <c r="L145" s="5">
        <f t="shared" si="26"/>
        <v>125.64</v>
      </c>
      <c r="M145" s="5">
        <f>150+27.032</f>
        <v>177.03200000000001</v>
      </c>
      <c r="N145" s="5">
        <f t="shared" si="27"/>
        <v>302.67200000000003</v>
      </c>
      <c r="O145" s="5"/>
      <c r="P145" s="5">
        <f t="shared" si="20"/>
        <v>302.67200000000003</v>
      </c>
      <c r="Q145" s="5">
        <v>-1.84</v>
      </c>
      <c r="R145" s="5">
        <f t="shared" si="21"/>
        <v>300.83200000000005</v>
      </c>
      <c r="S145" s="5"/>
      <c r="T145" s="5">
        <f t="shared" si="22"/>
        <v>300.83200000000005</v>
      </c>
      <c r="U145" s="5">
        <v>227.79696000000001</v>
      </c>
      <c r="V145" s="22">
        <f t="shared" si="23"/>
        <v>75.722316774811176</v>
      </c>
    </row>
    <row r="146" spans="1:22" ht="25.5">
      <c r="A146" s="4" t="s">
        <v>189</v>
      </c>
      <c r="B146" s="2" t="s">
        <v>66</v>
      </c>
      <c r="C146" s="2">
        <v>300</v>
      </c>
      <c r="D146" s="5">
        <v>0</v>
      </c>
      <c r="E146" s="5">
        <v>50.134</v>
      </c>
      <c r="F146" s="5">
        <f t="shared" si="17"/>
        <v>50.134</v>
      </c>
      <c r="G146" s="5"/>
      <c r="H146" s="5">
        <f t="shared" si="24"/>
        <v>50.134</v>
      </c>
      <c r="I146" s="5"/>
      <c r="J146" s="5">
        <f t="shared" si="25"/>
        <v>50.134</v>
      </c>
      <c r="K146" s="5"/>
      <c r="L146" s="5">
        <f t="shared" si="26"/>
        <v>50.134</v>
      </c>
      <c r="M146" s="5"/>
      <c r="N146" s="5">
        <f t="shared" si="27"/>
        <v>50.134</v>
      </c>
      <c r="O146" s="5"/>
      <c r="P146" s="5">
        <f t="shared" si="20"/>
        <v>50.134</v>
      </c>
      <c r="Q146" s="5"/>
      <c r="R146" s="5">
        <f t="shared" si="21"/>
        <v>50.134</v>
      </c>
      <c r="S146" s="5"/>
      <c r="T146" s="5">
        <f t="shared" si="22"/>
        <v>50.134</v>
      </c>
      <c r="U146" s="5">
        <v>44.683999999999997</v>
      </c>
      <c r="V146" s="22">
        <f t="shared" si="23"/>
        <v>89.12913392109148</v>
      </c>
    </row>
    <row r="147" spans="1:22" ht="63.75">
      <c r="A147" s="9" t="s">
        <v>310</v>
      </c>
      <c r="B147" s="8" t="s">
        <v>69</v>
      </c>
      <c r="C147" s="2"/>
      <c r="D147" s="5">
        <v>158.58799999999999</v>
      </c>
      <c r="E147" s="5">
        <f t="shared" ref="E147:U149" si="28">E148</f>
        <v>0</v>
      </c>
      <c r="F147" s="5">
        <f t="shared" si="17"/>
        <v>158.58799999999999</v>
      </c>
      <c r="G147" s="5">
        <f t="shared" si="28"/>
        <v>0</v>
      </c>
      <c r="H147" s="5">
        <f t="shared" si="24"/>
        <v>158.58799999999999</v>
      </c>
      <c r="I147" s="5">
        <f t="shared" si="28"/>
        <v>0</v>
      </c>
      <c r="J147" s="5">
        <f t="shared" si="25"/>
        <v>158.58799999999999</v>
      </c>
      <c r="K147" s="5">
        <f t="shared" si="28"/>
        <v>0</v>
      </c>
      <c r="L147" s="5">
        <f t="shared" si="26"/>
        <v>158.58799999999999</v>
      </c>
      <c r="M147" s="5">
        <f t="shared" si="28"/>
        <v>0</v>
      </c>
      <c r="N147" s="5">
        <f t="shared" si="27"/>
        <v>158.58799999999999</v>
      </c>
      <c r="O147" s="5">
        <f t="shared" si="28"/>
        <v>0</v>
      </c>
      <c r="P147" s="5">
        <f t="shared" si="20"/>
        <v>158.58799999999999</v>
      </c>
      <c r="Q147" s="5">
        <f t="shared" si="28"/>
        <v>82.054000000000002</v>
      </c>
      <c r="R147" s="5">
        <f t="shared" si="21"/>
        <v>240.642</v>
      </c>
      <c r="S147" s="5">
        <f t="shared" si="28"/>
        <v>0</v>
      </c>
      <c r="T147" s="5">
        <f t="shared" si="22"/>
        <v>240.642</v>
      </c>
      <c r="U147" s="5">
        <f t="shared" si="28"/>
        <v>171.03809999999999</v>
      </c>
      <c r="V147" s="22">
        <f t="shared" si="23"/>
        <v>71.075747375769822</v>
      </c>
    </row>
    <row r="148" spans="1:22" ht="38.25">
      <c r="A148" s="4" t="s">
        <v>67</v>
      </c>
      <c r="B148" s="2" t="s">
        <v>70</v>
      </c>
      <c r="C148" s="2"/>
      <c r="D148" s="5">
        <v>158.58799999999999</v>
      </c>
      <c r="E148" s="5">
        <f t="shared" si="28"/>
        <v>0</v>
      </c>
      <c r="F148" s="5">
        <f t="shared" si="17"/>
        <v>158.58799999999999</v>
      </c>
      <c r="G148" s="5">
        <f t="shared" si="28"/>
        <v>0</v>
      </c>
      <c r="H148" s="5">
        <f t="shared" si="24"/>
        <v>158.58799999999999</v>
      </c>
      <c r="I148" s="5">
        <f t="shared" si="28"/>
        <v>0</v>
      </c>
      <c r="J148" s="5">
        <f t="shared" si="25"/>
        <v>158.58799999999999</v>
      </c>
      <c r="K148" s="5">
        <f t="shared" si="28"/>
        <v>0</v>
      </c>
      <c r="L148" s="5">
        <f t="shared" si="26"/>
        <v>158.58799999999999</v>
      </c>
      <c r="M148" s="5">
        <f t="shared" si="28"/>
        <v>0</v>
      </c>
      <c r="N148" s="5">
        <f t="shared" si="27"/>
        <v>158.58799999999999</v>
      </c>
      <c r="O148" s="5">
        <f t="shared" si="28"/>
        <v>0</v>
      </c>
      <c r="P148" s="5">
        <f t="shared" si="20"/>
        <v>158.58799999999999</v>
      </c>
      <c r="Q148" s="5">
        <f t="shared" si="28"/>
        <v>82.054000000000002</v>
      </c>
      <c r="R148" s="5">
        <f t="shared" si="21"/>
        <v>240.642</v>
      </c>
      <c r="S148" s="5">
        <f t="shared" si="28"/>
        <v>0</v>
      </c>
      <c r="T148" s="5">
        <f t="shared" si="22"/>
        <v>240.642</v>
      </c>
      <c r="U148" s="5">
        <f t="shared" si="28"/>
        <v>171.03809999999999</v>
      </c>
      <c r="V148" s="22">
        <f t="shared" si="23"/>
        <v>71.075747375769822</v>
      </c>
    </row>
    <row r="149" spans="1:22" ht="38.25">
      <c r="A149" s="4" t="s">
        <v>68</v>
      </c>
      <c r="B149" s="6" t="s">
        <v>202</v>
      </c>
      <c r="C149" s="2"/>
      <c r="D149" s="5">
        <v>158.58799999999999</v>
      </c>
      <c r="E149" s="5">
        <f t="shared" si="28"/>
        <v>0</v>
      </c>
      <c r="F149" s="5">
        <f t="shared" si="17"/>
        <v>158.58799999999999</v>
      </c>
      <c r="G149" s="5">
        <f t="shared" si="28"/>
        <v>0</v>
      </c>
      <c r="H149" s="5">
        <f t="shared" si="24"/>
        <v>158.58799999999999</v>
      </c>
      <c r="I149" s="5">
        <f t="shared" si="28"/>
        <v>0</v>
      </c>
      <c r="J149" s="5">
        <f t="shared" si="25"/>
        <v>158.58799999999999</v>
      </c>
      <c r="K149" s="5">
        <f t="shared" si="28"/>
        <v>0</v>
      </c>
      <c r="L149" s="5">
        <f t="shared" si="26"/>
        <v>158.58799999999999</v>
      </c>
      <c r="M149" s="5">
        <f t="shared" si="28"/>
        <v>0</v>
      </c>
      <c r="N149" s="5">
        <f t="shared" si="27"/>
        <v>158.58799999999999</v>
      </c>
      <c r="O149" s="5">
        <f t="shared" si="28"/>
        <v>0</v>
      </c>
      <c r="P149" s="5">
        <f t="shared" si="20"/>
        <v>158.58799999999999</v>
      </c>
      <c r="Q149" s="5">
        <f t="shared" si="28"/>
        <v>82.054000000000002</v>
      </c>
      <c r="R149" s="5">
        <f t="shared" si="21"/>
        <v>240.642</v>
      </c>
      <c r="S149" s="5">
        <f t="shared" si="28"/>
        <v>0</v>
      </c>
      <c r="T149" s="5">
        <f t="shared" si="22"/>
        <v>240.642</v>
      </c>
      <c r="U149" s="5">
        <f t="shared" si="28"/>
        <v>171.03809999999999</v>
      </c>
      <c r="V149" s="22">
        <f t="shared" si="23"/>
        <v>71.075747375769822</v>
      </c>
    </row>
    <row r="150" spans="1:22" ht="25.5">
      <c r="A150" s="4" t="s">
        <v>189</v>
      </c>
      <c r="B150" s="6" t="s">
        <v>202</v>
      </c>
      <c r="C150" s="2">
        <v>300</v>
      </c>
      <c r="D150" s="5">
        <v>158.58799999999999</v>
      </c>
      <c r="E150" s="5">
        <v>0</v>
      </c>
      <c r="F150" s="5">
        <f t="shared" si="17"/>
        <v>158.58799999999999</v>
      </c>
      <c r="G150" s="5"/>
      <c r="H150" s="5">
        <f t="shared" si="24"/>
        <v>158.58799999999999</v>
      </c>
      <c r="I150" s="5"/>
      <c r="J150" s="5">
        <f t="shared" si="25"/>
        <v>158.58799999999999</v>
      </c>
      <c r="K150" s="5"/>
      <c r="L150" s="5">
        <f t="shared" si="26"/>
        <v>158.58799999999999</v>
      </c>
      <c r="M150" s="5"/>
      <c r="N150" s="5">
        <f t="shared" si="27"/>
        <v>158.58799999999999</v>
      </c>
      <c r="O150" s="5"/>
      <c r="P150" s="5">
        <f t="shared" si="20"/>
        <v>158.58799999999999</v>
      </c>
      <c r="Q150" s="5">
        <v>82.054000000000002</v>
      </c>
      <c r="R150" s="5">
        <f t="shared" si="21"/>
        <v>240.642</v>
      </c>
      <c r="S150" s="5"/>
      <c r="T150" s="5">
        <f t="shared" si="22"/>
        <v>240.642</v>
      </c>
      <c r="U150" s="5">
        <v>171.03809999999999</v>
      </c>
      <c r="V150" s="22">
        <f t="shared" si="23"/>
        <v>71.075747375769822</v>
      </c>
    </row>
    <row r="151" spans="1:22" ht="44.25" customHeight="1">
      <c r="A151" s="9" t="s">
        <v>71</v>
      </c>
      <c r="B151" s="8" t="s">
        <v>72</v>
      </c>
      <c r="C151" s="2"/>
      <c r="D151" s="5">
        <v>2.4729999999999999</v>
      </c>
      <c r="E151" s="5">
        <f t="shared" ref="E151:U153" si="29">E152</f>
        <v>0</v>
      </c>
      <c r="F151" s="5">
        <f t="shared" si="17"/>
        <v>2.4729999999999999</v>
      </c>
      <c r="G151" s="5">
        <f t="shared" si="29"/>
        <v>0</v>
      </c>
      <c r="H151" s="5">
        <f t="shared" si="24"/>
        <v>2.4729999999999999</v>
      </c>
      <c r="I151" s="5">
        <f t="shared" si="29"/>
        <v>0</v>
      </c>
      <c r="J151" s="5">
        <f t="shared" si="25"/>
        <v>2.4729999999999999</v>
      </c>
      <c r="K151" s="5">
        <f t="shared" si="29"/>
        <v>0</v>
      </c>
      <c r="L151" s="5">
        <f t="shared" si="26"/>
        <v>2.4729999999999999</v>
      </c>
      <c r="M151" s="5">
        <f t="shared" si="29"/>
        <v>0</v>
      </c>
      <c r="N151" s="5">
        <f t="shared" si="27"/>
        <v>2.4729999999999999</v>
      </c>
      <c r="O151" s="5">
        <f t="shared" si="29"/>
        <v>0</v>
      </c>
      <c r="P151" s="5">
        <f t="shared" si="20"/>
        <v>2.4729999999999999</v>
      </c>
      <c r="Q151" s="5">
        <f t="shared" si="29"/>
        <v>0</v>
      </c>
      <c r="R151" s="5">
        <f t="shared" si="21"/>
        <v>2.4729999999999999</v>
      </c>
      <c r="S151" s="5">
        <f t="shared" si="29"/>
        <v>0</v>
      </c>
      <c r="T151" s="5">
        <f t="shared" si="22"/>
        <v>2.4729999999999999</v>
      </c>
      <c r="U151" s="5">
        <f t="shared" si="29"/>
        <v>0</v>
      </c>
      <c r="V151" s="22">
        <f t="shared" si="23"/>
        <v>0</v>
      </c>
    </row>
    <row r="152" spans="1:22" ht="63.75">
      <c r="A152" s="4" t="s">
        <v>213</v>
      </c>
      <c r="B152" s="2" t="s">
        <v>339</v>
      </c>
      <c r="C152" s="2"/>
      <c r="D152" s="5">
        <v>2.4729999999999999</v>
      </c>
      <c r="E152" s="5">
        <f t="shared" si="29"/>
        <v>0</v>
      </c>
      <c r="F152" s="5">
        <f t="shared" si="17"/>
        <v>2.4729999999999999</v>
      </c>
      <c r="G152" s="5">
        <f t="shared" si="29"/>
        <v>0</v>
      </c>
      <c r="H152" s="5">
        <f t="shared" si="24"/>
        <v>2.4729999999999999</v>
      </c>
      <c r="I152" s="5">
        <f t="shared" si="29"/>
        <v>0</v>
      </c>
      <c r="J152" s="5">
        <f t="shared" si="25"/>
        <v>2.4729999999999999</v>
      </c>
      <c r="K152" s="5">
        <f t="shared" si="29"/>
        <v>0</v>
      </c>
      <c r="L152" s="5">
        <f t="shared" si="26"/>
        <v>2.4729999999999999</v>
      </c>
      <c r="M152" s="5">
        <f t="shared" si="29"/>
        <v>0</v>
      </c>
      <c r="N152" s="5">
        <f t="shared" si="27"/>
        <v>2.4729999999999999</v>
      </c>
      <c r="O152" s="5">
        <f t="shared" si="29"/>
        <v>0</v>
      </c>
      <c r="P152" s="5">
        <f t="shared" si="20"/>
        <v>2.4729999999999999</v>
      </c>
      <c r="Q152" s="5">
        <f t="shared" si="29"/>
        <v>0</v>
      </c>
      <c r="R152" s="5">
        <f t="shared" si="21"/>
        <v>2.4729999999999999</v>
      </c>
      <c r="S152" s="5">
        <f t="shared" si="29"/>
        <v>0</v>
      </c>
      <c r="T152" s="5">
        <f t="shared" si="22"/>
        <v>2.4729999999999999</v>
      </c>
      <c r="U152" s="5">
        <f t="shared" si="29"/>
        <v>0</v>
      </c>
      <c r="V152" s="22">
        <f t="shared" si="23"/>
        <v>0</v>
      </c>
    </row>
    <row r="153" spans="1:22" ht="51">
      <c r="A153" s="4" t="s">
        <v>214</v>
      </c>
      <c r="B153" s="2" t="s">
        <v>340</v>
      </c>
      <c r="C153" s="2"/>
      <c r="D153" s="5">
        <v>2.4729999999999999</v>
      </c>
      <c r="E153" s="5">
        <f t="shared" si="29"/>
        <v>0</v>
      </c>
      <c r="F153" s="5">
        <f t="shared" si="17"/>
        <v>2.4729999999999999</v>
      </c>
      <c r="G153" s="5">
        <f t="shared" si="29"/>
        <v>0</v>
      </c>
      <c r="H153" s="5">
        <f t="shared" si="24"/>
        <v>2.4729999999999999</v>
      </c>
      <c r="I153" s="5">
        <f t="shared" si="29"/>
        <v>0</v>
      </c>
      <c r="J153" s="5">
        <f t="shared" si="25"/>
        <v>2.4729999999999999</v>
      </c>
      <c r="K153" s="5">
        <f t="shared" si="29"/>
        <v>0</v>
      </c>
      <c r="L153" s="5">
        <f t="shared" si="26"/>
        <v>2.4729999999999999</v>
      </c>
      <c r="M153" s="5">
        <f t="shared" si="29"/>
        <v>0</v>
      </c>
      <c r="N153" s="5">
        <f t="shared" si="27"/>
        <v>2.4729999999999999</v>
      </c>
      <c r="O153" s="5">
        <f t="shared" si="29"/>
        <v>0</v>
      </c>
      <c r="P153" s="5">
        <f t="shared" si="20"/>
        <v>2.4729999999999999</v>
      </c>
      <c r="Q153" s="5">
        <f t="shared" si="29"/>
        <v>0</v>
      </c>
      <c r="R153" s="5">
        <f t="shared" si="21"/>
        <v>2.4729999999999999</v>
      </c>
      <c r="S153" s="5">
        <f t="shared" si="29"/>
        <v>0</v>
      </c>
      <c r="T153" s="5">
        <f t="shared" si="22"/>
        <v>2.4729999999999999</v>
      </c>
      <c r="U153" s="5">
        <f t="shared" si="29"/>
        <v>0</v>
      </c>
      <c r="V153" s="22">
        <f t="shared" si="23"/>
        <v>0</v>
      </c>
    </row>
    <row r="154" spans="1:22" ht="38.25">
      <c r="A154" s="4" t="s">
        <v>26</v>
      </c>
      <c r="B154" s="2" t="s">
        <v>340</v>
      </c>
      <c r="C154" s="2">
        <v>200</v>
      </c>
      <c r="D154" s="5">
        <v>2.4729999999999999</v>
      </c>
      <c r="E154" s="5">
        <v>0</v>
      </c>
      <c r="F154" s="5">
        <f t="shared" si="17"/>
        <v>2.4729999999999999</v>
      </c>
      <c r="G154" s="5"/>
      <c r="H154" s="5">
        <f t="shared" si="24"/>
        <v>2.4729999999999999</v>
      </c>
      <c r="I154" s="5"/>
      <c r="J154" s="5">
        <f t="shared" si="25"/>
        <v>2.4729999999999999</v>
      </c>
      <c r="K154" s="5"/>
      <c r="L154" s="5">
        <f t="shared" si="26"/>
        <v>2.4729999999999999</v>
      </c>
      <c r="M154" s="5"/>
      <c r="N154" s="5">
        <f t="shared" si="27"/>
        <v>2.4729999999999999</v>
      </c>
      <c r="O154" s="5"/>
      <c r="P154" s="5">
        <f t="shared" si="20"/>
        <v>2.4729999999999999</v>
      </c>
      <c r="Q154" s="5"/>
      <c r="R154" s="5">
        <f t="shared" si="21"/>
        <v>2.4729999999999999</v>
      </c>
      <c r="S154" s="5"/>
      <c r="T154" s="5">
        <f t="shared" si="22"/>
        <v>2.4729999999999999</v>
      </c>
      <c r="U154" s="5">
        <v>0</v>
      </c>
      <c r="V154" s="22">
        <f t="shared" si="23"/>
        <v>0</v>
      </c>
    </row>
    <row r="155" spans="1:22" ht="51">
      <c r="A155" s="9" t="s">
        <v>311</v>
      </c>
      <c r="B155" s="8" t="s">
        <v>75</v>
      </c>
      <c r="C155" s="2"/>
      <c r="D155" s="5">
        <v>58.692</v>
      </c>
      <c r="E155" s="5">
        <f>E156+E159</f>
        <v>0</v>
      </c>
      <c r="F155" s="5">
        <f t="shared" si="17"/>
        <v>58.692</v>
      </c>
      <c r="G155" s="5">
        <f>G156+G159</f>
        <v>0</v>
      </c>
      <c r="H155" s="5">
        <f t="shared" si="24"/>
        <v>58.692</v>
      </c>
      <c r="I155" s="5">
        <f>I156+I159</f>
        <v>0</v>
      </c>
      <c r="J155" s="5">
        <f t="shared" si="25"/>
        <v>58.692</v>
      </c>
      <c r="K155" s="5">
        <f>K156+K159</f>
        <v>0</v>
      </c>
      <c r="L155" s="5">
        <f t="shared" si="26"/>
        <v>58.692</v>
      </c>
      <c r="M155" s="5">
        <f>M156+M159</f>
        <v>0</v>
      </c>
      <c r="N155" s="5">
        <f t="shared" si="27"/>
        <v>58.692</v>
      </c>
      <c r="O155" s="5">
        <f>O156+O159</f>
        <v>30</v>
      </c>
      <c r="P155" s="5">
        <f t="shared" si="20"/>
        <v>88.692000000000007</v>
      </c>
      <c r="Q155" s="5">
        <f>Q156+Q159</f>
        <v>0</v>
      </c>
      <c r="R155" s="5">
        <f t="shared" si="21"/>
        <v>88.692000000000007</v>
      </c>
      <c r="S155" s="5">
        <f>S156+S159</f>
        <v>0</v>
      </c>
      <c r="T155" s="5">
        <f t="shared" si="22"/>
        <v>88.692000000000007</v>
      </c>
      <c r="U155" s="5">
        <f>U156+U159</f>
        <v>45.520810000000004</v>
      </c>
      <c r="V155" s="22">
        <f t="shared" si="23"/>
        <v>51.324595228430979</v>
      </c>
    </row>
    <row r="156" spans="1:22" ht="38.25">
      <c r="A156" s="4" t="s">
        <v>73</v>
      </c>
      <c r="B156" s="2" t="s">
        <v>76</v>
      </c>
      <c r="C156" s="2"/>
      <c r="D156" s="5">
        <v>40.692</v>
      </c>
      <c r="E156" s="5">
        <f>E157</f>
        <v>0</v>
      </c>
      <c r="F156" s="5">
        <f t="shared" si="17"/>
        <v>40.692</v>
      </c>
      <c r="G156" s="5">
        <f>G157</f>
        <v>0</v>
      </c>
      <c r="H156" s="5">
        <f t="shared" si="24"/>
        <v>40.692</v>
      </c>
      <c r="I156" s="5">
        <f>I157</f>
        <v>0</v>
      </c>
      <c r="J156" s="5">
        <f t="shared" si="25"/>
        <v>40.692</v>
      </c>
      <c r="K156" s="5">
        <f>K157</f>
        <v>0</v>
      </c>
      <c r="L156" s="5">
        <f t="shared" si="26"/>
        <v>40.692</v>
      </c>
      <c r="M156" s="5">
        <f>M157</f>
        <v>0</v>
      </c>
      <c r="N156" s="5">
        <f t="shared" si="27"/>
        <v>40.692</v>
      </c>
      <c r="O156" s="5">
        <f>O157</f>
        <v>30</v>
      </c>
      <c r="P156" s="5">
        <f t="shared" si="20"/>
        <v>70.692000000000007</v>
      </c>
      <c r="Q156" s="5">
        <f>Q157</f>
        <v>0</v>
      </c>
      <c r="R156" s="5">
        <f t="shared" si="21"/>
        <v>70.692000000000007</v>
      </c>
      <c r="S156" s="5">
        <f>S157</f>
        <v>0</v>
      </c>
      <c r="T156" s="5">
        <f t="shared" si="22"/>
        <v>70.692000000000007</v>
      </c>
      <c r="U156" s="5">
        <f>U157</f>
        <v>42.670810000000003</v>
      </c>
      <c r="V156" s="22">
        <f t="shared" si="23"/>
        <v>60.361582640185595</v>
      </c>
    </row>
    <row r="157" spans="1:22" ht="27.75" customHeight="1">
      <c r="A157" s="4" t="s">
        <v>74</v>
      </c>
      <c r="B157" s="2" t="s">
        <v>77</v>
      </c>
      <c r="C157" s="2"/>
      <c r="D157" s="5">
        <v>40.692</v>
      </c>
      <c r="E157" s="5">
        <f>E158</f>
        <v>0</v>
      </c>
      <c r="F157" s="5">
        <f t="shared" ref="F157:F220" si="30">D157+E157</f>
        <v>40.692</v>
      </c>
      <c r="G157" s="5">
        <f>G158</f>
        <v>0</v>
      </c>
      <c r="H157" s="5">
        <f t="shared" si="24"/>
        <v>40.692</v>
      </c>
      <c r="I157" s="5">
        <f>I158</f>
        <v>0</v>
      </c>
      <c r="J157" s="5">
        <f t="shared" si="25"/>
        <v>40.692</v>
      </c>
      <c r="K157" s="5">
        <f>K158</f>
        <v>0</v>
      </c>
      <c r="L157" s="5">
        <f t="shared" si="26"/>
        <v>40.692</v>
      </c>
      <c r="M157" s="5">
        <f>M158</f>
        <v>0</v>
      </c>
      <c r="N157" s="5">
        <f t="shared" si="27"/>
        <v>40.692</v>
      </c>
      <c r="O157" s="5">
        <f>O158</f>
        <v>30</v>
      </c>
      <c r="P157" s="5">
        <f t="shared" si="20"/>
        <v>70.692000000000007</v>
      </c>
      <c r="Q157" s="5">
        <f>Q158</f>
        <v>0</v>
      </c>
      <c r="R157" s="5">
        <f t="shared" si="21"/>
        <v>70.692000000000007</v>
      </c>
      <c r="S157" s="5">
        <f>S158</f>
        <v>0</v>
      </c>
      <c r="T157" s="5">
        <f t="shared" si="22"/>
        <v>70.692000000000007</v>
      </c>
      <c r="U157" s="5">
        <f>U158</f>
        <v>42.670810000000003</v>
      </c>
      <c r="V157" s="22">
        <f t="shared" si="23"/>
        <v>60.361582640185595</v>
      </c>
    </row>
    <row r="158" spans="1:22" ht="38.25">
      <c r="A158" s="4" t="s">
        <v>26</v>
      </c>
      <c r="B158" s="2" t="s">
        <v>77</v>
      </c>
      <c r="C158" s="2">
        <v>200</v>
      </c>
      <c r="D158" s="5">
        <v>40.692</v>
      </c>
      <c r="E158" s="5">
        <v>0</v>
      </c>
      <c r="F158" s="5">
        <f t="shared" si="30"/>
        <v>40.692</v>
      </c>
      <c r="G158" s="5"/>
      <c r="H158" s="5">
        <f t="shared" si="24"/>
        <v>40.692</v>
      </c>
      <c r="I158" s="5"/>
      <c r="J158" s="5">
        <f t="shared" si="25"/>
        <v>40.692</v>
      </c>
      <c r="K158" s="5"/>
      <c r="L158" s="5">
        <f t="shared" si="26"/>
        <v>40.692</v>
      </c>
      <c r="M158" s="5"/>
      <c r="N158" s="5">
        <f t="shared" si="27"/>
        <v>40.692</v>
      </c>
      <c r="O158" s="5">
        <v>30</v>
      </c>
      <c r="P158" s="5">
        <f t="shared" si="20"/>
        <v>70.692000000000007</v>
      </c>
      <c r="Q158" s="5"/>
      <c r="R158" s="5">
        <f t="shared" si="21"/>
        <v>70.692000000000007</v>
      </c>
      <c r="S158" s="5"/>
      <c r="T158" s="5">
        <f t="shared" si="22"/>
        <v>70.692000000000007</v>
      </c>
      <c r="U158" s="5">
        <v>42.670810000000003</v>
      </c>
      <c r="V158" s="22">
        <f t="shared" si="23"/>
        <v>60.361582640185595</v>
      </c>
    </row>
    <row r="159" spans="1:22" ht="51">
      <c r="A159" s="4" t="s">
        <v>78</v>
      </c>
      <c r="B159" s="2" t="s">
        <v>341</v>
      </c>
      <c r="C159" s="2"/>
      <c r="D159" s="5">
        <v>18</v>
      </c>
      <c r="E159" s="5">
        <f>E160</f>
        <v>0</v>
      </c>
      <c r="F159" s="5">
        <f t="shared" si="30"/>
        <v>18</v>
      </c>
      <c r="G159" s="5">
        <f>G160</f>
        <v>0</v>
      </c>
      <c r="H159" s="5">
        <f t="shared" si="24"/>
        <v>18</v>
      </c>
      <c r="I159" s="5">
        <f>I160</f>
        <v>0</v>
      </c>
      <c r="J159" s="5">
        <f t="shared" si="25"/>
        <v>18</v>
      </c>
      <c r="K159" s="5">
        <f>K160</f>
        <v>0</v>
      </c>
      <c r="L159" s="5">
        <f t="shared" si="26"/>
        <v>18</v>
      </c>
      <c r="M159" s="5">
        <f>M160</f>
        <v>0</v>
      </c>
      <c r="N159" s="5">
        <f t="shared" si="27"/>
        <v>18</v>
      </c>
      <c r="O159" s="5">
        <f>O160</f>
        <v>0</v>
      </c>
      <c r="P159" s="5">
        <f t="shared" si="20"/>
        <v>18</v>
      </c>
      <c r="Q159" s="5">
        <f>Q160</f>
        <v>0</v>
      </c>
      <c r="R159" s="5">
        <f t="shared" si="21"/>
        <v>18</v>
      </c>
      <c r="S159" s="5">
        <f>S160</f>
        <v>0</v>
      </c>
      <c r="T159" s="5">
        <f t="shared" si="22"/>
        <v>18</v>
      </c>
      <c r="U159" s="5">
        <f>U160</f>
        <v>2.85</v>
      </c>
      <c r="V159" s="22">
        <f t="shared" si="23"/>
        <v>15.833333333333332</v>
      </c>
    </row>
    <row r="160" spans="1:22" ht="38.25">
      <c r="A160" s="4" t="s">
        <v>79</v>
      </c>
      <c r="B160" s="2" t="s">
        <v>342</v>
      </c>
      <c r="C160" s="2"/>
      <c r="D160" s="5">
        <v>18</v>
      </c>
      <c r="E160" s="5">
        <f>E161</f>
        <v>0</v>
      </c>
      <c r="F160" s="5">
        <f t="shared" si="30"/>
        <v>18</v>
      </c>
      <c r="G160" s="5">
        <f>G161</f>
        <v>0</v>
      </c>
      <c r="H160" s="5">
        <f t="shared" si="24"/>
        <v>18</v>
      </c>
      <c r="I160" s="5">
        <f>I161</f>
        <v>0</v>
      </c>
      <c r="J160" s="5">
        <f t="shared" si="25"/>
        <v>18</v>
      </c>
      <c r="K160" s="5">
        <f>K161</f>
        <v>0</v>
      </c>
      <c r="L160" s="5">
        <f t="shared" si="26"/>
        <v>18</v>
      </c>
      <c r="M160" s="5">
        <f>M161</f>
        <v>0</v>
      </c>
      <c r="N160" s="5">
        <f t="shared" si="27"/>
        <v>18</v>
      </c>
      <c r="O160" s="5">
        <f>O161</f>
        <v>0</v>
      </c>
      <c r="P160" s="5">
        <f t="shared" si="20"/>
        <v>18</v>
      </c>
      <c r="Q160" s="5">
        <f>Q161</f>
        <v>0</v>
      </c>
      <c r="R160" s="5">
        <f t="shared" si="21"/>
        <v>18</v>
      </c>
      <c r="S160" s="5">
        <f>S161</f>
        <v>0</v>
      </c>
      <c r="T160" s="5">
        <f t="shared" si="22"/>
        <v>18</v>
      </c>
      <c r="U160" s="5">
        <f>U161</f>
        <v>2.85</v>
      </c>
      <c r="V160" s="22">
        <f t="shared" si="23"/>
        <v>15.833333333333332</v>
      </c>
    </row>
    <row r="161" spans="1:22" ht="38.25">
      <c r="A161" s="4" t="s">
        <v>26</v>
      </c>
      <c r="B161" s="2" t="s">
        <v>342</v>
      </c>
      <c r="C161" s="2">
        <v>200</v>
      </c>
      <c r="D161" s="5">
        <v>18</v>
      </c>
      <c r="E161" s="5">
        <v>0</v>
      </c>
      <c r="F161" s="5">
        <f t="shared" si="30"/>
        <v>18</v>
      </c>
      <c r="G161" s="5"/>
      <c r="H161" s="5">
        <f t="shared" si="24"/>
        <v>18</v>
      </c>
      <c r="I161" s="5"/>
      <c r="J161" s="5">
        <f t="shared" si="25"/>
        <v>18</v>
      </c>
      <c r="K161" s="5"/>
      <c r="L161" s="5">
        <f t="shared" si="26"/>
        <v>18</v>
      </c>
      <c r="M161" s="5"/>
      <c r="N161" s="5">
        <f t="shared" si="27"/>
        <v>18</v>
      </c>
      <c r="O161" s="5"/>
      <c r="P161" s="5">
        <f t="shared" si="20"/>
        <v>18</v>
      </c>
      <c r="Q161" s="5"/>
      <c r="R161" s="5">
        <f t="shared" si="21"/>
        <v>18</v>
      </c>
      <c r="S161" s="5"/>
      <c r="T161" s="5">
        <f t="shared" si="22"/>
        <v>18</v>
      </c>
      <c r="U161" s="5">
        <v>2.85</v>
      </c>
      <c r="V161" s="22">
        <f t="shared" si="23"/>
        <v>15.833333333333332</v>
      </c>
    </row>
    <row r="162" spans="1:22" ht="52.5" customHeight="1">
      <c r="A162" s="9" t="s">
        <v>312</v>
      </c>
      <c r="B162" s="8" t="s">
        <v>82</v>
      </c>
      <c r="C162" s="2"/>
      <c r="D162" s="5">
        <v>94.869</v>
      </c>
      <c r="E162" s="5">
        <f t="shared" ref="E162:U164" si="31">E163</f>
        <v>-0.84</v>
      </c>
      <c r="F162" s="5">
        <f t="shared" si="30"/>
        <v>94.028999999999996</v>
      </c>
      <c r="G162" s="5">
        <f t="shared" si="31"/>
        <v>0</v>
      </c>
      <c r="H162" s="5">
        <f t="shared" si="24"/>
        <v>94.028999999999996</v>
      </c>
      <c r="I162" s="5">
        <f t="shared" si="31"/>
        <v>0</v>
      </c>
      <c r="J162" s="5">
        <f t="shared" si="25"/>
        <v>94.028999999999996</v>
      </c>
      <c r="K162" s="5">
        <f t="shared" si="31"/>
        <v>0</v>
      </c>
      <c r="L162" s="5">
        <f t="shared" si="26"/>
        <v>94.028999999999996</v>
      </c>
      <c r="M162" s="5">
        <f t="shared" si="31"/>
        <v>0</v>
      </c>
      <c r="N162" s="5">
        <f t="shared" si="27"/>
        <v>94.028999999999996</v>
      </c>
      <c r="O162" s="5">
        <f t="shared" si="31"/>
        <v>0</v>
      </c>
      <c r="P162" s="5">
        <f t="shared" si="20"/>
        <v>94.028999999999996</v>
      </c>
      <c r="Q162" s="5">
        <f t="shared" si="31"/>
        <v>0</v>
      </c>
      <c r="R162" s="5">
        <f t="shared" si="21"/>
        <v>94.028999999999996</v>
      </c>
      <c r="S162" s="5">
        <f t="shared" si="31"/>
        <v>0</v>
      </c>
      <c r="T162" s="5">
        <f t="shared" si="22"/>
        <v>94.028999999999996</v>
      </c>
      <c r="U162" s="5">
        <f t="shared" si="31"/>
        <v>94.028999999999996</v>
      </c>
      <c r="V162" s="22">
        <f t="shared" si="23"/>
        <v>100</v>
      </c>
    </row>
    <row r="163" spans="1:22" ht="38.25">
      <c r="A163" s="4" t="s">
        <v>80</v>
      </c>
      <c r="B163" s="2" t="s">
        <v>83</v>
      </c>
      <c r="C163" s="2"/>
      <c r="D163" s="5">
        <v>94.869</v>
      </c>
      <c r="E163" s="5">
        <f t="shared" si="31"/>
        <v>-0.84</v>
      </c>
      <c r="F163" s="5">
        <f t="shared" si="30"/>
        <v>94.028999999999996</v>
      </c>
      <c r="G163" s="5">
        <f t="shared" si="31"/>
        <v>0</v>
      </c>
      <c r="H163" s="5">
        <f t="shared" si="24"/>
        <v>94.028999999999996</v>
      </c>
      <c r="I163" s="5">
        <f t="shared" si="31"/>
        <v>0</v>
      </c>
      <c r="J163" s="5">
        <f t="shared" si="25"/>
        <v>94.028999999999996</v>
      </c>
      <c r="K163" s="5">
        <f t="shared" si="31"/>
        <v>0</v>
      </c>
      <c r="L163" s="5">
        <f t="shared" si="26"/>
        <v>94.028999999999996</v>
      </c>
      <c r="M163" s="5">
        <f t="shared" si="31"/>
        <v>0</v>
      </c>
      <c r="N163" s="5">
        <f t="shared" si="27"/>
        <v>94.028999999999996</v>
      </c>
      <c r="O163" s="5">
        <f t="shared" si="31"/>
        <v>0</v>
      </c>
      <c r="P163" s="5">
        <f t="shared" si="20"/>
        <v>94.028999999999996</v>
      </c>
      <c r="Q163" s="5">
        <f t="shared" si="31"/>
        <v>0</v>
      </c>
      <c r="R163" s="5">
        <f t="shared" si="21"/>
        <v>94.028999999999996</v>
      </c>
      <c r="S163" s="5">
        <f t="shared" si="31"/>
        <v>0</v>
      </c>
      <c r="T163" s="5">
        <f t="shared" si="22"/>
        <v>94.028999999999996</v>
      </c>
      <c r="U163" s="5">
        <f t="shared" si="31"/>
        <v>94.028999999999996</v>
      </c>
      <c r="V163" s="22">
        <f t="shared" si="23"/>
        <v>100</v>
      </c>
    </row>
    <row r="164" spans="1:22" ht="38.25">
      <c r="A164" s="4" t="s">
        <v>81</v>
      </c>
      <c r="B164" s="2" t="s">
        <v>84</v>
      </c>
      <c r="C164" s="2"/>
      <c r="D164" s="5">
        <v>94.869</v>
      </c>
      <c r="E164" s="5">
        <f t="shared" si="31"/>
        <v>-0.84</v>
      </c>
      <c r="F164" s="5">
        <f t="shared" si="30"/>
        <v>94.028999999999996</v>
      </c>
      <c r="G164" s="5">
        <f t="shared" si="31"/>
        <v>0</v>
      </c>
      <c r="H164" s="5">
        <f t="shared" si="24"/>
        <v>94.028999999999996</v>
      </c>
      <c r="I164" s="5">
        <f t="shared" si="31"/>
        <v>0</v>
      </c>
      <c r="J164" s="5">
        <f t="shared" si="25"/>
        <v>94.028999999999996</v>
      </c>
      <c r="K164" s="5">
        <f t="shared" si="31"/>
        <v>0</v>
      </c>
      <c r="L164" s="5">
        <f t="shared" si="26"/>
        <v>94.028999999999996</v>
      </c>
      <c r="M164" s="5">
        <f t="shared" si="31"/>
        <v>0</v>
      </c>
      <c r="N164" s="5">
        <f t="shared" si="27"/>
        <v>94.028999999999996</v>
      </c>
      <c r="O164" s="5">
        <f t="shared" si="31"/>
        <v>0</v>
      </c>
      <c r="P164" s="5">
        <f t="shared" si="20"/>
        <v>94.028999999999996</v>
      </c>
      <c r="Q164" s="5">
        <f t="shared" si="31"/>
        <v>0</v>
      </c>
      <c r="R164" s="5">
        <f t="shared" si="21"/>
        <v>94.028999999999996</v>
      </c>
      <c r="S164" s="5">
        <f t="shared" si="31"/>
        <v>0</v>
      </c>
      <c r="T164" s="5">
        <f t="shared" si="22"/>
        <v>94.028999999999996</v>
      </c>
      <c r="U164" s="5">
        <f t="shared" si="31"/>
        <v>94.028999999999996</v>
      </c>
      <c r="V164" s="22">
        <f t="shared" si="23"/>
        <v>100</v>
      </c>
    </row>
    <row r="165" spans="1:22" ht="15.75">
      <c r="A165" s="4" t="s">
        <v>116</v>
      </c>
      <c r="B165" s="2" t="s">
        <v>84</v>
      </c>
      <c r="C165" s="2">
        <v>800</v>
      </c>
      <c r="D165" s="5">
        <v>94.869</v>
      </c>
      <c r="E165" s="5">
        <v>-0.84</v>
      </c>
      <c r="F165" s="5">
        <f t="shared" si="30"/>
        <v>94.028999999999996</v>
      </c>
      <c r="G165" s="5"/>
      <c r="H165" s="5">
        <f t="shared" si="24"/>
        <v>94.028999999999996</v>
      </c>
      <c r="I165" s="5"/>
      <c r="J165" s="5">
        <f t="shared" si="25"/>
        <v>94.028999999999996</v>
      </c>
      <c r="K165" s="5"/>
      <c r="L165" s="5">
        <f t="shared" si="26"/>
        <v>94.028999999999996</v>
      </c>
      <c r="M165" s="5"/>
      <c r="N165" s="5">
        <f t="shared" si="27"/>
        <v>94.028999999999996</v>
      </c>
      <c r="O165" s="5"/>
      <c r="P165" s="5">
        <f t="shared" si="20"/>
        <v>94.028999999999996</v>
      </c>
      <c r="Q165" s="5"/>
      <c r="R165" s="5">
        <f t="shared" si="21"/>
        <v>94.028999999999996</v>
      </c>
      <c r="S165" s="5"/>
      <c r="T165" s="5">
        <f t="shared" si="22"/>
        <v>94.028999999999996</v>
      </c>
      <c r="U165" s="5">
        <v>94.028999999999996</v>
      </c>
      <c r="V165" s="22">
        <f t="shared" si="23"/>
        <v>100</v>
      </c>
    </row>
    <row r="166" spans="1:22" ht="54" customHeight="1">
      <c r="A166" s="9" t="s">
        <v>313</v>
      </c>
      <c r="B166" s="8" t="s">
        <v>334</v>
      </c>
      <c r="C166" s="2"/>
      <c r="D166" s="5">
        <v>230.81</v>
      </c>
      <c r="E166" s="5">
        <f t="shared" ref="E166:U168" si="32">E167</f>
        <v>0</v>
      </c>
      <c r="F166" s="5">
        <f t="shared" si="30"/>
        <v>230.81</v>
      </c>
      <c r="G166" s="5">
        <f t="shared" si="32"/>
        <v>0</v>
      </c>
      <c r="H166" s="5">
        <f t="shared" si="24"/>
        <v>230.81</v>
      </c>
      <c r="I166" s="5">
        <f t="shared" si="32"/>
        <v>0</v>
      </c>
      <c r="J166" s="5">
        <f t="shared" si="25"/>
        <v>230.81</v>
      </c>
      <c r="K166" s="5">
        <f t="shared" si="32"/>
        <v>0</v>
      </c>
      <c r="L166" s="5">
        <f t="shared" si="26"/>
        <v>230.81</v>
      </c>
      <c r="M166" s="5">
        <f t="shared" si="32"/>
        <v>0</v>
      </c>
      <c r="N166" s="5">
        <f t="shared" si="27"/>
        <v>230.81</v>
      </c>
      <c r="O166" s="5">
        <f t="shared" si="32"/>
        <v>0</v>
      </c>
      <c r="P166" s="5">
        <f t="shared" si="20"/>
        <v>230.81</v>
      </c>
      <c r="Q166" s="5">
        <f t="shared" si="32"/>
        <v>100.8</v>
      </c>
      <c r="R166" s="5">
        <f t="shared" si="21"/>
        <v>331.61</v>
      </c>
      <c r="S166" s="5">
        <f t="shared" si="32"/>
        <v>70</v>
      </c>
      <c r="T166" s="5">
        <f t="shared" si="22"/>
        <v>401.61</v>
      </c>
      <c r="U166" s="5">
        <f t="shared" si="32"/>
        <v>191.9</v>
      </c>
      <c r="V166" s="22">
        <f t="shared" si="23"/>
        <v>47.782674734194863</v>
      </c>
    </row>
    <row r="167" spans="1:22" ht="51">
      <c r="A167" s="4" t="s">
        <v>337</v>
      </c>
      <c r="B167" s="2" t="s">
        <v>335</v>
      </c>
      <c r="C167" s="2"/>
      <c r="D167" s="5">
        <v>230.81</v>
      </c>
      <c r="E167" s="5">
        <f t="shared" si="32"/>
        <v>0</v>
      </c>
      <c r="F167" s="5">
        <f t="shared" si="30"/>
        <v>230.81</v>
      </c>
      <c r="G167" s="5">
        <f t="shared" si="32"/>
        <v>0</v>
      </c>
      <c r="H167" s="5">
        <f t="shared" si="24"/>
        <v>230.81</v>
      </c>
      <c r="I167" s="5">
        <f t="shared" si="32"/>
        <v>0</v>
      </c>
      <c r="J167" s="5">
        <f t="shared" si="25"/>
        <v>230.81</v>
      </c>
      <c r="K167" s="5">
        <f t="shared" si="32"/>
        <v>0</v>
      </c>
      <c r="L167" s="5">
        <f t="shared" si="26"/>
        <v>230.81</v>
      </c>
      <c r="M167" s="5">
        <f t="shared" si="32"/>
        <v>0</v>
      </c>
      <c r="N167" s="5">
        <f t="shared" si="27"/>
        <v>230.81</v>
      </c>
      <c r="O167" s="5">
        <f t="shared" si="32"/>
        <v>0</v>
      </c>
      <c r="P167" s="5">
        <f t="shared" si="20"/>
        <v>230.81</v>
      </c>
      <c r="Q167" s="5">
        <f t="shared" si="32"/>
        <v>100.8</v>
      </c>
      <c r="R167" s="5">
        <f t="shared" si="21"/>
        <v>331.61</v>
      </c>
      <c r="S167" s="5">
        <f t="shared" si="32"/>
        <v>70</v>
      </c>
      <c r="T167" s="5">
        <f t="shared" si="22"/>
        <v>401.61</v>
      </c>
      <c r="U167" s="5">
        <f t="shared" si="32"/>
        <v>191.9</v>
      </c>
      <c r="V167" s="22">
        <f t="shared" si="23"/>
        <v>47.782674734194863</v>
      </c>
    </row>
    <row r="168" spans="1:22" ht="38.25">
      <c r="A168" s="4" t="s">
        <v>338</v>
      </c>
      <c r="B168" s="2" t="s">
        <v>336</v>
      </c>
      <c r="C168" s="2"/>
      <c r="D168" s="5">
        <v>230.81</v>
      </c>
      <c r="E168" s="5">
        <f t="shared" si="32"/>
        <v>0</v>
      </c>
      <c r="F168" s="5">
        <f t="shared" si="30"/>
        <v>230.81</v>
      </c>
      <c r="G168" s="5">
        <f t="shared" si="32"/>
        <v>0</v>
      </c>
      <c r="H168" s="5">
        <f t="shared" si="24"/>
        <v>230.81</v>
      </c>
      <c r="I168" s="5">
        <f t="shared" si="32"/>
        <v>0</v>
      </c>
      <c r="J168" s="5">
        <f t="shared" si="25"/>
        <v>230.81</v>
      </c>
      <c r="K168" s="5">
        <f t="shared" si="32"/>
        <v>0</v>
      </c>
      <c r="L168" s="5">
        <f t="shared" si="26"/>
        <v>230.81</v>
      </c>
      <c r="M168" s="5">
        <f t="shared" si="32"/>
        <v>0</v>
      </c>
      <c r="N168" s="5">
        <f t="shared" si="27"/>
        <v>230.81</v>
      </c>
      <c r="O168" s="5">
        <f t="shared" si="32"/>
        <v>0</v>
      </c>
      <c r="P168" s="5">
        <f t="shared" si="20"/>
        <v>230.81</v>
      </c>
      <c r="Q168" s="5">
        <f t="shared" si="32"/>
        <v>100.8</v>
      </c>
      <c r="R168" s="5">
        <f t="shared" si="21"/>
        <v>331.61</v>
      </c>
      <c r="S168" s="5">
        <f t="shared" si="32"/>
        <v>70</v>
      </c>
      <c r="T168" s="5">
        <f t="shared" si="22"/>
        <v>401.61</v>
      </c>
      <c r="U168" s="5">
        <f t="shared" si="32"/>
        <v>191.9</v>
      </c>
      <c r="V168" s="22">
        <f t="shared" si="23"/>
        <v>47.782674734194863</v>
      </c>
    </row>
    <row r="169" spans="1:22" ht="38.25">
      <c r="A169" s="4" t="s">
        <v>26</v>
      </c>
      <c r="B169" s="2" t="s">
        <v>336</v>
      </c>
      <c r="C169" s="2">
        <v>200</v>
      </c>
      <c r="D169" s="5">
        <v>230.81</v>
      </c>
      <c r="E169" s="5">
        <v>0</v>
      </c>
      <c r="F169" s="5">
        <f t="shared" si="30"/>
        <v>230.81</v>
      </c>
      <c r="G169" s="5"/>
      <c r="H169" s="5">
        <f t="shared" si="24"/>
        <v>230.81</v>
      </c>
      <c r="I169" s="5"/>
      <c r="J169" s="5">
        <f t="shared" si="25"/>
        <v>230.81</v>
      </c>
      <c r="K169" s="5"/>
      <c r="L169" s="5">
        <f t="shared" si="26"/>
        <v>230.81</v>
      </c>
      <c r="M169" s="5"/>
      <c r="N169" s="5">
        <f t="shared" si="27"/>
        <v>230.81</v>
      </c>
      <c r="O169" s="5"/>
      <c r="P169" s="5">
        <f t="shared" si="20"/>
        <v>230.81</v>
      </c>
      <c r="Q169" s="5">
        <v>100.8</v>
      </c>
      <c r="R169" s="5">
        <f t="shared" si="21"/>
        <v>331.61</v>
      </c>
      <c r="S169" s="5">
        <v>70</v>
      </c>
      <c r="T169" s="5">
        <f t="shared" si="22"/>
        <v>401.61</v>
      </c>
      <c r="U169" s="5">
        <v>191.9</v>
      </c>
      <c r="V169" s="22">
        <f t="shared" si="23"/>
        <v>47.782674734194863</v>
      </c>
    </row>
    <row r="170" spans="1:22" ht="78.75">
      <c r="A170" s="7" t="s">
        <v>314</v>
      </c>
      <c r="B170" s="8" t="s">
        <v>90</v>
      </c>
      <c r="C170" s="2"/>
      <c r="D170" s="5">
        <v>34289.331270000002</v>
      </c>
      <c r="E170" s="5">
        <f>E171+E182+E193+E208+E213+E217+E227+E231</f>
        <v>31852.48805</v>
      </c>
      <c r="F170" s="5">
        <f t="shared" si="30"/>
        <v>66141.81932000001</v>
      </c>
      <c r="G170" s="5">
        <f>G171+G182+G193+G208+G213+G217+G227+G231</f>
        <v>2023.5560800000001</v>
      </c>
      <c r="H170" s="5">
        <f t="shared" si="24"/>
        <v>68165.375400000004</v>
      </c>
      <c r="I170" s="5">
        <f>I171+I182+I193+I208+I213+I217+I227+I231</f>
        <v>1800</v>
      </c>
      <c r="J170" s="5">
        <f t="shared" si="25"/>
        <v>69965.375400000004</v>
      </c>
      <c r="K170" s="5">
        <f>K171+K182+K193+K208+K213+K217+K227+K231</f>
        <v>-348.42944</v>
      </c>
      <c r="L170" s="5">
        <f t="shared" si="26"/>
        <v>69616.945959999997</v>
      </c>
      <c r="M170" s="5">
        <f>M171+M182+M193+M208+M213+M217+M227+M231</f>
        <v>200</v>
      </c>
      <c r="N170" s="5">
        <f t="shared" si="27"/>
        <v>69816.945959999997</v>
      </c>
      <c r="O170" s="5">
        <f>O171+O182+O193+O208+O213+O217+O227+O231</f>
        <v>1254.8678399999999</v>
      </c>
      <c r="P170" s="5">
        <f t="shared" si="20"/>
        <v>71071.813800000004</v>
      </c>
      <c r="Q170" s="5">
        <f>Q171+Q182+Q193+Q208+Q213+Q217+Q227+Q231</f>
        <v>1280.33</v>
      </c>
      <c r="R170" s="5">
        <f t="shared" si="21"/>
        <v>72352.143800000005</v>
      </c>
      <c r="S170" s="5">
        <f>S171+S182+S193+S208+S213+S217+S227+S231</f>
        <v>-33.166520000000006</v>
      </c>
      <c r="T170" s="5">
        <f t="shared" si="22"/>
        <v>72318.977280000006</v>
      </c>
      <c r="U170" s="5">
        <f>U171+U182+U193+U208+U213+U217+U227+U231</f>
        <v>60706.882679999995</v>
      </c>
      <c r="V170" s="22">
        <f t="shared" si="23"/>
        <v>83.943226194915553</v>
      </c>
    </row>
    <row r="171" spans="1:22" ht="38.25">
      <c r="A171" s="9" t="s">
        <v>85</v>
      </c>
      <c r="B171" s="8" t="s">
        <v>91</v>
      </c>
      <c r="C171" s="2"/>
      <c r="D171" s="5">
        <v>13935.816580000001</v>
      </c>
      <c r="E171" s="5">
        <f>E172+E179</f>
        <v>0</v>
      </c>
      <c r="F171" s="5">
        <f t="shared" si="30"/>
        <v>13935.816580000001</v>
      </c>
      <c r="G171" s="5">
        <f>G172+G179</f>
        <v>0</v>
      </c>
      <c r="H171" s="5">
        <f t="shared" si="24"/>
        <v>13935.816580000001</v>
      </c>
      <c r="I171" s="5">
        <f>I172+I179</f>
        <v>0</v>
      </c>
      <c r="J171" s="5">
        <f t="shared" si="25"/>
        <v>13935.816580000001</v>
      </c>
      <c r="K171" s="5">
        <f>K172+K179</f>
        <v>0</v>
      </c>
      <c r="L171" s="5">
        <f t="shared" si="26"/>
        <v>13935.816580000001</v>
      </c>
      <c r="M171" s="5">
        <f>M172+M179</f>
        <v>0</v>
      </c>
      <c r="N171" s="5">
        <f t="shared" si="27"/>
        <v>13935.816580000001</v>
      </c>
      <c r="O171" s="5">
        <f>O172+O179</f>
        <v>375.54683999999997</v>
      </c>
      <c r="P171" s="5">
        <f t="shared" si="20"/>
        <v>14311.363420000001</v>
      </c>
      <c r="Q171" s="5">
        <f>Q172+Q179</f>
        <v>149.19400000000002</v>
      </c>
      <c r="R171" s="5">
        <f t="shared" si="21"/>
        <v>14460.557420000001</v>
      </c>
      <c r="S171" s="5">
        <f>S172+S179</f>
        <v>102.92276</v>
      </c>
      <c r="T171" s="5">
        <f t="shared" si="22"/>
        <v>14563.48018</v>
      </c>
      <c r="U171" s="5">
        <f>U172+U179</f>
        <v>10642.988389999999</v>
      </c>
      <c r="V171" s="22">
        <f t="shared" si="23"/>
        <v>73.079979911779574</v>
      </c>
    </row>
    <row r="172" spans="1:22" ht="38.25">
      <c r="A172" s="4" t="s">
        <v>86</v>
      </c>
      <c r="B172" s="2" t="s">
        <v>92</v>
      </c>
      <c r="C172" s="2"/>
      <c r="D172" s="5">
        <v>13935.816580000001</v>
      </c>
      <c r="E172" s="5">
        <f>E173+E175+E177</f>
        <v>0</v>
      </c>
      <c r="F172" s="5">
        <f t="shared" si="30"/>
        <v>13935.816580000001</v>
      </c>
      <c r="G172" s="5">
        <f>G173+G175+G177</f>
        <v>0</v>
      </c>
      <c r="H172" s="5">
        <f t="shared" si="24"/>
        <v>13935.816580000001</v>
      </c>
      <c r="I172" s="5">
        <f>I173+I175+I177</f>
        <v>0</v>
      </c>
      <c r="J172" s="5">
        <f t="shared" si="25"/>
        <v>13935.816580000001</v>
      </c>
      <c r="K172" s="5">
        <f>K173+K175+K177</f>
        <v>0</v>
      </c>
      <c r="L172" s="5">
        <f t="shared" si="26"/>
        <v>13935.816580000001</v>
      </c>
      <c r="M172" s="5">
        <f>M173+M175+M177</f>
        <v>0</v>
      </c>
      <c r="N172" s="5">
        <f t="shared" si="27"/>
        <v>13935.816580000001</v>
      </c>
      <c r="O172" s="5">
        <f>O173+O175+O177</f>
        <v>0</v>
      </c>
      <c r="P172" s="5">
        <f t="shared" si="20"/>
        <v>13935.816580000001</v>
      </c>
      <c r="Q172" s="5">
        <f>Q173+Q175+Q177</f>
        <v>123.194</v>
      </c>
      <c r="R172" s="5">
        <f t="shared" si="21"/>
        <v>14059.01058</v>
      </c>
      <c r="S172" s="5">
        <f>S173+S175+S177</f>
        <v>102.92276</v>
      </c>
      <c r="T172" s="5">
        <f t="shared" si="22"/>
        <v>14161.93334</v>
      </c>
      <c r="U172" s="5">
        <f>U173+U175+U177</f>
        <v>10241.44155</v>
      </c>
      <c r="V172" s="22">
        <f t="shared" si="23"/>
        <v>72.316690836789377</v>
      </c>
    </row>
    <row r="173" spans="1:22" ht="25.5">
      <c r="A173" s="4" t="s">
        <v>87</v>
      </c>
      <c r="B173" s="2" t="s">
        <v>93</v>
      </c>
      <c r="C173" s="2"/>
      <c r="D173" s="5">
        <v>11314.905519999998</v>
      </c>
      <c r="E173" s="5">
        <f>E174</f>
        <v>0</v>
      </c>
      <c r="F173" s="5">
        <f t="shared" si="30"/>
        <v>11314.905519999998</v>
      </c>
      <c r="G173" s="5">
        <f>G174</f>
        <v>0</v>
      </c>
      <c r="H173" s="5">
        <f t="shared" si="24"/>
        <v>11314.905519999998</v>
      </c>
      <c r="I173" s="5">
        <f>I174</f>
        <v>0</v>
      </c>
      <c r="J173" s="5">
        <f t="shared" si="25"/>
        <v>11314.905519999998</v>
      </c>
      <c r="K173" s="5">
        <f>K174</f>
        <v>0</v>
      </c>
      <c r="L173" s="5">
        <f t="shared" si="26"/>
        <v>11314.905519999998</v>
      </c>
      <c r="M173" s="5">
        <f>M174</f>
        <v>0</v>
      </c>
      <c r="N173" s="5">
        <f t="shared" si="27"/>
        <v>11314.905519999998</v>
      </c>
      <c r="O173" s="5">
        <f>O174</f>
        <v>0</v>
      </c>
      <c r="P173" s="5">
        <f t="shared" si="20"/>
        <v>11314.905519999998</v>
      </c>
      <c r="Q173" s="5">
        <f>Q174</f>
        <v>123.194</v>
      </c>
      <c r="R173" s="5">
        <f t="shared" si="21"/>
        <v>11438.099519999998</v>
      </c>
      <c r="S173" s="5">
        <f>S174</f>
        <v>102.92276</v>
      </c>
      <c r="T173" s="5">
        <f t="shared" si="22"/>
        <v>11541.022279999997</v>
      </c>
      <c r="U173" s="5">
        <f>U174</f>
        <v>8243</v>
      </c>
      <c r="V173" s="22">
        <f t="shared" si="23"/>
        <v>71.42348225325496</v>
      </c>
    </row>
    <row r="174" spans="1:22" ht="38.25">
      <c r="A174" s="4" t="s">
        <v>37</v>
      </c>
      <c r="B174" s="2" t="s">
        <v>93</v>
      </c>
      <c r="C174" s="2">
        <v>600</v>
      </c>
      <c r="D174" s="5">
        <v>11314.905519999998</v>
      </c>
      <c r="E174" s="5">
        <v>0</v>
      </c>
      <c r="F174" s="5">
        <f t="shared" si="30"/>
        <v>11314.905519999998</v>
      </c>
      <c r="G174" s="5"/>
      <c r="H174" s="5">
        <f t="shared" si="24"/>
        <v>11314.905519999998</v>
      </c>
      <c r="I174" s="5"/>
      <c r="J174" s="5">
        <f t="shared" si="25"/>
        <v>11314.905519999998</v>
      </c>
      <c r="K174" s="5"/>
      <c r="L174" s="5">
        <f t="shared" si="26"/>
        <v>11314.905519999998</v>
      </c>
      <c r="M174" s="5"/>
      <c r="N174" s="5">
        <f t="shared" si="27"/>
        <v>11314.905519999998</v>
      </c>
      <c r="O174" s="5"/>
      <c r="P174" s="5">
        <f t="shared" si="20"/>
        <v>11314.905519999998</v>
      </c>
      <c r="Q174" s="5">
        <v>123.194</v>
      </c>
      <c r="R174" s="5">
        <f t="shared" si="21"/>
        <v>11438.099519999998</v>
      </c>
      <c r="S174" s="5">
        <v>102.92276</v>
      </c>
      <c r="T174" s="5">
        <f t="shared" si="22"/>
        <v>11541.022279999997</v>
      </c>
      <c r="U174" s="5">
        <v>8243</v>
      </c>
      <c r="V174" s="22">
        <f t="shared" si="23"/>
        <v>71.42348225325496</v>
      </c>
    </row>
    <row r="175" spans="1:22" ht="63.75">
      <c r="A175" s="4" t="s">
        <v>88</v>
      </c>
      <c r="B175" s="6" t="s">
        <v>287</v>
      </c>
      <c r="C175" s="2"/>
      <c r="D175" s="5">
        <v>131.04655</v>
      </c>
      <c r="E175" s="5">
        <f>E176</f>
        <v>0</v>
      </c>
      <c r="F175" s="5">
        <f t="shared" si="30"/>
        <v>131.04655</v>
      </c>
      <c r="G175" s="5">
        <f>G176</f>
        <v>0</v>
      </c>
      <c r="H175" s="5">
        <f t="shared" si="24"/>
        <v>131.04655</v>
      </c>
      <c r="I175" s="5">
        <f>I176</f>
        <v>0</v>
      </c>
      <c r="J175" s="5">
        <f t="shared" si="25"/>
        <v>131.04655</v>
      </c>
      <c r="K175" s="5">
        <f>K176</f>
        <v>0</v>
      </c>
      <c r="L175" s="5">
        <f t="shared" si="26"/>
        <v>131.04655</v>
      </c>
      <c r="M175" s="5">
        <f>M176</f>
        <v>0</v>
      </c>
      <c r="N175" s="5">
        <f t="shared" si="27"/>
        <v>131.04655</v>
      </c>
      <c r="O175" s="5">
        <f>O176</f>
        <v>0</v>
      </c>
      <c r="P175" s="5">
        <f t="shared" si="20"/>
        <v>131.04655</v>
      </c>
      <c r="Q175" s="5">
        <f>Q176</f>
        <v>0</v>
      </c>
      <c r="R175" s="5">
        <f t="shared" si="21"/>
        <v>131.04655</v>
      </c>
      <c r="S175" s="5">
        <f>S176</f>
        <v>0</v>
      </c>
      <c r="T175" s="5">
        <f t="shared" si="22"/>
        <v>131.04655</v>
      </c>
      <c r="U175" s="5">
        <f>U176</f>
        <v>131.04655</v>
      </c>
      <c r="V175" s="22">
        <f t="shared" si="23"/>
        <v>100</v>
      </c>
    </row>
    <row r="176" spans="1:22" ht="38.25">
      <c r="A176" s="4" t="s">
        <v>37</v>
      </c>
      <c r="B176" s="6" t="s">
        <v>287</v>
      </c>
      <c r="C176" s="2">
        <v>600</v>
      </c>
      <c r="D176" s="5">
        <v>131.04655</v>
      </c>
      <c r="E176" s="5">
        <v>0</v>
      </c>
      <c r="F176" s="5">
        <f t="shared" si="30"/>
        <v>131.04655</v>
      </c>
      <c r="G176" s="5"/>
      <c r="H176" s="5">
        <f t="shared" si="24"/>
        <v>131.04655</v>
      </c>
      <c r="I176" s="5"/>
      <c r="J176" s="5">
        <f t="shared" si="25"/>
        <v>131.04655</v>
      </c>
      <c r="K176" s="5"/>
      <c r="L176" s="5">
        <f t="shared" si="26"/>
        <v>131.04655</v>
      </c>
      <c r="M176" s="5"/>
      <c r="N176" s="5">
        <f t="shared" si="27"/>
        <v>131.04655</v>
      </c>
      <c r="O176" s="5"/>
      <c r="P176" s="5">
        <f t="shared" si="20"/>
        <v>131.04655</v>
      </c>
      <c r="Q176" s="5"/>
      <c r="R176" s="5">
        <f t="shared" si="21"/>
        <v>131.04655</v>
      </c>
      <c r="S176" s="5"/>
      <c r="T176" s="5">
        <f t="shared" si="22"/>
        <v>131.04655</v>
      </c>
      <c r="U176" s="5">
        <v>131.04655</v>
      </c>
      <c r="V176" s="22">
        <f t="shared" si="23"/>
        <v>100</v>
      </c>
    </row>
    <row r="177" spans="1:22" ht="76.5">
      <c r="A177" s="4" t="s">
        <v>89</v>
      </c>
      <c r="B177" s="6" t="s">
        <v>94</v>
      </c>
      <c r="C177" s="2"/>
      <c r="D177" s="5">
        <v>2489.8645100000003</v>
      </c>
      <c r="E177" s="5">
        <f>E178</f>
        <v>0</v>
      </c>
      <c r="F177" s="5">
        <f t="shared" si="30"/>
        <v>2489.8645100000003</v>
      </c>
      <c r="G177" s="5">
        <f>G178</f>
        <v>0</v>
      </c>
      <c r="H177" s="5">
        <f t="shared" si="24"/>
        <v>2489.8645100000003</v>
      </c>
      <c r="I177" s="5">
        <f>I178</f>
        <v>0</v>
      </c>
      <c r="J177" s="5">
        <f t="shared" si="25"/>
        <v>2489.8645100000003</v>
      </c>
      <c r="K177" s="5">
        <f>K178</f>
        <v>0</v>
      </c>
      <c r="L177" s="5">
        <f t="shared" si="26"/>
        <v>2489.8645100000003</v>
      </c>
      <c r="M177" s="5">
        <f>M178</f>
        <v>0</v>
      </c>
      <c r="N177" s="5">
        <f t="shared" si="27"/>
        <v>2489.8645100000003</v>
      </c>
      <c r="O177" s="5">
        <f>O178</f>
        <v>0</v>
      </c>
      <c r="P177" s="5">
        <f t="shared" si="20"/>
        <v>2489.8645100000003</v>
      </c>
      <c r="Q177" s="5">
        <f>Q178</f>
        <v>0</v>
      </c>
      <c r="R177" s="5">
        <f t="shared" si="21"/>
        <v>2489.8645100000003</v>
      </c>
      <c r="S177" s="5">
        <f>S178</f>
        <v>0</v>
      </c>
      <c r="T177" s="5">
        <f t="shared" si="22"/>
        <v>2489.8645100000003</v>
      </c>
      <c r="U177" s="5">
        <f>U178</f>
        <v>1867.395</v>
      </c>
      <c r="V177" s="22">
        <f t="shared" si="23"/>
        <v>74.999864149234369</v>
      </c>
    </row>
    <row r="178" spans="1:22" ht="38.25">
      <c r="A178" s="4" t="s">
        <v>37</v>
      </c>
      <c r="B178" s="6" t="s">
        <v>94</v>
      </c>
      <c r="C178" s="2">
        <v>600</v>
      </c>
      <c r="D178" s="5">
        <v>2489.8645100000003</v>
      </c>
      <c r="E178" s="5">
        <v>0</v>
      </c>
      <c r="F178" s="5">
        <f t="shared" si="30"/>
        <v>2489.8645100000003</v>
      </c>
      <c r="G178" s="5"/>
      <c r="H178" s="5">
        <f t="shared" si="24"/>
        <v>2489.8645100000003</v>
      </c>
      <c r="I178" s="5"/>
      <c r="J178" s="5">
        <f t="shared" si="25"/>
        <v>2489.8645100000003</v>
      </c>
      <c r="K178" s="5"/>
      <c r="L178" s="5">
        <f t="shared" si="26"/>
        <v>2489.8645100000003</v>
      </c>
      <c r="M178" s="5"/>
      <c r="N178" s="5">
        <f t="shared" si="27"/>
        <v>2489.8645100000003</v>
      </c>
      <c r="O178" s="5"/>
      <c r="P178" s="5">
        <f t="shared" si="20"/>
        <v>2489.8645100000003</v>
      </c>
      <c r="Q178" s="5"/>
      <c r="R178" s="5">
        <f t="shared" si="21"/>
        <v>2489.8645100000003</v>
      </c>
      <c r="S178" s="5"/>
      <c r="T178" s="5">
        <f t="shared" si="22"/>
        <v>2489.8645100000003</v>
      </c>
      <c r="U178" s="5">
        <v>1867.395</v>
      </c>
      <c r="V178" s="22">
        <f t="shared" si="23"/>
        <v>74.999864149234369</v>
      </c>
    </row>
    <row r="179" spans="1:22" ht="102">
      <c r="A179" s="4" t="s">
        <v>96</v>
      </c>
      <c r="B179" s="2" t="s">
        <v>95</v>
      </c>
      <c r="C179" s="2"/>
      <c r="D179" s="5">
        <v>0</v>
      </c>
      <c r="E179" s="5">
        <f>E180</f>
        <v>0</v>
      </c>
      <c r="F179" s="5">
        <f t="shared" si="30"/>
        <v>0</v>
      </c>
      <c r="G179" s="5">
        <f>G180</f>
        <v>0</v>
      </c>
      <c r="H179" s="5">
        <f t="shared" si="24"/>
        <v>0</v>
      </c>
      <c r="I179" s="5">
        <f>I180</f>
        <v>0</v>
      </c>
      <c r="J179" s="5">
        <f t="shared" si="25"/>
        <v>0</v>
      </c>
      <c r="K179" s="5">
        <f>K180</f>
        <v>0</v>
      </c>
      <c r="L179" s="5">
        <f t="shared" si="26"/>
        <v>0</v>
      </c>
      <c r="M179" s="5">
        <f>M180</f>
        <v>0</v>
      </c>
      <c r="N179" s="5">
        <f t="shared" si="27"/>
        <v>0</v>
      </c>
      <c r="O179" s="5">
        <f>O180</f>
        <v>375.54683999999997</v>
      </c>
      <c r="P179" s="5">
        <f t="shared" si="20"/>
        <v>375.54683999999997</v>
      </c>
      <c r="Q179" s="5">
        <f>Q180</f>
        <v>26</v>
      </c>
      <c r="R179" s="5">
        <f t="shared" si="21"/>
        <v>401.54683999999997</v>
      </c>
      <c r="S179" s="5">
        <f>S180</f>
        <v>0</v>
      </c>
      <c r="T179" s="5">
        <f t="shared" si="22"/>
        <v>401.54683999999997</v>
      </c>
      <c r="U179" s="5">
        <f>U180</f>
        <v>401.54683999999997</v>
      </c>
      <c r="V179" s="22">
        <f t="shared" si="23"/>
        <v>100</v>
      </c>
    </row>
    <row r="180" spans="1:22" ht="89.25">
      <c r="A180" s="4" t="s">
        <v>97</v>
      </c>
      <c r="B180" s="2" t="s">
        <v>343</v>
      </c>
      <c r="C180" s="2"/>
      <c r="D180" s="5">
        <v>0</v>
      </c>
      <c r="E180" s="5">
        <f>E181</f>
        <v>0</v>
      </c>
      <c r="F180" s="5">
        <f t="shared" si="30"/>
        <v>0</v>
      </c>
      <c r="G180" s="5">
        <f>G181</f>
        <v>0</v>
      </c>
      <c r="H180" s="5">
        <f t="shared" si="24"/>
        <v>0</v>
      </c>
      <c r="I180" s="5">
        <f>I181</f>
        <v>0</v>
      </c>
      <c r="J180" s="5">
        <f t="shared" si="25"/>
        <v>0</v>
      </c>
      <c r="K180" s="5">
        <f>K181</f>
        <v>0</v>
      </c>
      <c r="L180" s="5">
        <f t="shared" si="26"/>
        <v>0</v>
      </c>
      <c r="M180" s="5">
        <f>M181</f>
        <v>0</v>
      </c>
      <c r="N180" s="5">
        <f t="shared" si="27"/>
        <v>0</v>
      </c>
      <c r="O180" s="5">
        <f>O181</f>
        <v>375.54683999999997</v>
      </c>
      <c r="P180" s="5">
        <f t="shared" si="20"/>
        <v>375.54683999999997</v>
      </c>
      <c r="Q180" s="5">
        <f>Q181</f>
        <v>26</v>
      </c>
      <c r="R180" s="5">
        <f t="shared" si="21"/>
        <v>401.54683999999997</v>
      </c>
      <c r="S180" s="5">
        <f>S181</f>
        <v>0</v>
      </c>
      <c r="T180" s="5">
        <f t="shared" si="22"/>
        <v>401.54683999999997</v>
      </c>
      <c r="U180" s="5">
        <f>U181</f>
        <v>401.54683999999997</v>
      </c>
      <c r="V180" s="22">
        <f t="shared" si="23"/>
        <v>100</v>
      </c>
    </row>
    <row r="181" spans="1:22" ht="38.25">
      <c r="A181" s="4" t="s">
        <v>37</v>
      </c>
      <c r="B181" s="2" t="s">
        <v>343</v>
      </c>
      <c r="C181" s="2">
        <v>600</v>
      </c>
      <c r="D181" s="5">
        <v>0</v>
      </c>
      <c r="E181" s="5">
        <v>0</v>
      </c>
      <c r="F181" s="5">
        <f t="shared" si="30"/>
        <v>0</v>
      </c>
      <c r="G181" s="5"/>
      <c r="H181" s="5">
        <f t="shared" si="24"/>
        <v>0</v>
      </c>
      <c r="I181" s="5"/>
      <c r="J181" s="5">
        <f t="shared" si="25"/>
        <v>0</v>
      </c>
      <c r="K181" s="5"/>
      <c r="L181" s="5">
        <f t="shared" si="26"/>
        <v>0</v>
      </c>
      <c r="M181" s="5"/>
      <c r="N181" s="5">
        <f t="shared" si="27"/>
        <v>0</v>
      </c>
      <c r="O181" s="5">
        <v>375.54683999999997</v>
      </c>
      <c r="P181" s="5">
        <f t="shared" si="20"/>
        <v>375.54683999999997</v>
      </c>
      <c r="Q181" s="5">
        <v>26</v>
      </c>
      <c r="R181" s="5">
        <f t="shared" si="21"/>
        <v>401.54683999999997</v>
      </c>
      <c r="S181" s="5"/>
      <c r="T181" s="5">
        <f t="shared" si="22"/>
        <v>401.54683999999997</v>
      </c>
      <c r="U181" s="5">
        <v>401.54683999999997</v>
      </c>
      <c r="V181" s="22">
        <f t="shared" si="23"/>
        <v>100</v>
      </c>
    </row>
    <row r="182" spans="1:22" ht="25.5">
      <c r="A182" s="9" t="s">
        <v>249</v>
      </c>
      <c r="B182" s="8" t="s">
        <v>250</v>
      </c>
      <c r="C182" s="2"/>
      <c r="D182" s="5">
        <v>2305.9629999999997</v>
      </c>
      <c r="E182" s="5">
        <f>E183+E190</f>
        <v>0</v>
      </c>
      <c r="F182" s="5">
        <f t="shared" si="30"/>
        <v>2305.9629999999997</v>
      </c>
      <c r="G182" s="5">
        <f>G183+G190</f>
        <v>0</v>
      </c>
      <c r="H182" s="5">
        <f t="shared" si="24"/>
        <v>2305.9629999999997</v>
      </c>
      <c r="I182" s="5">
        <f>I183+I190</f>
        <v>0</v>
      </c>
      <c r="J182" s="5">
        <f t="shared" si="25"/>
        <v>2305.9629999999997</v>
      </c>
      <c r="K182" s="5">
        <f>K183+K190</f>
        <v>0</v>
      </c>
      <c r="L182" s="5">
        <f t="shared" si="26"/>
        <v>2305.9629999999997</v>
      </c>
      <c r="M182" s="5">
        <f>M183+M190</f>
        <v>0</v>
      </c>
      <c r="N182" s="5">
        <f t="shared" si="27"/>
        <v>2305.9629999999997</v>
      </c>
      <c r="O182" s="5">
        <f>O183+O190</f>
        <v>0</v>
      </c>
      <c r="P182" s="5">
        <f t="shared" si="20"/>
        <v>2305.9629999999997</v>
      </c>
      <c r="Q182" s="5">
        <f>Q183+Q190</f>
        <v>0</v>
      </c>
      <c r="R182" s="5">
        <f t="shared" si="21"/>
        <v>2305.9629999999997</v>
      </c>
      <c r="S182" s="5">
        <f>S183+S190</f>
        <v>0</v>
      </c>
      <c r="T182" s="5">
        <f t="shared" si="22"/>
        <v>2305.9629999999997</v>
      </c>
      <c r="U182" s="5">
        <f>U183+U190</f>
        <v>1644.3932399999999</v>
      </c>
      <c r="V182" s="22">
        <f t="shared" si="23"/>
        <v>71.310478095268664</v>
      </c>
    </row>
    <row r="183" spans="1:22" ht="25.5">
      <c r="A183" s="4" t="s">
        <v>251</v>
      </c>
      <c r="B183" s="2" t="s">
        <v>252</v>
      </c>
      <c r="C183" s="2"/>
      <c r="D183" s="5">
        <v>2305.9629999999997</v>
      </c>
      <c r="E183" s="5">
        <f>E184+E188+E186</f>
        <v>0</v>
      </c>
      <c r="F183" s="5">
        <f t="shared" si="30"/>
        <v>2305.9629999999997</v>
      </c>
      <c r="G183" s="5">
        <f>G184+G188+G186</f>
        <v>0</v>
      </c>
      <c r="H183" s="5">
        <f t="shared" si="24"/>
        <v>2305.9629999999997</v>
      </c>
      <c r="I183" s="5">
        <f>I184+I188+I186</f>
        <v>0</v>
      </c>
      <c r="J183" s="5">
        <f t="shared" si="25"/>
        <v>2305.9629999999997</v>
      </c>
      <c r="K183" s="5">
        <f>K184+K188+K186</f>
        <v>0</v>
      </c>
      <c r="L183" s="5">
        <f t="shared" si="26"/>
        <v>2305.9629999999997</v>
      </c>
      <c r="M183" s="5">
        <f>M184+M188+M186</f>
        <v>0</v>
      </c>
      <c r="N183" s="5">
        <f t="shared" si="27"/>
        <v>2305.9629999999997</v>
      </c>
      <c r="O183" s="5">
        <f>O184+O188+O186</f>
        <v>0</v>
      </c>
      <c r="P183" s="5">
        <f t="shared" si="20"/>
        <v>2305.9629999999997</v>
      </c>
      <c r="Q183" s="5">
        <f>Q184+Q188+Q186</f>
        <v>0</v>
      </c>
      <c r="R183" s="5">
        <f t="shared" si="21"/>
        <v>2305.9629999999997</v>
      </c>
      <c r="S183" s="5">
        <f>S184+S188+S186</f>
        <v>0</v>
      </c>
      <c r="T183" s="5">
        <f t="shared" si="22"/>
        <v>2305.9629999999997</v>
      </c>
      <c r="U183" s="5">
        <f>U184+U188+U186</f>
        <v>1644.3932399999999</v>
      </c>
      <c r="V183" s="22">
        <f t="shared" si="23"/>
        <v>71.310478095268664</v>
      </c>
    </row>
    <row r="184" spans="1:22" ht="15.75">
      <c r="A184" s="4" t="s">
        <v>253</v>
      </c>
      <c r="B184" s="2" t="s">
        <v>254</v>
      </c>
      <c r="C184" s="2"/>
      <c r="D184" s="5">
        <v>2000.4981799999998</v>
      </c>
      <c r="E184" s="5">
        <f>E185</f>
        <v>0</v>
      </c>
      <c r="F184" s="5">
        <f t="shared" si="30"/>
        <v>2000.4981799999998</v>
      </c>
      <c r="G184" s="5">
        <f>G185</f>
        <v>0</v>
      </c>
      <c r="H184" s="5">
        <f t="shared" si="24"/>
        <v>2000.4981799999998</v>
      </c>
      <c r="I184" s="5">
        <f>I185</f>
        <v>0</v>
      </c>
      <c r="J184" s="5">
        <f t="shared" si="25"/>
        <v>2000.4981799999998</v>
      </c>
      <c r="K184" s="5">
        <f>K185</f>
        <v>0</v>
      </c>
      <c r="L184" s="5">
        <f t="shared" si="26"/>
        <v>2000.4981799999998</v>
      </c>
      <c r="M184" s="5">
        <f>M185</f>
        <v>0</v>
      </c>
      <c r="N184" s="5">
        <f t="shared" si="27"/>
        <v>2000.4981799999998</v>
      </c>
      <c r="O184" s="5">
        <f>O185</f>
        <v>0</v>
      </c>
      <c r="P184" s="5">
        <f t="shared" si="20"/>
        <v>2000.4981799999998</v>
      </c>
      <c r="Q184" s="5">
        <f>Q185</f>
        <v>0</v>
      </c>
      <c r="R184" s="5">
        <f t="shared" si="21"/>
        <v>2000.4981799999998</v>
      </c>
      <c r="S184" s="5">
        <f>S185</f>
        <v>0</v>
      </c>
      <c r="T184" s="5">
        <f t="shared" si="22"/>
        <v>2000.4981799999998</v>
      </c>
      <c r="U184" s="5">
        <f>U185</f>
        <v>1411.5</v>
      </c>
      <c r="V184" s="22">
        <f t="shared" si="23"/>
        <v>70.557424851043862</v>
      </c>
    </row>
    <row r="185" spans="1:22" ht="38.25">
      <c r="A185" s="4" t="s">
        <v>37</v>
      </c>
      <c r="B185" s="2" t="s">
        <v>254</v>
      </c>
      <c r="C185" s="2">
        <v>600</v>
      </c>
      <c r="D185" s="5">
        <v>2000.4981799999998</v>
      </c>
      <c r="E185" s="5">
        <v>0</v>
      </c>
      <c r="F185" s="5">
        <f t="shared" si="30"/>
        <v>2000.4981799999998</v>
      </c>
      <c r="G185" s="5"/>
      <c r="H185" s="5">
        <f t="shared" si="24"/>
        <v>2000.4981799999998</v>
      </c>
      <c r="I185" s="5"/>
      <c r="J185" s="5">
        <f t="shared" si="25"/>
        <v>2000.4981799999998</v>
      </c>
      <c r="K185" s="5"/>
      <c r="L185" s="5">
        <f t="shared" si="26"/>
        <v>2000.4981799999998</v>
      </c>
      <c r="M185" s="5"/>
      <c r="N185" s="5">
        <f t="shared" si="27"/>
        <v>2000.4981799999998</v>
      </c>
      <c r="O185" s="5"/>
      <c r="P185" s="5">
        <f t="shared" si="20"/>
        <v>2000.4981799999998</v>
      </c>
      <c r="Q185" s="5"/>
      <c r="R185" s="5">
        <f t="shared" si="21"/>
        <v>2000.4981799999998</v>
      </c>
      <c r="S185" s="5"/>
      <c r="T185" s="5">
        <f t="shared" si="22"/>
        <v>2000.4981799999998</v>
      </c>
      <c r="U185" s="5">
        <v>1411.5</v>
      </c>
      <c r="V185" s="22">
        <f t="shared" si="23"/>
        <v>70.557424851043862</v>
      </c>
    </row>
    <row r="186" spans="1:22" ht="63.75">
      <c r="A186" s="4" t="s">
        <v>103</v>
      </c>
      <c r="B186" s="6" t="s">
        <v>491</v>
      </c>
      <c r="C186" s="2"/>
      <c r="D186" s="5">
        <v>15.273239999999999</v>
      </c>
      <c r="E186" s="5">
        <f>E187</f>
        <v>0</v>
      </c>
      <c r="F186" s="5">
        <f t="shared" si="30"/>
        <v>15.273239999999999</v>
      </c>
      <c r="G186" s="5">
        <f>G187</f>
        <v>0</v>
      </c>
      <c r="H186" s="5">
        <f t="shared" si="24"/>
        <v>15.273239999999999</v>
      </c>
      <c r="I186" s="5">
        <f>I187</f>
        <v>0</v>
      </c>
      <c r="J186" s="5">
        <f t="shared" si="25"/>
        <v>15.273239999999999</v>
      </c>
      <c r="K186" s="5">
        <f>K187</f>
        <v>0</v>
      </c>
      <c r="L186" s="5">
        <f t="shared" si="26"/>
        <v>15.273239999999999</v>
      </c>
      <c r="M186" s="5">
        <f>M187</f>
        <v>0</v>
      </c>
      <c r="N186" s="5">
        <f t="shared" si="27"/>
        <v>15.273239999999999</v>
      </c>
      <c r="O186" s="5">
        <f>O187</f>
        <v>0</v>
      </c>
      <c r="P186" s="5">
        <f t="shared" si="20"/>
        <v>15.273239999999999</v>
      </c>
      <c r="Q186" s="5">
        <f>Q187</f>
        <v>0</v>
      </c>
      <c r="R186" s="5">
        <f t="shared" si="21"/>
        <v>15.273239999999999</v>
      </c>
      <c r="S186" s="5">
        <f>S187</f>
        <v>0</v>
      </c>
      <c r="T186" s="5">
        <f t="shared" si="22"/>
        <v>15.273239999999999</v>
      </c>
      <c r="U186" s="5">
        <f>U187</f>
        <v>15.273239999999999</v>
      </c>
      <c r="V186" s="22">
        <f t="shared" si="23"/>
        <v>100</v>
      </c>
    </row>
    <row r="187" spans="1:22" ht="38.25">
      <c r="A187" s="4" t="s">
        <v>37</v>
      </c>
      <c r="B187" s="2" t="s">
        <v>491</v>
      </c>
      <c r="C187" s="2">
        <v>600</v>
      </c>
      <c r="D187" s="5">
        <v>15.273239999999999</v>
      </c>
      <c r="E187" s="5">
        <v>0</v>
      </c>
      <c r="F187" s="5">
        <f t="shared" si="30"/>
        <v>15.273239999999999</v>
      </c>
      <c r="G187" s="5"/>
      <c r="H187" s="5">
        <f t="shared" si="24"/>
        <v>15.273239999999999</v>
      </c>
      <c r="I187" s="5"/>
      <c r="J187" s="5">
        <f t="shared" si="25"/>
        <v>15.273239999999999</v>
      </c>
      <c r="K187" s="5"/>
      <c r="L187" s="5">
        <f t="shared" si="26"/>
        <v>15.273239999999999</v>
      </c>
      <c r="M187" s="5"/>
      <c r="N187" s="5">
        <f t="shared" si="27"/>
        <v>15.273239999999999</v>
      </c>
      <c r="O187" s="5"/>
      <c r="P187" s="5">
        <f t="shared" si="20"/>
        <v>15.273239999999999</v>
      </c>
      <c r="Q187" s="5"/>
      <c r="R187" s="5">
        <f t="shared" si="21"/>
        <v>15.273239999999999</v>
      </c>
      <c r="S187" s="5"/>
      <c r="T187" s="5">
        <f t="shared" si="22"/>
        <v>15.273239999999999</v>
      </c>
      <c r="U187" s="5">
        <v>15.273239999999999</v>
      </c>
      <c r="V187" s="22">
        <f t="shared" si="23"/>
        <v>100</v>
      </c>
    </row>
    <row r="188" spans="1:22" ht="76.5">
      <c r="A188" s="4" t="s">
        <v>89</v>
      </c>
      <c r="B188" s="2" t="s">
        <v>261</v>
      </c>
      <c r="C188" s="2"/>
      <c r="D188" s="5">
        <v>290.19157999999999</v>
      </c>
      <c r="E188" s="5">
        <f>E189</f>
        <v>0</v>
      </c>
      <c r="F188" s="5">
        <f t="shared" si="30"/>
        <v>290.19157999999999</v>
      </c>
      <c r="G188" s="5">
        <f>G189</f>
        <v>0</v>
      </c>
      <c r="H188" s="5">
        <f t="shared" si="24"/>
        <v>290.19157999999999</v>
      </c>
      <c r="I188" s="5">
        <f>I189</f>
        <v>0</v>
      </c>
      <c r="J188" s="5">
        <f t="shared" si="25"/>
        <v>290.19157999999999</v>
      </c>
      <c r="K188" s="5">
        <f>K189</f>
        <v>0</v>
      </c>
      <c r="L188" s="5">
        <f t="shared" si="26"/>
        <v>290.19157999999999</v>
      </c>
      <c r="M188" s="5">
        <f>M189</f>
        <v>0</v>
      </c>
      <c r="N188" s="5">
        <f t="shared" si="27"/>
        <v>290.19157999999999</v>
      </c>
      <c r="O188" s="5">
        <f>O189</f>
        <v>0</v>
      </c>
      <c r="P188" s="5">
        <f t="shared" si="20"/>
        <v>290.19157999999999</v>
      </c>
      <c r="Q188" s="5">
        <f>Q189</f>
        <v>0</v>
      </c>
      <c r="R188" s="5">
        <f t="shared" si="21"/>
        <v>290.19157999999999</v>
      </c>
      <c r="S188" s="5">
        <f>S189</f>
        <v>0</v>
      </c>
      <c r="T188" s="5">
        <f t="shared" si="22"/>
        <v>290.19157999999999</v>
      </c>
      <c r="U188" s="5">
        <f>U189</f>
        <v>217.62</v>
      </c>
      <c r="V188" s="22">
        <f t="shared" si="23"/>
        <v>74.991838150507334</v>
      </c>
    </row>
    <row r="189" spans="1:22" ht="38.25">
      <c r="A189" s="4" t="s">
        <v>37</v>
      </c>
      <c r="B189" s="2" t="s">
        <v>261</v>
      </c>
      <c r="C189" s="2">
        <v>600</v>
      </c>
      <c r="D189" s="5">
        <v>290.19157999999999</v>
      </c>
      <c r="E189" s="5">
        <v>0</v>
      </c>
      <c r="F189" s="5">
        <f t="shared" si="30"/>
        <v>290.19157999999999</v>
      </c>
      <c r="G189" s="5"/>
      <c r="H189" s="5">
        <f t="shared" si="24"/>
        <v>290.19157999999999</v>
      </c>
      <c r="I189" s="5"/>
      <c r="J189" s="5">
        <f t="shared" si="25"/>
        <v>290.19157999999999</v>
      </c>
      <c r="K189" s="5"/>
      <c r="L189" s="5">
        <f t="shared" si="26"/>
        <v>290.19157999999999</v>
      </c>
      <c r="M189" s="5"/>
      <c r="N189" s="5">
        <f t="shared" si="27"/>
        <v>290.19157999999999</v>
      </c>
      <c r="O189" s="5"/>
      <c r="P189" s="5">
        <f t="shared" si="20"/>
        <v>290.19157999999999</v>
      </c>
      <c r="Q189" s="5"/>
      <c r="R189" s="5">
        <f t="shared" si="21"/>
        <v>290.19157999999999</v>
      </c>
      <c r="S189" s="5"/>
      <c r="T189" s="5">
        <f t="shared" si="22"/>
        <v>290.19157999999999</v>
      </c>
      <c r="U189" s="5">
        <v>217.62</v>
      </c>
      <c r="V189" s="22">
        <f t="shared" si="23"/>
        <v>74.991838150507334</v>
      </c>
    </row>
    <row r="190" spans="1:22" ht="102">
      <c r="A190" s="4" t="s">
        <v>96</v>
      </c>
      <c r="B190" s="2" t="s">
        <v>262</v>
      </c>
      <c r="C190" s="2"/>
      <c r="D190" s="5">
        <v>0</v>
      </c>
      <c r="E190" s="5">
        <f>E191</f>
        <v>0</v>
      </c>
      <c r="F190" s="5">
        <f t="shared" si="30"/>
        <v>0</v>
      </c>
      <c r="G190" s="5">
        <f>G191</f>
        <v>0</v>
      </c>
      <c r="H190" s="5">
        <f t="shared" si="24"/>
        <v>0</v>
      </c>
      <c r="I190" s="5">
        <f>I191</f>
        <v>0</v>
      </c>
      <c r="J190" s="5">
        <f t="shared" si="25"/>
        <v>0</v>
      </c>
      <c r="K190" s="5">
        <f>K191</f>
        <v>0</v>
      </c>
      <c r="L190" s="5">
        <f t="shared" si="26"/>
        <v>0</v>
      </c>
      <c r="M190" s="5">
        <f>M191</f>
        <v>0</v>
      </c>
      <c r="N190" s="5">
        <f t="shared" si="27"/>
        <v>0</v>
      </c>
      <c r="O190" s="5">
        <f>O191</f>
        <v>0</v>
      </c>
      <c r="P190" s="5">
        <f t="shared" si="20"/>
        <v>0</v>
      </c>
      <c r="Q190" s="5">
        <f>Q191</f>
        <v>0</v>
      </c>
      <c r="R190" s="5">
        <f t="shared" si="21"/>
        <v>0</v>
      </c>
      <c r="S190" s="5">
        <f>S191</f>
        <v>0</v>
      </c>
      <c r="T190" s="5">
        <f t="shared" si="22"/>
        <v>0</v>
      </c>
      <c r="U190" s="5">
        <f>U191</f>
        <v>0</v>
      </c>
      <c r="V190" s="22">
        <v>0</v>
      </c>
    </row>
    <row r="191" spans="1:22" ht="89.25">
      <c r="A191" s="4" t="s">
        <v>97</v>
      </c>
      <c r="B191" s="2" t="s">
        <v>263</v>
      </c>
      <c r="C191" s="2"/>
      <c r="D191" s="5">
        <v>0</v>
      </c>
      <c r="E191" s="5">
        <f>E192</f>
        <v>0</v>
      </c>
      <c r="F191" s="5">
        <f t="shared" si="30"/>
        <v>0</v>
      </c>
      <c r="G191" s="5">
        <f>G192</f>
        <v>0</v>
      </c>
      <c r="H191" s="5">
        <f t="shared" si="24"/>
        <v>0</v>
      </c>
      <c r="I191" s="5">
        <f>I192</f>
        <v>0</v>
      </c>
      <c r="J191" s="5">
        <f t="shared" si="25"/>
        <v>0</v>
      </c>
      <c r="K191" s="5">
        <f>K192</f>
        <v>0</v>
      </c>
      <c r="L191" s="5">
        <f t="shared" si="26"/>
        <v>0</v>
      </c>
      <c r="M191" s="5">
        <f>M192</f>
        <v>0</v>
      </c>
      <c r="N191" s="5">
        <f t="shared" si="27"/>
        <v>0</v>
      </c>
      <c r="O191" s="5">
        <f>O192</f>
        <v>0</v>
      </c>
      <c r="P191" s="5">
        <f t="shared" si="20"/>
        <v>0</v>
      </c>
      <c r="Q191" s="5">
        <f>Q192</f>
        <v>0</v>
      </c>
      <c r="R191" s="5">
        <f t="shared" si="21"/>
        <v>0</v>
      </c>
      <c r="S191" s="5">
        <f>S192</f>
        <v>0</v>
      </c>
      <c r="T191" s="5">
        <f t="shared" si="22"/>
        <v>0</v>
      </c>
      <c r="U191" s="5">
        <f>U192</f>
        <v>0</v>
      </c>
      <c r="V191" s="22">
        <v>0</v>
      </c>
    </row>
    <row r="192" spans="1:22" ht="38.25">
      <c r="A192" s="4" t="s">
        <v>37</v>
      </c>
      <c r="B192" s="2" t="s">
        <v>263</v>
      </c>
      <c r="C192" s="2">
        <v>600</v>
      </c>
      <c r="D192" s="5">
        <v>0</v>
      </c>
      <c r="E192" s="5">
        <v>0</v>
      </c>
      <c r="F192" s="5">
        <f t="shared" si="30"/>
        <v>0</v>
      </c>
      <c r="G192" s="5"/>
      <c r="H192" s="5">
        <f t="shared" si="24"/>
        <v>0</v>
      </c>
      <c r="I192" s="5"/>
      <c r="J192" s="5">
        <f t="shared" si="25"/>
        <v>0</v>
      </c>
      <c r="K192" s="5"/>
      <c r="L192" s="5">
        <f t="shared" si="26"/>
        <v>0</v>
      </c>
      <c r="M192" s="5"/>
      <c r="N192" s="5">
        <f t="shared" si="27"/>
        <v>0</v>
      </c>
      <c r="O192" s="5"/>
      <c r="P192" s="5">
        <f t="shared" si="20"/>
        <v>0</v>
      </c>
      <c r="Q192" s="5"/>
      <c r="R192" s="5">
        <f t="shared" si="21"/>
        <v>0</v>
      </c>
      <c r="S192" s="5"/>
      <c r="T192" s="5">
        <f t="shared" si="22"/>
        <v>0</v>
      </c>
      <c r="U192" s="5">
        <v>0</v>
      </c>
      <c r="V192" s="22">
        <v>0</v>
      </c>
    </row>
    <row r="193" spans="1:22" ht="25.5">
      <c r="A193" s="9" t="s">
        <v>205</v>
      </c>
      <c r="B193" s="8" t="s">
        <v>100</v>
      </c>
      <c r="C193" s="2"/>
      <c r="D193" s="5">
        <v>6285.19985</v>
      </c>
      <c r="E193" s="5">
        <f>E194+E205</f>
        <v>0</v>
      </c>
      <c r="F193" s="5">
        <f t="shared" si="30"/>
        <v>6285.19985</v>
      </c>
      <c r="G193" s="5">
        <f>G194+G205</f>
        <v>0</v>
      </c>
      <c r="H193" s="5">
        <f t="shared" si="24"/>
        <v>6285.19985</v>
      </c>
      <c r="I193" s="5">
        <f>I194+I205</f>
        <v>0</v>
      </c>
      <c r="J193" s="5">
        <f t="shared" si="25"/>
        <v>6285.19985</v>
      </c>
      <c r="K193" s="5">
        <f>K194+K205</f>
        <v>0</v>
      </c>
      <c r="L193" s="5">
        <f t="shared" si="26"/>
        <v>6285.19985</v>
      </c>
      <c r="M193" s="5">
        <f>M194+M205</f>
        <v>0</v>
      </c>
      <c r="N193" s="5">
        <f t="shared" si="27"/>
        <v>6285.19985</v>
      </c>
      <c r="O193" s="5">
        <f>O194+O205</f>
        <v>0</v>
      </c>
      <c r="P193" s="5">
        <f t="shared" si="20"/>
        <v>6285.19985</v>
      </c>
      <c r="Q193" s="5">
        <f>Q194+Q205</f>
        <v>0</v>
      </c>
      <c r="R193" s="5">
        <f t="shared" si="21"/>
        <v>6285.19985</v>
      </c>
      <c r="S193" s="5">
        <f>S194+S205</f>
        <v>0</v>
      </c>
      <c r="T193" s="5">
        <f t="shared" si="22"/>
        <v>6285.19985</v>
      </c>
      <c r="U193" s="5">
        <f>U194+U205</f>
        <v>4614.0933199999999</v>
      </c>
      <c r="V193" s="22">
        <f t="shared" si="23"/>
        <v>73.412038282283092</v>
      </c>
    </row>
    <row r="194" spans="1:22" ht="51">
      <c r="A194" s="4" t="s">
        <v>98</v>
      </c>
      <c r="B194" s="2" t="s">
        <v>101</v>
      </c>
      <c r="C194" s="2"/>
      <c r="D194" s="5">
        <v>5897.4198500000002</v>
      </c>
      <c r="E194" s="5">
        <f>E195+E197+E199+E201+E203</f>
        <v>0</v>
      </c>
      <c r="F194" s="5">
        <f t="shared" si="30"/>
        <v>5897.4198500000002</v>
      </c>
      <c r="G194" s="5">
        <f>G195+G197+G199+G201+G203</f>
        <v>0</v>
      </c>
      <c r="H194" s="5">
        <f t="shared" si="24"/>
        <v>5897.4198500000002</v>
      </c>
      <c r="I194" s="5">
        <f>I195+I197+I199+I201+I203</f>
        <v>0</v>
      </c>
      <c r="J194" s="5">
        <f t="shared" si="25"/>
        <v>5897.4198500000002</v>
      </c>
      <c r="K194" s="5">
        <f>K195+K197+K199+K201+K203</f>
        <v>0</v>
      </c>
      <c r="L194" s="5">
        <f t="shared" si="26"/>
        <v>5897.4198500000002</v>
      </c>
      <c r="M194" s="5">
        <f>M195+M197+M199+M201+M203</f>
        <v>0</v>
      </c>
      <c r="N194" s="5">
        <f t="shared" si="27"/>
        <v>5897.4198500000002</v>
      </c>
      <c r="O194" s="5">
        <f>O195+O197+O199+O201+O203</f>
        <v>0</v>
      </c>
      <c r="P194" s="5">
        <f t="shared" si="20"/>
        <v>5897.4198500000002</v>
      </c>
      <c r="Q194" s="5">
        <f>Q195+Q197+Q199+Q201+Q203</f>
        <v>0</v>
      </c>
      <c r="R194" s="5">
        <f t="shared" si="21"/>
        <v>5897.4198500000002</v>
      </c>
      <c r="S194" s="5">
        <f>S195+S197+S199+S201+S203</f>
        <v>0</v>
      </c>
      <c r="T194" s="5">
        <f t="shared" si="22"/>
        <v>5897.4198500000002</v>
      </c>
      <c r="U194" s="5">
        <f>U195+U197+U199+U201+U203</f>
        <v>4226.3133200000002</v>
      </c>
      <c r="V194" s="22">
        <f t="shared" si="23"/>
        <v>71.66376869030276</v>
      </c>
    </row>
    <row r="195" spans="1:22" ht="38.25">
      <c r="A195" s="4" t="s">
        <v>99</v>
      </c>
      <c r="B195" s="2" t="s">
        <v>102</v>
      </c>
      <c r="C195" s="2"/>
      <c r="D195" s="5">
        <v>4021.6776199999995</v>
      </c>
      <c r="E195" s="5">
        <f>E196</f>
        <v>0</v>
      </c>
      <c r="F195" s="5">
        <f t="shared" si="30"/>
        <v>4021.6776199999995</v>
      </c>
      <c r="G195" s="5">
        <f>G196</f>
        <v>0</v>
      </c>
      <c r="H195" s="5">
        <f t="shared" si="24"/>
        <v>4021.6776199999995</v>
      </c>
      <c r="I195" s="5">
        <f>I196</f>
        <v>0</v>
      </c>
      <c r="J195" s="5">
        <f t="shared" si="25"/>
        <v>4021.6776199999995</v>
      </c>
      <c r="K195" s="5">
        <f>K196</f>
        <v>0</v>
      </c>
      <c r="L195" s="5">
        <f t="shared" si="26"/>
        <v>4021.6776199999995</v>
      </c>
      <c r="M195" s="5">
        <f>M196</f>
        <v>0</v>
      </c>
      <c r="N195" s="5">
        <f t="shared" si="27"/>
        <v>4021.6776199999995</v>
      </c>
      <c r="O195" s="5">
        <f>O196</f>
        <v>0</v>
      </c>
      <c r="P195" s="5">
        <f t="shared" si="20"/>
        <v>4021.6776199999995</v>
      </c>
      <c r="Q195" s="5">
        <f>Q196</f>
        <v>0</v>
      </c>
      <c r="R195" s="5">
        <f t="shared" si="21"/>
        <v>4021.6776199999995</v>
      </c>
      <c r="S195" s="5">
        <f>S196</f>
        <v>0</v>
      </c>
      <c r="T195" s="5">
        <f t="shared" si="22"/>
        <v>4021.6776199999995</v>
      </c>
      <c r="U195" s="5">
        <f>U196</f>
        <v>2738.95</v>
      </c>
      <c r="V195" s="22">
        <f t="shared" si="23"/>
        <v>68.104663247473326</v>
      </c>
    </row>
    <row r="196" spans="1:22" ht="38.25">
      <c r="A196" s="4" t="s">
        <v>37</v>
      </c>
      <c r="B196" s="2" t="s">
        <v>102</v>
      </c>
      <c r="C196" s="2">
        <v>600</v>
      </c>
      <c r="D196" s="5">
        <v>4021.6776199999995</v>
      </c>
      <c r="E196" s="5">
        <v>0</v>
      </c>
      <c r="F196" s="5">
        <f t="shared" si="30"/>
        <v>4021.6776199999995</v>
      </c>
      <c r="G196" s="5"/>
      <c r="H196" s="5">
        <f t="shared" si="24"/>
        <v>4021.6776199999995</v>
      </c>
      <c r="I196" s="5"/>
      <c r="J196" s="5">
        <f t="shared" si="25"/>
        <v>4021.6776199999995</v>
      </c>
      <c r="K196" s="5"/>
      <c r="L196" s="5">
        <f t="shared" si="26"/>
        <v>4021.6776199999995</v>
      </c>
      <c r="M196" s="5"/>
      <c r="N196" s="5">
        <f t="shared" si="27"/>
        <v>4021.6776199999995</v>
      </c>
      <c r="O196" s="5"/>
      <c r="P196" s="5">
        <f t="shared" si="20"/>
        <v>4021.6776199999995</v>
      </c>
      <c r="Q196" s="5"/>
      <c r="R196" s="5">
        <f t="shared" si="21"/>
        <v>4021.6776199999995</v>
      </c>
      <c r="S196" s="5"/>
      <c r="T196" s="5">
        <f t="shared" si="22"/>
        <v>4021.6776199999995</v>
      </c>
      <c r="U196" s="5">
        <v>2738.95</v>
      </c>
      <c r="V196" s="22">
        <f t="shared" si="23"/>
        <v>68.104663247473326</v>
      </c>
    </row>
    <row r="197" spans="1:22" ht="38.25">
      <c r="A197" s="4" t="s">
        <v>378</v>
      </c>
      <c r="B197" s="6" t="s">
        <v>273</v>
      </c>
      <c r="C197" s="2"/>
      <c r="D197" s="5">
        <v>225.66499999999999</v>
      </c>
      <c r="E197" s="5">
        <f>E198</f>
        <v>0</v>
      </c>
      <c r="F197" s="5">
        <f t="shared" si="30"/>
        <v>225.66499999999999</v>
      </c>
      <c r="G197" s="5">
        <f>G198</f>
        <v>0</v>
      </c>
      <c r="H197" s="5">
        <f t="shared" si="24"/>
        <v>225.66499999999999</v>
      </c>
      <c r="I197" s="5">
        <f>I198</f>
        <v>0</v>
      </c>
      <c r="J197" s="5">
        <f t="shared" si="25"/>
        <v>225.66499999999999</v>
      </c>
      <c r="K197" s="5">
        <f>K198</f>
        <v>0</v>
      </c>
      <c r="L197" s="5">
        <f t="shared" si="26"/>
        <v>225.66499999999999</v>
      </c>
      <c r="M197" s="5">
        <f>M198</f>
        <v>0</v>
      </c>
      <c r="N197" s="5">
        <f t="shared" si="27"/>
        <v>225.66499999999999</v>
      </c>
      <c r="O197" s="5">
        <f>O198</f>
        <v>0</v>
      </c>
      <c r="P197" s="5">
        <f t="shared" si="20"/>
        <v>225.66499999999999</v>
      </c>
      <c r="Q197" s="5">
        <f>Q198</f>
        <v>0</v>
      </c>
      <c r="R197" s="5">
        <f t="shared" si="21"/>
        <v>225.66499999999999</v>
      </c>
      <c r="S197" s="5">
        <f>S198</f>
        <v>0</v>
      </c>
      <c r="T197" s="5">
        <f t="shared" si="22"/>
        <v>225.66499999999999</v>
      </c>
      <c r="U197" s="5">
        <f>U198</f>
        <v>200</v>
      </c>
      <c r="V197" s="22">
        <f t="shared" si="23"/>
        <v>88.626947023242423</v>
      </c>
    </row>
    <row r="198" spans="1:22" ht="38.25">
      <c r="A198" s="4" t="s">
        <v>37</v>
      </c>
      <c r="B198" s="6" t="s">
        <v>273</v>
      </c>
      <c r="C198" s="2">
        <v>600</v>
      </c>
      <c r="D198" s="5">
        <v>225.66499999999999</v>
      </c>
      <c r="E198" s="5">
        <v>0</v>
      </c>
      <c r="F198" s="5">
        <f t="shared" si="30"/>
        <v>225.66499999999999</v>
      </c>
      <c r="G198" s="5"/>
      <c r="H198" s="5">
        <f t="shared" si="24"/>
        <v>225.66499999999999</v>
      </c>
      <c r="I198" s="5"/>
      <c r="J198" s="5">
        <f t="shared" si="25"/>
        <v>225.66499999999999</v>
      </c>
      <c r="K198" s="5"/>
      <c r="L198" s="5">
        <f t="shared" si="26"/>
        <v>225.66499999999999</v>
      </c>
      <c r="M198" s="5"/>
      <c r="N198" s="5">
        <f t="shared" si="27"/>
        <v>225.66499999999999</v>
      </c>
      <c r="O198" s="5"/>
      <c r="P198" s="5">
        <f t="shared" si="20"/>
        <v>225.66499999999999</v>
      </c>
      <c r="Q198" s="5"/>
      <c r="R198" s="5">
        <f t="shared" si="21"/>
        <v>225.66499999999999</v>
      </c>
      <c r="S198" s="5"/>
      <c r="T198" s="5">
        <f t="shared" si="22"/>
        <v>225.66499999999999</v>
      </c>
      <c r="U198" s="5">
        <v>200</v>
      </c>
      <c r="V198" s="22">
        <f t="shared" si="23"/>
        <v>88.626947023242423</v>
      </c>
    </row>
    <row r="199" spans="1:22" ht="63.75">
      <c r="A199" s="4" t="s">
        <v>306</v>
      </c>
      <c r="B199" s="6" t="s">
        <v>300</v>
      </c>
      <c r="C199" s="2"/>
      <c r="D199" s="5">
        <v>122.75311000000001</v>
      </c>
      <c r="E199" s="5">
        <f>E200</f>
        <v>0</v>
      </c>
      <c r="F199" s="5">
        <f t="shared" si="30"/>
        <v>122.75311000000001</v>
      </c>
      <c r="G199" s="5">
        <f>G200</f>
        <v>0</v>
      </c>
      <c r="H199" s="5">
        <f t="shared" si="24"/>
        <v>122.75311000000001</v>
      </c>
      <c r="I199" s="5">
        <f>I200</f>
        <v>0</v>
      </c>
      <c r="J199" s="5">
        <f t="shared" si="25"/>
        <v>122.75311000000001</v>
      </c>
      <c r="K199" s="5">
        <f>K200</f>
        <v>0</v>
      </c>
      <c r="L199" s="5">
        <f t="shared" si="26"/>
        <v>122.75311000000001</v>
      </c>
      <c r="M199" s="5">
        <f>M200</f>
        <v>0</v>
      </c>
      <c r="N199" s="5">
        <f t="shared" si="27"/>
        <v>122.75311000000001</v>
      </c>
      <c r="O199" s="5">
        <f>O200</f>
        <v>0</v>
      </c>
      <c r="P199" s="5">
        <f t="shared" si="20"/>
        <v>122.75311000000001</v>
      </c>
      <c r="Q199" s="5">
        <f>Q200</f>
        <v>0</v>
      </c>
      <c r="R199" s="5">
        <f t="shared" si="21"/>
        <v>122.75311000000001</v>
      </c>
      <c r="S199" s="5">
        <f>S200</f>
        <v>0</v>
      </c>
      <c r="T199" s="5">
        <f t="shared" si="22"/>
        <v>122.75311000000001</v>
      </c>
      <c r="U199" s="5">
        <f>U200</f>
        <v>122.75311000000001</v>
      </c>
      <c r="V199" s="22">
        <f t="shared" si="23"/>
        <v>100</v>
      </c>
    </row>
    <row r="200" spans="1:22" ht="38.25">
      <c r="A200" s="4" t="s">
        <v>37</v>
      </c>
      <c r="B200" s="6" t="s">
        <v>300</v>
      </c>
      <c r="C200" s="2">
        <v>600</v>
      </c>
      <c r="D200" s="5">
        <v>122.75311000000001</v>
      </c>
      <c r="E200" s="5">
        <v>0</v>
      </c>
      <c r="F200" s="5">
        <f t="shared" si="30"/>
        <v>122.75311000000001</v>
      </c>
      <c r="G200" s="5"/>
      <c r="H200" s="5">
        <f t="shared" si="24"/>
        <v>122.75311000000001</v>
      </c>
      <c r="I200" s="5"/>
      <c r="J200" s="5">
        <f t="shared" si="25"/>
        <v>122.75311000000001</v>
      </c>
      <c r="K200" s="5"/>
      <c r="L200" s="5">
        <f t="shared" si="26"/>
        <v>122.75311000000001</v>
      </c>
      <c r="M200" s="5"/>
      <c r="N200" s="5">
        <f t="shared" si="27"/>
        <v>122.75311000000001</v>
      </c>
      <c r="O200" s="5"/>
      <c r="P200" s="5">
        <f t="shared" si="20"/>
        <v>122.75311000000001</v>
      </c>
      <c r="Q200" s="5"/>
      <c r="R200" s="5">
        <f t="shared" si="21"/>
        <v>122.75311000000001</v>
      </c>
      <c r="S200" s="5"/>
      <c r="T200" s="5">
        <f t="shared" si="22"/>
        <v>122.75311000000001</v>
      </c>
      <c r="U200" s="5">
        <v>122.75311000000001</v>
      </c>
      <c r="V200" s="22">
        <f t="shared" si="23"/>
        <v>100</v>
      </c>
    </row>
    <row r="201" spans="1:22" ht="63.75">
      <c r="A201" s="4" t="s">
        <v>103</v>
      </c>
      <c r="B201" s="6" t="s">
        <v>288</v>
      </c>
      <c r="C201" s="2"/>
      <c r="D201" s="5">
        <v>76.366209999999995</v>
      </c>
      <c r="E201" s="5">
        <f>E202</f>
        <v>0</v>
      </c>
      <c r="F201" s="5">
        <f t="shared" si="30"/>
        <v>76.366209999999995</v>
      </c>
      <c r="G201" s="5">
        <f>G202</f>
        <v>0</v>
      </c>
      <c r="H201" s="5">
        <f t="shared" si="24"/>
        <v>76.366209999999995</v>
      </c>
      <c r="I201" s="5">
        <f>I202</f>
        <v>0</v>
      </c>
      <c r="J201" s="5">
        <f t="shared" si="25"/>
        <v>76.366209999999995</v>
      </c>
      <c r="K201" s="5">
        <f>K202</f>
        <v>0</v>
      </c>
      <c r="L201" s="5">
        <f t="shared" si="26"/>
        <v>76.366209999999995</v>
      </c>
      <c r="M201" s="5">
        <f>M202</f>
        <v>0</v>
      </c>
      <c r="N201" s="5">
        <f t="shared" si="27"/>
        <v>76.366209999999995</v>
      </c>
      <c r="O201" s="5">
        <f>O202</f>
        <v>0</v>
      </c>
      <c r="P201" s="5">
        <f t="shared" si="20"/>
        <v>76.366209999999995</v>
      </c>
      <c r="Q201" s="5">
        <f>Q202</f>
        <v>0</v>
      </c>
      <c r="R201" s="5">
        <f t="shared" si="21"/>
        <v>76.366209999999995</v>
      </c>
      <c r="S201" s="5">
        <f>S202</f>
        <v>0</v>
      </c>
      <c r="T201" s="5">
        <f t="shared" si="22"/>
        <v>76.366209999999995</v>
      </c>
      <c r="U201" s="5">
        <f>U202</f>
        <v>76.366209999999995</v>
      </c>
      <c r="V201" s="22">
        <f t="shared" si="23"/>
        <v>100</v>
      </c>
    </row>
    <row r="202" spans="1:22" ht="38.25">
      <c r="A202" s="4" t="s">
        <v>37</v>
      </c>
      <c r="B202" s="6" t="s">
        <v>288</v>
      </c>
      <c r="C202" s="2">
        <v>600</v>
      </c>
      <c r="D202" s="5">
        <v>76.366209999999995</v>
      </c>
      <c r="E202" s="5">
        <v>0</v>
      </c>
      <c r="F202" s="5">
        <f t="shared" si="30"/>
        <v>76.366209999999995</v>
      </c>
      <c r="G202" s="5"/>
      <c r="H202" s="5">
        <f t="shared" si="24"/>
        <v>76.366209999999995</v>
      </c>
      <c r="I202" s="5"/>
      <c r="J202" s="5">
        <f t="shared" si="25"/>
        <v>76.366209999999995</v>
      </c>
      <c r="K202" s="5"/>
      <c r="L202" s="5">
        <f t="shared" si="26"/>
        <v>76.366209999999995</v>
      </c>
      <c r="M202" s="5"/>
      <c r="N202" s="5">
        <f t="shared" si="27"/>
        <v>76.366209999999995</v>
      </c>
      <c r="O202" s="5"/>
      <c r="P202" s="5">
        <f t="shared" si="20"/>
        <v>76.366209999999995</v>
      </c>
      <c r="Q202" s="5"/>
      <c r="R202" s="5">
        <f t="shared" si="21"/>
        <v>76.366209999999995</v>
      </c>
      <c r="S202" s="5"/>
      <c r="T202" s="5">
        <f t="shared" si="22"/>
        <v>76.366209999999995</v>
      </c>
      <c r="U202" s="5">
        <v>76.366209999999995</v>
      </c>
      <c r="V202" s="22">
        <f t="shared" si="23"/>
        <v>100</v>
      </c>
    </row>
    <row r="203" spans="1:22" ht="76.5">
      <c r="A203" s="4" t="s">
        <v>89</v>
      </c>
      <c r="B203" s="2" t="s">
        <v>104</v>
      </c>
      <c r="C203" s="2"/>
      <c r="D203" s="5">
        <v>1450.9579100000001</v>
      </c>
      <c r="E203" s="5">
        <f>E204</f>
        <v>0</v>
      </c>
      <c r="F203" s="5">
        <f t="shared" si="30"/>
        <v>1450.9579100000001</v>
      </c>
      <c r="G203" s="5">
        <f>G204</f>
        <v>0</v>
      </c>
      <c r="H203" s="5">
        <f t="shared" si="24"/>
        <v>1450.9579100000001</v>
      </c>
      <c r="I203" s="5">
        <f>I204</f>
        <v>0</v>
      </c>
      <c r="J203" s="5">
        <f t="shared" si="25"/>
        <v>1450.9579100000001</v>
      </c>
      <c r="K203" s="5">
        <f>K204</f>
        <v>0</v>
      </c>
      <c r="L203" s="5">
        <f t="shared" si="26"/>
        <v>1450.9579100000001</v>
      </c>
      <c r="M203" s="5">
        <f>M204</f>
        <v>0</v>
      </c>
      <c r="N203" s="5">
        <f t="shared" si="27"/>
        <v>1450.9579100000001</v>
      </c>
      <c r="O203" s="5">
        <f>O204</f>
        <v>0</v>
      </c>
      <c r="P203" s="5">
        <f t="shared" si="20"/>
        <v>1450.9579100000001</v>
      </c>
      <c r="Q203" s="5">
        <f>Q204</f>
        <v>0</v>
      </c>
      <c r="R203" s="5">
        <f t="shared" si="21"/>
        <v>1450.9579100000001</v>
      </c>
      <c r="S203" s="5">
        <f>S204</f>
        <v>0</v>
      </c>
      <c r="T203" s="5">
        <f t="shared" si="22"/>
        <v>1450.9579100000001</v>
      </c>
      <c r="U203" s="5">
        <f>U204</f>
        <v>1088.2439999999999</v>
      </c>
      <c r="V203" s="22">
        <f t="shared" si="23"/>
        <v>75.001762111762417</v>
      </c>
    </row>
    <row r="204" spans="1:22" ht="38.25">
      <c r="A204" s="4" t="s">
        <v>37</v>
      </c>
      <c r="B204" s="2" t="s">
        <v>104</v>
      </c>
      <c r="C204" s="2">
        <v>600</v>
      </c>
      <c r="D204" s="5">
        <v>1450.9579100000001</v>
      </c>
      <c r="E204" s="5">
        <v>0</v>
      </c>
      <c r="F204" s="5">
        <f t="shared" si="30"/>
        <v>1450.9579100000001</v>
      </c>
      <c r="G204" s="5"/>
      <c r="H204" s="5">
        <f t="shared" si="24"/>
        <v>1450.9579100000001</v>
      </c>
      <c r="I204" s="5"/>
      <c r="J204" s="5">
        <f t="shared" si="25"/>
        <v>1450.9579100000001</v>
      </c>
      <c r="K204" s="5"/>
      <c r="L204" s="5">
        <f t="shared" si="26"/>
        <v>1450.9579100000001</v>
      </c>
      <c r="M204" s="5"/>
      <c r="N204" s="5">
        <f t="shared" si="27"/>
        <v>1450.9579100000001</v>
      </c>
      <c r="O204" s="5"/>
      <c r="P204" s="5">
        <f t="shared" ref="P204:P269" si="33">N204+O204</f>
        <v>1450.9579100000001</v>
      </c>
      <c r="Q204" s="5"/>
      <c r="R204" s="5">
        <f t="shared" ref="R204:R267" si="34">P204+Q204</f>
        <v>1450.9579100000001</v>
      </c>
      <c r="S204" s="5"/>
      <c r="T204" s="5">
        <f t="shared" ref="T204:T267" si="35">R204+S204</f>
        <v>1450.9579100000001</v>
      </c>
      <c r="U204" s="5">
        <v>1088.2439999999999</v>
      </c>
      <c r="V204" s="22">
        <f t="shared" ref="V204:V267" si="36">U204/T204*100</f>
        <v>75.001762111762417</v>
      </c>
    </row>
    <row r="205" spans="1:22" ht="102">
      <c r="A205" s="4" t="s">
        <v>105</v>
      </c>
      <c r="B205" s="2" t="s">
        <v>106</v>
      </c>
      <c r="C205" s="2"/>
      <c r="D205" s="5">
        <v>387.78</v>
      </c>
      <c r="E205" s="5">
        <f>E206</f>
        <v>0</v>
      </c>
      <c r="F205" s="5">
        <f t="shared" si="30"/>
        <v>387.78</v>
      </c>
      <c r="G205" s="5">
        <f>G206</f>
        <v>0</v>
      </c>
      <c r="H205" s="5">
        <f t="shared" si="24"/>
        <v>387.78</v>
      </c>
      <c r="I205" s="5">
        <f>I206</f>
        <v>0</v>
      </c>
      <c r="J205" s="5">
        <f t="shared" si="25"/>
        <v>387.78</v>
      </c>
      <c r="K205" s="5">
        <f>K206</f>
        <v>0</v>
      </c>
      <c r="L205" s="5">
        <f t="shared" si="26"/>
        <v>387.78</v>
      </c>
      <c r="M205" s="5">
        <f>M206</f>
        <v>0</v>
      </c>
      <c r="N205" s="5">
        <f t="shared" si="27"/>
        <v>387.78</v>
      </c>
      <c r="O205" s="5">
        <f>O206</f>
        <v>0</v>
      </c>
      <c r="P205" s="5">
        <f t="shared" si="33"/>
        <v>387.78</v>
      </c>
      <c r="Q205" s="5">
        <f>Q206</f>
        <v>0</v>
      </c>
      <c r="R205" s="5">
        <f t="shared" si="34"/>
        <v>387.78</v>
      </c>
      <c r="S205" s="5">
        <f>S206</f>
        <v>0</v>
      </c>
      <c r="T205" s="5">
        <f t="shared" si="35"/>
        <v>387.78</v>
      </c>
      <c r="U205" s="5">
        <f>U206</f>
        <v>387.78</v>
      </c>
      <c r="V205" s="22">
        <f t="shared" si="36"/>
        <v>100</v>
      </c>
    </row>
    <row r="206" spans="1:22" ht="89.25">
      <c r="A206" s="4" t="s">
        <v>97</v>
      </c>
      <c r="B206" s="2" t="s">
        <v>107</v>
      </c>
      <c r="C206" s="2"/>
      <c r="D206" s="5">
        <v>387.78</v>
      </c>
      <c r="E206" s="5">
        <f>E207</f>
        <v>0</v>
      </c>
      <c r="F206" s="5">
        <f t="shared" si="30"/>
        <v>387.78</v>
      </c>
      <c r="G206" s="5">
        <f>G207</f>
        <v>0</v>
      </c>
      <c r="H206" s="5">
        <f t="shared" ref="H206:H271" si="37">F206+G206</f>
        <v>387.78</v>
      </c>
      <c r="I206" s="5">
        <f>I207</f>
        <v>0</v>
      </c>
      <c r="J206" s="5">
        <f t="shared" ref="J206:J271" si="38">H206+I206</f>
        <v>387.78</v>
      </c>
      <c r="K206" s="5">
        <f>K207</f>
        <v>0</v>
      </c>
      <c r="L206" s="5">
        <f t="shared" ref="L206:L271" si="39">J206+K206</f>
        <v>387.78</v>
      </c>
      <c r="M206" s="5">
        <f>M207</f>
        <v>0</v>
      </c>
      <c r="N206" s="5">
        <f t="shared" ref="N206:N271" si="40">L206+M206</f>
        <v>387.78</v>
      </c>
      <c r="O206" s="5">
        <f>O207</f>
        <v>0</v>
      </c>
      <c r="P206" s="5">
        <f t="shared" si="33"/>
        <v>387.78</v>
      </c>
      <c r="Q206" s="5">
        <f>Q207</f>
        <v>0</v>
      </c>
      <c r="R206" s="5">
        <f t="shared" si="34"/>
        <v>387.78</v>
      </c>
      <c r="S206" s="5">
        <f>S207</f>
        <v>0</v>
      </c>
      <c r="T206" s="5">
        <f t="shared" si="35"/>
        <v>387.78</v>
      </c>
      <c r="U206" s="5">
        <f>U207</f>
        <v>387.78</v>
      </c>
      <c r="V206" s="22">
        <f t="shared" si="36"/>
        <v>100</v>
      </c>
    </row>
    <row r="207" spans="1:22" ht="38.25">
      <c r="A207" s="4" t="s">
        <v>37</v>
      </c>
      <c r="B207" s="2" t="s">
        <v>107</v>
      </c>
      <c r="C207" s="2">
        <v>600</v>
      </c>
      <c r="D207" s="5">
        <v>387.78</v>
      </c>
      <c r="E207" s="5">
        <v>0</v>
      </c>
      <c r="F207" s="5">
        <f t="shared" si="30"/>
        <v>387.78</v>
      </c>
      <c r="G207" s="5"/>
      <c r="H207" s="5">
        <f t="shared" si="37"/>
        <v>387.78</v>
      </c>
      <c r="I207" s="5"/>
      <c r="J207" s="5">
        <f t="shared" si="38"/>
        <v>387.78</v>
      </c>
      <c r="K207" s="5"/>
      <c r="L207" s="5">
        <f t="shared" si="39"/>
        <v>387.78</v>
      </c>
      <c r="M207" s="5"/>
      <c r="N207" s="5">
        <f t="shared" si="40"/>
        <v>387.78</v>
      </c>
      <c r="O207" s="5"/>
      <c r="P207" s="5">
        <f t="shared" si="33"/>
        <v>387.78</v>
      </c>
      <c r="Q207" s="5"/>
      <c r="R207" s="5">
        <f t="shared" si="34"/>
        <v>387.78</v>
      </c>
      <c r="S207" s="5">
        <v>0</v>
      </c>
      <c r="T207" s="5">
        <f t="shared" si="35"/>
        <v>387.78</v>
      </c>
      <c r="U207" s="5">
        <v>387.78</v>
      </c>
      <c r="V207" s="22">
        <f t="shared" si="36"/>
        <v>100</v>
      </c>
    </row>
    <row r="208" spans="1:22" ht="38.25">
      <c r="A208" s="9" t="s">
        <v>315</v>
      </c>
      <c r="B208" s="8" t="s">
        <v>110</v>
      </c>
      <c r="C208" s="2"/>
      <c r="D208" s="5">
        <v>1045.4715699999999</v>
      </c>
      <c r="E208" s="5">
        <f>E209</f>
        <v>0</v>
      </c>
      <c r="F208" s="5">
        <f t="shared" si="30"/>
        <v>1045.4715699999999</v>
      </c>
      <c r="G208" s="5">
        <f>G209</f>
        <v>0</v>
      </c>
      <c r="H208" s="5">
        <f t="shared" si="37"/>
        <v>1045.4715699999999</v>
      </c>
      <c r="I208" s="5">
        <f>I209</f>
        <v>0</v>
      </c>
      <c r="J208" s="5">
        <f t="shared" si="38"/>
        <v>1045.4715699999999</v>
      </c>
      <c r="K208" s="5">
        <f>K209</f>
        <v>0</v>
      </c>
      <c r="L208" s="5">
        <f t="shared" si="39"/>
        <v>1045.4715699999999</v>
      </c>
      <c r="M208" s="5">
        <f>M209</f>
        <v>200</v>
      </c>
      <c r="N208" s="5">
        <f t="shared" si="40"/>
        <v>1245.4715699999999</v>
      </c>
      <c r="O208" s="5">
        <f>O209</f>
        <v>-144.267</v>
      </c>
      <c r="P208" s="5">
        <f t="shared" si="33"/>
        <v>1101.2045699999999</v>
      </c>
      <c r="Q208" s="5">
        <f>Q209</f>
        <v>974</v>
      </c>
      <c r="R208" s="5">
        <f t="shared" si="34"/>
        <v>2075.2045699999999</v>
      </c>
      <c r="S208" s="5">
        <f>S209</f>
        <v>-180</v>
      </c>
      <c r="T208" s="5">
        <f t="shared" si="35"/>
        <v>1895.2045699999999</v>
      </c>
      <c r="U208" s="5">
        <f>U209</f>
        <v>1609.95946</v>
      </c>
      <c r="V208" s="22">
        <f t="shared" si="36"/>
        <v>84.949112379989671</v>
      </c>
    </row>
    <row r="209" spans="1:22" ht="51">
      <c r="A209" s="4" t="s">
        <v>108</v>
      </c>
      <c r="B209" s="2" t="s">
        <v>111</v>
      </c>
      <c r="C209" s="2"/>
      <c r="D209" s="5">
        <v>1045.4715699999999</v>
      </c>
      <c r="E209" s="5">
        <f>E210</f>
        <v>0</v>
      </c>
      <c r="F209" s="5">
        <f t="shared" si="30"/>
        <v>1045.4715699999999</v>
      </c>
      <c r="G209" s="5">
        <f>G210</f>
        <v>0</v>
      </c>
      <c r="H209" s="5">
        <f t="shared" si="37"/>
        <v>1045.4715699999999</v>
      </c>
      <c r="I209" s="5">
        <f>I210</f>
        <v>0</v>
      </c>
      <c r="J209" s="5">
        <f t="shared" si="38"/>
        <v>1045.4715699999999</v>
      </c>
      <c r="K209" s="5">
        <f>K210</f>
        <v>0</v>
      </c>
      <c r="L209" s="5">
        <f t="shared" si="39"/>
        <v>1045.4715699999999</v>
      </c>
      <c r="M209" s="5">
        <f>M210</f>
        <v>200</v>
      </c>
      <c r="N209" s="5">
        <f t="shared" si="40"/>
        <v>1245.4715699999999</v>
      </c>
      <c r="O209" s="5">
        <f>O210</f>
        <v>-144.267</v>
      </c>
      <c r="P209" s="5">
        <f t="shared" si="33"/>
        <v>1101.2045699999999</v>
      </c>
      <c r="Q209" s="5">
        <f>Q210</f>
        <v>974</v>
      </c>
      <c r="R209" s="5">
        <f t="shared" si="34"/>
        <v>2075.2045699999999</v>
      </c>
      <c r="S209" s="5">
        <f>S210</f>
        <v>-180</v>
      </c>
      <c r="T209" s="5">
        <f t="shared" si="35"/>
        <v>1895.2045699999999</v>
      </c>
      <c r="U209" s="5">
        <f>U210</f>
        <v>1609.95946</v>
      </c>
      <c r="V209" s="22">
        <f t="shared" si="36"/>
        <v>84.949112379989671</v>
      </c>
    </row>
    <row r="210" spans="1:22" ht="38.25">
      <c r="A210" s="4" t="s">
        <v>109</v>
      </c>
      <c r="B210" s="2" t="s">
        <v>112</v>
      </c>
      <c r="C210" s="2"/>
      <c r="D210" s="5">
        <v>1045.4715699999999</v>
      </c>
      <c r="E210" s="5">
        <f>E211+E212</f>
        <v>0</v>
      </c>
      <c r="F210" s="5">
        <f t="shared" si="30"/>
        <v>1045.4715699999999</v>
      </c>
      <c r="G210" s="5">
        <f>G211+G212</f>
        <v>0</v>
      </c>
      <c r="H210" s="5">
        <f t="shared" si="37"/>
        <v>1045.4715699999999</v>
      </c>
      <c r="I210" s="5">
        <f>I211+I212</f>
        <v>0</v>
      </c>
      <c r="J210" s="5">
        <f t="shared" si="38"/>
        <v>1045.4715699999999</v>
      </c>
      <c r="K210" s="5">
        <f>K211+K212</f>
        <v>0</v>
      </c>
      <c r="L210" s="5">
        <f t="shared" si="39"/>
        <v>1045.4715699999999</v>
      </c>
      <c r="M210" s="5">
        <f>M211+M212</f>
        <v>200</v>
      </c>
      <c r="N210" s="5">
        <f t="shared" si="40"/>
        <v>1245.4715699999999</v>
      </c>
      <c r="O210" s="5">
        <f>O211+O212</f>
        <v>-144.267</v>
      </c>
      <c r="P210" s="5">
        <f t="shared" si="33"/>
        <v>1101.2045699999999</v>
      </c>
      <c r="Q210" s="5">
        <f>Q211+Q212</f>
        <v>974</v>
      </c>
      <c r="R210" s="5">
        <f t="shared" si="34"/>
        <v>2075.2045699999999</v>
      </c>
      <c r="S210" s="5">
        <f>S211+S212</f>
        <v>-180</v>
      </c>
      <c r="T210" s="5">
        <f t="shared" si="35"/>
        <v>1895.2045699999999</v>
      </c>
      <c r="U210" s="5">
        <f>U211+U212</f>
        <v>1609.95946</v>
      </c>
      <c r="V210" s="22">
        <f t="shared" si="36"/>
        <v>84.949112379989671</v>
      </c>
    </row>
    <row r="211" spans="1:22" ht="38.25">
      <c r="A211" s="4" t="s">
        <v>26</v>
      </c>
      <c r="B211" s="2" t="s">
        <v>112</v>
      </c>
      <c r="C211" s="2">
        <v>200</v>
      </c>
      <c r="D211" s="5">
        <v>1002.37789</v>
      </c>
      <c r="E211" s="5">
        <v>0</v>
      </c>
      <c r="F211" s="5">
        <f t="shared" si="30"/>
        <v>1002.37789</v>
      </c>
      <c r="G211" s="5"/>
      <c r="H211" s="5">
        <f t="shared" si="37"/>
        <v>1002.37789</v>
      </c>
      <c r="I211" s="5"/>
      <c r="J211" s="5">
        <f t="shared" si="38"/>
        <v>1002.37789</v>
      </c>
      <c r="K211" s="5"/>
      <c r="L211" s="5">
        <f t="shared" si="39"/>
        <v>1002.37789</v>
      </c>
      <c r="M211" s="5">
        <v>200</v>
      </c>
      <c r="N211" s="5">
        <f t="shared" si="40"/>
        <v>1202.37789</v>
      </c>
      <c r="O211" s="5">
        <v>-144.267</v>
      </c>
      <c r="P211" s="5">
        <f t="shared" si="33"/>
        <v>1058.1108899999999</v>
      </c>
      <c r="Q211" s="5">
        <v>474</v>
      </c>
      <c r="R211" s="5">
        <f t="shared" si="34"/>
        <v>1532.1108899999999</v>
      </c>
      <c r="S211" s="5">
        <v>-180</v>
      </c>
      <c r="T211" s="5">
        <f t="shared" si="35"/>
        <v>1352.1108899999999</v>
      </c>
      <c r="U211" s="5">
        <v>1167.1894600000001</v>
      </c>
      <c r="V211" s="22">
        <f t="shared" si="36"/>
        <v>86.323501173783185</v>
      </c>
    </row>
    <row r="212" spans="1:22" ht="38.25">
      <c r="A212" s="4" t="s">
        <v>37</v>
      </c>
      <c r="B212" s="2" t="s">
        <v>112</v>
      </c>
      <c r="C212" s="2">
        <v>600</v>
      </c>
      <c r="D212" s="5">
        <v>43.093679999999999</v>
      </c>
      <c r="E212" s="5">
        <v>0</v>
      </c>
      <c r="F212" s="5">
        <f t="shared" si="30"/>
        <v>43.093679999999999</v>
      </c>
      <c r="G212" s="5"/>
      <c r="H212" s="5">
        <f t="shared" si="37"/>
        <v>43.093679999999999</v>
      </c>
      <c r="I212" s="5"/>
      <c r="J212" s="5">
        <f t="shared" si="38"/>
        <v>43.093679999999999</v>
      </c>
      <c r="K212" s="5"/>
      <c r="L212" s="5">
        <f t="shared" si="39"/>
        <v>43.093679999999999</v>
      </c>
      <c r="M212" s="5"/>
      <c r="N212" s="5">
        <f t="shared" si="40"/>
        <v>43.093679999999999</v>
      </c>
      <c r="O212" s="5"/>
      <c r="P212" s="5">
        <f t="shared" si="33"/>
        <v>43.093679999999999</v>
      </c>
      <c r="Q212" s="5">
        <v>500</v>
      </c>
      <c r="R212" s="5">
        <f t="shared" si="34"/>
        <v>543.09367999999995</v>
      </c>
      <c r="S212" s="5">
        <v>0</v>
      </c>
      <c r="T212" s="5">
        <f t="shared" si="35"/>
        <v>543.09367999999995</v>
      </c>
      <c r="U212" s="5">
        <v>442.77</v>
      </c>
      <c r="V212" s="22">
        <f t="shared" si="36"/>
        <v>81.527371115789833</v>
      </c>
    </row>
    <row r="213" spans="1:22" ht="53.25" customHeight="1">
      <c r="A213" s="9" t="s">
        <v>316</v>
      </c>
      <c r="B213" s="8" t="s">
        <v>113</v>
      </c>
      <c r="C213" s="2"/>
      <c r="D213" s="5">
        <v>1934.3787299999999</v>
      </c>
      <c r="E213" s="5">
        <f t="shared" ref="E213:U215" si="41">E214</f>
        <v>0</v>
      </c>
      <c r="F213" s="5">
        <f t="shared" si="30"/>
        <v>1934.3787299999999</v>
      </c>
      <c r="G213" s="5">
        <f t="shared" si="41"/>
        <v>0</v>
      </c>
      <c r="H213" s="5">
        <f t="shared" si="37"/>
        <v>1934.3787299999999</v>
      </c>
      <c r="I213" s="5">
        <f t="shared" si="41"/>
        <v>0</v>
      </c>
      <c r="J213" s="5">
        <f t="shared" si="38"/>
        <v>1934.3787299999999</v>
      </c>
      <c r="K213" s="5">
        <f t="shared" si="41"/>
        <v>0</v>
      </c>
      <c r="L213" s="5">
        <f t="shared" si="39"/>
        <v>1934.3787299999999</v>
      </c>
      <c r="M213" s="5">
        <f t="shared" si="41"/>
        <v>0</v>
      </c>
      <c r="N213" s="5">
        <f t="shared" si="40"/>
        <v>1934.3787299999999</v>
      </c>
      <c r="O213" s="5">
        <f t="shared" si="41"/>
        <v>0</v>
      </c>
      <c r="P213" s="5">
        <f t="shared" si="33"/>
        <v>1934.3787299999999</v>
      </c>
      <c r="Q213" s="5">
        <f t="shared" si="41"/>
        <v>0</v>
      </c>
      <c r="R213" s="5">
        <f t="shared" si="34"/>
        <v>1934.3787299999999</v>
      </c>
      <c r="S213" s="5">
        <f t="shared" si="41"/>
        <v>13.499000000000001</v>
      </c>
      <c r="T213" s="5">
        <f t="shared" si="35"/>
        <v>1947.8777299999999</v>
      </c>
      <c r="U213" s="5">
        <f t="shared" si="41"/>
        <v>1434.5050000000001</v>
      </c>
      <c r="V213" s="22">
        <f t="shared" si="36"/>
        <v>73.644509504197686</v>
      </c>
    </row>
    <row r="214" spans="1:22" ht="38.25">
      <c r="A214" s="4" t="s">
        <v>379</v>
      </c>
      <c r="B214" s="2" t="s">
        <v>114</v>
      </c>
      <c r="C214" s="2"/>
      <c r="D214" s="5">
        <v>1934.3787299999999</v>
      </c>
      <c r="E214" s="5">
        <f t="shared" si="41"/>
        <v>0</v>
      </c>
      <c r="F214" s="5">
        <f t="shared" si="30"/>
        <v>1934.3787299999999</v>
      </c>
      <c r="G214" s="5">
        <f t="shared" si="41"/>
        <v>0</v>
      </c>
      <c r="H214" s="5">
        <f t="shared" si="37"/>
        <v>1934.3787299999999</v>
      </c>
      <c r="I214" s="5">
        <f t="shared" si="41"/>
        <v>0</v>
      </c>
      <c r="J214" s="5">
        <f t="shared" si="38"/>
        <v>1934.3787299999999</v>
      </c>
      <c r="K214" s="5">
        <f t="shared" si="41"/>
        <v>0</v>
      </c>
      <c r="L214" s="5">
        <f t="shared" si="39"/>
        <v>1934.3787299999999</v>
      </c>
      <c r="M214" s="5">
        <f t="shared" si="41"/>
        <v>0</v>
      </c>
      <c r="N214" s="5">
        <f t="shared" si="40"/>
        <v>1934.3787299999999</v>
      </c>
      <c r="O214" s="5">
        <f t="shared" si="41"/>
        <v>0</v>
      </c>
      <c r="P214" s="5">
        <f t="shared" si="33"/>
        <v>1934.3787299999999</v>
      </c>
      <c r="Q214" s="5">
        <f t="shared" si="41"/>
        <v>0</v>
      </c>
      <c r="R214" s="5">
        <f t="shared" si="34"/>
        <v>1934.3787299999999</v>
      </c>
      <c r="S214" s="5">
        <f t="shared" si="41"/>
        <v>13.499000000000001</v>
      </c>
      <c r="T214" s="5">
        <f t="shared" si="35"/>
        <v>1947.8777299999999</v>
      </c>
      <c r="U214" s="5">
        <f t="shared" si="41"/>
        <v>1434.5050000000001</v>
      </c>
      <c r="V214" s="22">
        <f t="shared" si="36"/>
        <v>73.644509504197686</v>
      </c>
    </row>
    <row r="215" spans="1:22" ht="38.25">
      <c r="A215" s="4" t="s">
        <v>380</v>
      </c>
      <c r="B215" s="2" t="s">
        <v>115</v>
      </c>
      <c r="C215" s="2"/>
      <c r="D215" s="5">
        <v>1934.3787299999999</v>
      </c>
      <c r="E215" s="5">
        <f t="shared" si="41"/>
        <v>0</v>
      </c>
      <c r="F215" s="5">
        <f t="shared" si="30"/>
        <v>1934.3787299999999</v>
      </c>
      <c r="G215" s="5">
        <f t="shared" si="41"/>
        <v>0</v>
      </c>
      <c r="H215" s="5">
        <f t="shared" si="37"/>
        <v>1934.3787299999999</v>
      </c>
      <c r="I215" s="5">
        <f t="shared" si="41"/>
        <v>0</v>
      </c>
      <c r="J215" s="5">
        <f t="shared" si="38"/>
        <v>1934.3787299999999</v>
      </c>
      <c r="K215" s="5">
        <f t="shared" si="41"/>
        <v>0</v>
      </c>
      <c r="L215" s="5">
        <f t="shared" si="39"/>
        <v>1934.3787299999999</v>
      </c>
      <c r="M215" s="5">
        <f t="shared" si="41"/>
        <v>0</v>
      </c>
      <c r="N215" s="5">
        <f t="shared" si="40"/>
        <v>1934.3787299999999</v>
      </c>
      <c r="O215" s="5">
        <f t="shared" si="41"/>
        <v>0</v>
      </c>
      <c r="P215" s="5">
        <f t="shared" si="33"/>
        <v>1934.3787299999999</v>
      </c>
      <c r="Q215" s="5">
        <f t="shared" si="41"/>
        <v>0</v>
      </c>
      <c r="R215" s="5">
        <f t="shared" si="34"/>
        <v>1934.3787299999999</v>
      </c>
      <c r="S215" s="5">
        <f t="shared" si="41"/>
        <v>13.499000000000001</v>
      </c>
      <c r="T215" s="5">
        <f t="shared" si="35"/>
        <v>1947.8777299999999</v>
      </c>
      <c r="U215" s="5">
        <f t="shared" si="41"/>
        <v>1434.5050000000001</v>
      </c>
      <c r="V215" s="22">
        <f t="shared" si="36"/>
        <v>73.644509504197686</v>
      </c>
    </row>
    <row r="216" spans="1:22" ht="38.25">
      <c r="A216" s="4" t="s">
        <v>37</v>
      </c>
      <c r="B216" s="2" t="s">
        <v>115</v>
      </c>
      <c r="C216" s="2">
        <v>600</v>
      </c>
      <c r="D216" s="5">
        <v>1934.3787299999999</v>
      </c>
      <c r="E216" s="5">
        <v>0</v>
      </c>
      <c r="F216" s="5">
        <f t="shared" si="30"/>
        <v>1934.3787299999999</v>
      </c>
      <c r="G216" s="5"/>
      <c r="H216" s="5">
        <f t="shared" si="37"/>
        <v>1934.3787299999999</v>
      </c>
      <c r="I216" s="5"/>
      <c r="J216" s="5">
        <f t="shared" si="38"/>
        <v>1934.3787299999999</v>
      </c>
      <c r="K216" s="5"/>
      <c r="L216" s="5">
        <f t="shared" si="39"/>
        <v>1934.3787299999999</v>
      </c>
      <c r="M216" s="5"/>
      <c r="N216" s="5">
        <f t="shared" si="40"/>
        <v>1934.3787299999999</v>
      </c>
      <c r="O216" s="5"/>
      <c r="P216" s="5">
        <f t="shared" si="33"/>
        <v>1934.3787299999999</v>
      </c>
      <c r="Q216" s="5"/>
      <c r="R216" s="5">
        <f t="shared" si="34"/>
        <v>1934.3787299999999</v>
      </c>
      <c r="S216" s="5">
        <v>13.499000000000001</v>
      </c>
      <c r="T216" s="5">
        <f t="shared" si="35"/>
        <v>1947.8777299999999</v>
      </c>
      <c r="U216" s="5">
        <v>1434.5050000000001</v>
      </c>
      <c r="V216" s="22">
        <f t="shared" si="36"/>
        <v>73.644509504197686</v>
      </c>
    </row>
    <row r="217" spans="1:22" ht="40.5" customHeight="1">
      <c r="A217" s="9" t="s">
        <v>209</v>
      </c>
      <c r="B217" s="8" t="s">
        <v>344</v>
      </c>
      <c r="C217" s="2"/>
      <c r="D217" s="5">
        <v>8630.1015399999997</v>
      </c>
      <c r="E217" s="5">
        <f>E218</f>
        <v>0</v>
      </c>
      <c r="F217" s="5">
        <f t="shared" si="30"/>
        <v>8630.1015399999997</v>
      </c>
      <c r="G217" s="5">
        <f>G218</f>
        <v>0</v>
      </c>
      <c r="H217" s="5">
        <f t="shared" si="37"/>
        <v>8630.1015399999997</v>
      </c>
      <c r="I217" s="5">
        <f>I218</f>
        <v>0</v>
      </c>
      <c r="J217" s="5">
        <f t="shared" si="38"/>
        <v>8630.1015399999997</v>
      </c>
      <c r="K217" s="5">
        <f>K218</f>
        <v>0</v>
      </c>
      <c r="L217" s="5">
        <f t="shared" si="39"/>
        <v>8630.1015399999997</v>
      </c>
      <c r="M217" s="5">
        <f>M218</f>
        <v>0</v>
      </c>
      <c r="N217" s="5">
        <f t="shared" si="40"/>
        <v>8630.1015399999997</v>
      </c>
      <c r="O217" s="5">
        <f>O218</f>
        <v>18.5</v>
      </c>
      <c r="P217" s="5">
        <f t="shared" si="33"/>
        <v>8648.6015399999997</v>
      </c>
      <c r="Q217" s="5">
        <f>Q218</f>
        <v>157.136</v>
      </c>
      <c r="R217" s="5">
        <f t="shared" si="34"/>
        <v>8805.7375400000001</v>
      </c>
      <c r="S217" s="5">
        <f>S218</f>
        <v>30.411719999999999</v>
      </c>
      <c r="T217" s="5">
        <f t="shared" si="35"/>
        <v>8836.1492600000001</v>
      </c>
      <c r="U217" s="5">
        <f>U218</f>
        <v>6464.6379999999999</v>
      </c>
      <c r="V217" s="22">
        <f t="shared" si="36"/>
        <v>73.161258482408215</v>
      </c>
    </row>
    <row r="218" spans="1:22" ht="38.25">
      <c r="A218" s="9" t="s">
        <v>211</v>
      </c>
      <c r="B218" s="8" t="s">
        <v>345</v>
      </c>
      <c r="C218" s="2"/>
      <c r="D218" s="5">
        <v>8630.1015399999997</v>
      </c>
      <c r="E218" s="5">
        <f>E219+E221+E223+E225</f>
        <v>0</v>
      </c>
      <c r="F218" s="5">
        <f t="shared" si="30"/>
        <v>8630.1015399999997</v>
      </c>
      <c r="G218" s="5">
        <f>G219+G221+G223+G225</f>
        <v>0</v>
      </c>
      <c r="H218" s="5">
        <f t="shared" si="37"/>
        <v>8630.1015399999997</v>
      </c>
      <c r="I218" s="5">
        <f>I219+I221+I223+I225</f>
        <v>0</v>
      </c>
      <c r="J218" s="5">
        <f t="shared" si="38"/>
        <v>8630.1015399999997</v>
      </c>
      <c r="K218" s="5">
        <f>K219+K221+K223+K225</f>
        <v>0</v>
      </c>
      <c r="L218" s="5">
        <f t="shared" si="39"/>
        <v>8630.1015399999997</v>
      </c>
      <c r="M218" s="5">
        <f>M219+M221+M223+M225</f>
        <v>0</v>
      </c>
      <c r="N218" s="5">
        <f t="shared" si="40"/>
        <v>8630.1015399999997</v>
      </c>
      <c r="O218" s="5">
        <f>O219+O221+O223+O225</f>
        <v>18.5</v>
      </c>
      <c r="P218" s="5">
        <f t="shared" si="33"/>
        <v>8648.6015399999997</v>
      </c>
      <c r="Q218" s="5">
        <f>Q219+Q221+Q223+Q225</f>
        <v>157.136</v>
      </c>
      <c r="R218" s="5">
        <f t="shared" si="34"/>
        <v>8805.7375400000001</v>
      </c>
      <c r="S218" s="5">
        <f>S219+S221+S223+S225</f>
        <v>30.411719999999999</v>
      </c>
      <c r="T218" s="5">
        <f t="shared" si="35"/>
        <v>8836.1492600000001</v>
      </c>
      <c r="U218" s="5">
        <f>U219+U221+U223+U225</f>
        <v>6464.6379999999999</v>
      </c>
      <c r="V218" s="22">
        <f t="shared" si="36"/>
        <v>73.161258482408215</v>
      </c>
    </row>
    <row r="219" spans="1:22" ht="25.5">
      <c r="A219" s="4" t="s">
        <v>156</v>
      </c>
      <c r="B219" s="2" t="s">
        <v>346</v>
      </c>
      <c r="C219" s="2"/>
      <c r="D219" s="5">
        <v>6390.0255399999996</v>
      </c>
      <c r="E219" s="5">
        <f>E220</f>
        <v>0</v>
      </c>
      <c r="F219" s="5">
        <f t="shared" si="30"/>
        <v>6390.0255399999996</v>
      </c>
      <c r="G219" s="5">
        <f>G220</f>
        <v>0</v>
      </c>
      <c r="H219" s="5">
        <f t="shared" si="37"/>
        <v>6390.0255399999996</v>
      </c>
      <c r="I219" s="5">
        <f>I220</f>
        <v>0</v>
      </c>
      <c r="J219" s="5">
        <f t="shared" si="38"/>
        <v>6390.0255399999996</v>
      </c>
      <c r="K219" s="5">
        <f>K220</f>
        <v>0</v>
      </c>
      <c r="L219" s="5">
        <f t="shared" si="39"/>
        <v>6390.0255399999996</v>
      </c>
      <c r="M219" s="5">
        <f>M220</f>
        <v>0</v>
      </c>
      <c r="N219" s="5">
        <f t="shared" si="40"/>
        <v>6390.0255399999996</v>
      </c>
      <c r="O219" s="5">
        <f>O220</f>
        <v>18.5</v>
      </c>
      <c r="P219" s="5">
        <f t="shared" si="33"/>
        <v>6408.5255399999996</v>
      </c>
      <c r="Q219" s="5">
        <f>Q220</f>
        <v>157.136</v>
      </c>
      <c r="R219" s="5">
        <f t="shared" si="34"/>
        <v>6565.6615400000001</v>
      </c>
      <c r="S219" s="5">
        <f>S220</f>
        <v>30.411719999999999</v>
      </c>
      <c r="T219" s="5">
        <f t="shared" si="35"/>
        <v>6596.0732600000001</v>
      </c>
      <c r="U219" s="5">
        <f>U220</f>
        <v>4756.58</v>
      </c>
      <c r="V219" s="22">
        <f t="shared" si="36"/>
        <v>72.112297915866392</v>
      </c>
    </row>
    <row r="220" spans="1:22" ht="38.25">
      <c r="A220" s="4" t="s">
        <v>37</v>
      </c>
      <c r="B220" s="2" t="s">
        <v>346</v>
      </c>
      <c r="C220" s="2">
        <v>600</v>
      </c>
      <c r="D220" s="5">
        <v>6390.0255399999996</v>
      </c>
      <c r="E220" s="5">
        <v>0</v>
      </c>
      <c r="F220" s="5">
        <f t="shared" si="30"/>
        <v>6390.0255399999996</v>
      </c>
      <c r="G220" s="5"/>
      <c r="H220" s="5">
        <f t="shared" si="37"/>
        <v>6390.0255399999996</v>
      </c>
      <c r="I220" s="5"/>
      <c r="J220" s="5">
        <f t="shared" si="38"/>
        <v>6390.0255399999996</v>
      </c>
      <c r="K220" s="5"/>
      <c r="L220" s="5">
        <f t="shared" si="39"/>
        <v>6390.0255399999996</v>
      </c>
      <c r="M220" s="5"/>
      <c r="N220" s="5">
        <f t="shared" si="40"/>
        <v>6390.0255399999996</v>
      </c>
      <c r="O220" s="5">
        <v>18.5</v>
      </c>
      <c r="P220" s="5">
        <f t="shared" si="33"/>
        <v>6408.5255399999996</v>
      </c>
      <c r="Q220" s="5">
        <v>157.136</v>
      </c>
      <c r="R220" s="5">
        <f t="shared" si="34"/>
        <v>6565.6615400000001</v>
      </c>
      <c r="S220" s="5">
        <v>30.411719999999999</v>
      </c>
      <c r="T220" s="5">
        <f t="shared" si="35"/>
        <v>6596.0732600000001</v>
      </c>
      <c r="U220" s="5">
        <v>4756.58</v>
      </c>
      <c r="V220" s="22">
        <f t="shared" si="36"/>
        <v>72.112297915866392</v>
      </c>
    </row>
    <row r="221" spans="1:22" ht="76.5">
      <c r="A221" s="4" t="s">
        <v>162</v>
      </c>
      <c r="B221" s="6" t="s">
        <v>347</v>
      </c>
      <c r="C221" s="2"/>
      <c r="D221" s="5">
        <v>112.004</v>
      </c>
      <c r="E221" s="5">
        <f>E222</f>
        <v>0</v>
      </c>
      <c r="F221" s="5">
        <f t="shared" ref="F221:F296" si="42">D221+E221</f>
        <v>112.004</v>
      </c>
      <c r="G221" s="5">
        <f>G222</f>
        <v>0</v>
      </c>
      <c r="H221" s="5">
        <f t="shared" si="37"/>
        <v>112.004</v>
      </c>
      <c r="I221" s="5">
        <f>I222</f>
        <v>0</v>
      </c>
      <c r="J221" s="5">
        <f t="shared" si="38"/>
        <v>112.004</v>
      </c>
      <c r="K221" s="5">
        <f>K222</f>
        <v>0</v>
      </c>
      <c r="L221" s="5">
        <f t="shared" si="39"/>
        <v>112.004</v>
      </c>
      <c r="M221" s="5">
        <f>M222</f>
        <v>0</v>
      </c>
      <c r="N221" s="5">
        <f t="shared" si="40"/>
        <v>112.004</v>
      </c>
      <c r="O221" s="5">
        <f>O222</f>
        <v>0</v>
      </c>
      <c r="P221" s="5">
        <f t="shared" si="33"/>
        <v>112.004</v>
      </c>
      <c r="Q221" s="5">
        <f>Q222</f>
        <v>0</v>
      </c>
      <c r="R221" s="5">
        <f t="shared" si="34"/>
        <v>112.004</v>
      </c>
      <c r="S221" s="5">
        <f>S222</f>
        <v>0</v>
      </c>
      <c r="T221" s="5">
        <f t="shared" si="35"/>
        <v>112.004</v>
      </c>
      <c r="U221" s="5">
        <f>U222</f>
        <v>112.004</v>
      </c>
      <c r="V221" s="22">
        <f t="shared" si="36"/>
        <v>100</v>
      </c>
    </row>
    <row r="222" spans="1:22" ht="38.25">
      <c r="A222" s="4" t="s">
        <v>37</v>
      </c>
      <c r="B222" s="6" t="s">
        <v>347</v>
      </c>
      <c r="C222" s="2">
        <v>600</v>
      </c>
      <c r="D222" s="5">
        <v>112.004</v>
      </c>
      <c r="E222" s="5">
        <v>0</v>
      </c>
      <c r="F222" s="5">
        <f t="shared" si="42"/>
        <v>112.004</v>
      </c>
      <c r="G222" s="5"/>
      <c r="H222" s="5">
        <f t="shared" si="37"/>
        <v>112.004</v>
      </c>
      <c r="I222" s="5"/>
      <c r="J222" s="5">
        <f t="shared" si="38"/>
        <v>112.004</v>
      </c>
      <c r="K222" s="5"/>
      <c r="L222" s="5">
        <f t="shared" si="39"/>
        <v>112.004</v>
      </c>
      <c r="M222" s="5"/>
      <c r="N222" s="5">
        <f t="shared" si="40"/>
        <v>112.004</v>
      </c>
      <c r="O222" s="5"/>
      <c r="P222" s="5">
        <f t="shared" si="33"/>
        <v>112.004</v>
      </c>
      <c r="Q222" s="5"/>
      <c r="R222" s="5">
        <f t="shared" si="34"/>
        <v>112.004</v>
      </c>
      <c r="S222" s="5"/>
      <c r="T222" s="5">
        <f t="shared" si="35"/>
        <v>112.004</v>
      </c>
      <c r="U222" s="5">
        <v>112.004</v>
      </c>
      <c r="V222" s="22">
        <f t="shared" si="36"/>
        <v>100</v>
      </c>
    </row>
    <row r="223" spans="1:22" ht="89.25">
      <c r="A223" s="4" t="s">
        <v>298</v>
      </c>
      <c r="B223" s="6" t="s">
        <v>348</v>
      </c>
      <c r="C223" s="2"/>
      <c r="D223" s="5">
        <v>2128.0720000000001</v>
      </c>
      <c r="E223" s="5">
        <f>E224</f>
        <v>0</v>
      </c>
      <c r="F223" s="5">
        <f t="shared" si="42"/>
        <v>2128.0720000000001</v>
      </c>
      <c r="G223" s="5">
        <f>G224</f>
        <v>0</v>
      </c>
      <c r="H223" s="5">
        <f t="shared" si="37"/>
        <v>2128.0720000000001</v>
      </c>
      <c r="I223" s="5">
        <f>I224</f>
        <v>0</v>
      </c>
      <c r="J223" s="5">
        <f t="shared" si="38"/>
        <v>2128.0720000000001</v>
      </c>
      <c r="K223" s="5">
        <f>K224</f>
        <v>0</v>
      </c>
      <c r="L223" s="5">
        <f t="shared" si="39"/>
        <v>2128.0720000000001</v>
      </c>
      <c r="M223" s="5">
        <f>M224</f>
        <v>0</v>
      </c>
      <c r="N223" s="5">
        <f t="shared" si="40"/>
        <v>2128.0720000000001</v>
      </c>
      <c r="O223" s="5">
        <f>O224</f>
        <v>0</v>
      </c>
      <c r="P223" s="5">
        <f t="shared" si="33"/>
        <v>2128.0720000000001</v>
      </c>
      <c r="Q223" s="5">
        <f>Q224</f>
        <v>0</v>
      </c>
      <c r="R223" s="5">
        <f t="shared" si="34"/>
        <v>2128.0720000000001</v>
      </c>
      <c r="S223" s="5">
        <f>S224</f>
        <v>0</v>
      </c>
      <c r="T223" s="5">
        <f t="shared" si="35"/>
        <v>2128.0720000000001</v>
      </c>
      <c r="U223" s="5">
        <f>U224</f>
        <v>1596.0540000000001</v>
      </c>
      <c r="V223" s="22">
        <f t="shared" si="36"/>
        <v>75</v>
      </c>
    </row>
    <row r="224" spans="1:22" ht="38.25">
      <c r="A224" s="4" t="s">
        <v>37</v>
      </c>
      <c r="B224" s="6" t="s">
        <v>348</v>
      </c>
      <c r="C224" s="2">
        <v>600</v>
      </c>
      <c r="D224" s="5">
        <v>2128.0720000000001</v>
      </c>
      <c r="E224" s="5">
        <v>0</v>
      </c>
      <c r="F224" s="5">
        <f t="shared" si="42"/>
        <v>2128.0720000000001</v>
      </c>
      <c r="G224" s="5"/>
      <c r="H224" s="5">
        <f t="shared" si="37"/>
        <v>2128.0720000000001</v>
      </c>
      <c r="I224" s="5"/>
      <c r="J224" s="5">
        <f t="shared" si="38"/>
        <v>2128.0720000000001</v>
      </c>
      <c r="K224" s="5"/>
      <c r="L224" s="5">
        <f t="shared" si="39"/>
        <v>2128.0720000000001</v>
      </c>
      <c r="M224" s="5"/>
      <c r="N224" s="5">
        <f t="shared" si="40"/>
        <v>2128.0720000000001</v>
      </c>
      <c r="O224" s="5"/>
      <c r="P224" s="5">
        <f t="shared" si="33"/>
        <v>2128.0720000000001</v>
      </c>
      <c r="Q224" s="5"/>
      <c r="R224" s="5">
        <f t="shared" si="34"/>
        <v>2128.0720000000001</v>
      </c>
      <c r="S224" s="5"/>
      <c r="T224" s="5">
        <f t="shared" si="35"/>
        <v>2128.0720000000001</v>
      </c>
      <c r="U224" s="5">
        <v>1596.0540000000001</v>
      </c>
      <c r="V224" s="22">
        <f t="shared" si="36"/>
        <v>75</v>
      </c>
    </row>
    <row r="225" spans="1:22" ht="102" customHeight="1">
      <c r="A225" s="4" t="s">
        <v>239</v>
      </c>
      <c r="B225" s="2" t="s">
        <v>349</v>
      </c>
      <c r="C225" s="2"/>
      <c r="D225" s="5">
        <v>0</v>
      </c>
      <c r="E225" s="5">
        <f>E226</f>
        <v>0</v>
      </c>
      <c r="F225" s="5">
        <f t="shared" si="42"/>
        <v>0</v>
      </c>
      <c r="G225" s="5">
        <f>G226</f>
        <v>0</v>
      </c>
      <c r="H225" s="5">
        <f t="shared" si="37"/>
        <v>0</v>
      </c>
      <c r="I225" s="5">
        <f>I226</f>
        <v>0</v>
      </c>
      <c r="J225" s="5">
        <f t="shared" si="38"/>
        <v>0</v>
      </c>
      <c r="K225" s="5">
        <f>K226</f>
        <v>0</v>
      </c>
      <c r="L225" s="5">
        <f t="shared" si="39"/>
        <v>0</v>
      </c>
      <c r="M225" s="5">
        <f>M226</f>
        <v>0</v>
      </c>
      <c r="N225" s="5">
        <f t="shared" si="40"/>
        <v>0</v>
      </c>
      <c r="O225" s="5">
        <f>O226</f>
        <v>0</v>
      </c>
      <c r="P225" s="5">
        <f t="shared" si="33"/>
        <v>0</v>
      </c>
      <c r="Q225" s="5">
        <f>Q226</f>
        <v>0</v>
      </c>
      <c r="R225" s="5">
        <f t="shared" si="34"/>
        <v>0</v>
      </c>
      <c r="S225" s="5">
        <f>S226</f>
        <v>0</v>
      </c>
      <c r="T225" s="5">
        <f t="shared" si="35"/>
        <v>0</v>
      </c>
      <c r="U225" s="5">
        <f>U226</f>
        <v>0</v>
      </c>
      <c r="V225" s="22">
        <v>0</v>
      </c>
    </row>
    <row r="226" spans="1:22" ht="38.25">
      <c r="A226" s="4" t="s">
        <v>37</v>
      </c>
      <c r="B226" s="2" t="s">
        <v>349</v>
      </c>
      <c r="C226" s="2">
        <v>600</v>
      </c>
      <c r="D226" s="5">
        <v>0</v>
      </c>
      <c r="E226" s="5">
        <v>0</v>
      </c>
      <c r="F226" s="5">
        <f t="shared" si="42"/>
        <v>0</v>
      </c>
      <c r="G226" s="5"/>
      <c r="H226" s="5">
        <f t="shared" si="37"/>
        <v>0</v>
      </c>
      <c r="I226" s="5"/>
      <c r="J226" s="5">
        <f t="shared" si="38"/>
        <v>0</v>
      </c>
      <c r="K226" s="5"/>
      <c r="L226" s="5">
        <f t="shared" si="39"/>
        <v>0</v>
      </c>
      <c r="M226" s="5"/>
      <c r="N226" s="5">
        <f t="shared" si="40"/>
        <v>0</v>
      </c>
      <c r="O226" s="5"/>
      <c r="P226" s="5">
        <f t="shared" si="33"/>
        <v>0</v>
      </c>
      <c r="Q226" s="5"/>
      <c r="R226" s="5">
        <f t="shared" si="34"/>
        <v>0</v>
      </c>
      <c r="S226" s="5"/>
      <c r="T226" s="5">
        <f t="shared" si="35"/>
        <v>0</v>
      </c>
      <c r="U226" s="5">
        <v>0</v>
      </c>
      <c r="V226" s="22">
        <v>0</v>
      </c>
    </row>
    <row r="227" spans="1:22" ht="42" customHeight="1">
      <c r="A227" s="9" t="s">
        <v>275</v>
      </c>
      <c r="B227" s="8" t="s">
        <v>210</v>
      </c>
      <c r="C227" s="2"/>
      <c r="D227" s="5">
        <v>152.4</v>
      </c>
      <c r="E227" s="5">
        <f t="shared" ref="E227:U229" si="43">E228</f>
        <v>0</v>
      </c>
      <c r="F227" s="5">
        <f t="shared" si="42"/>
        <v>152.4</v>
      </c>
      <c r="G227" s="5">
        <f t="shared" si="43"/>
        <v>0</v>
      </c>
      <c r="H227" s="5">
        <f t="shared" si="37"/>
        <v>152.4</v>
      </c>
      <c r="I227" s="5">
        <f t="shared" si="43"/>
        <v>0</v>
      </c>
      <c r="J227" s="5">
        <f t="shared" si="38"/>
        <v>152.4</v>
      </c>
      <c r="K227" s="5">
        <f t="shared" si="43"/>
        <v>0</v>
      </c>
      <c r="L227" s="5">
        <f t="shared" si="39"/>
        <v>152.4</v>
      </c>
      <c r="M227" s="5">
        <f t="shared" si="43"/>
        <v>0</v>
      </c>
      <c r="N227" s="5">
        <f t="shared" si="40"/>
        <v>152.4</v>
      </c>
      <c r="O227" s="5">
        <f t="shared" si="43"/>
        <v>5.0880000000000001</v>
      </c>
      <c r="P227" s="5">
        <f t="shared" si="33"/>
        <v>157.488</v>
      </c>
      <c r="Q227" s="5">
        <f t="shared" si="43"/>
        <v>0</v>
      </c>
      <c r="R227" s="5">
        <f t="shared" si="34"/>
        <v>157.488</v>
      </c>
      <c r="S227" s="5">
        <f t="shared" si="43"/>
        <v>0</v>
      </c>
      <c r="T227" s="5">
        <f t="shared" si="35"/>
        <v>157.488</v>
      </c>
      <c r="U227" s="5">
        <f t="shared" si="43"/>
        <v>130.74</v>
      </c>
      <c r="V227" s="22">
        <f t="shared" si="36"/>
        <v>83.015848826577269</v>
      </c>
    </row>
    <row r="228" spans="1:22" ht="38.25">
      <c r="A228" s="4" t="s">
        <v>277</v>
      </c>
      <c r="B228" s="2" t="s">
        <v>212</v>
      </c>
      <c r="C228" s="2"/>
      <c r="D228" s="5">
        <v>152.4</v>
      </c>
      <c r="E228" s="5">
        <f t="shared" si="43"/>
        <v>0</v>
      </c>
      <c r="F228" s="5">
        <f t="shared" si="42"/>
        <v>152.4</v>
      </c>
      <c r="G228" s="5">
        <f t="shared" si="43"/>
        <v>0</v>
      </c>
      <c r="H228" s="5">
        <f t="shared" si="37"/>
        <v>152.4</v>
      </c>
      <c r="I228" s="5">
        <f t="shared" si="43"/>
        <v>0</v>
      </c>
      <c r="J228" s="5">
        <f t="shared" si="38"/>
        <v>152.4</v>
      </c>
      <c r="K228" s="5">
        <f t="shared" si="43"/>
        <v>0</v>
      </c>
      <c r="L228" s="5">
        <f t="shared" si="39"/>
        <v>152.4</v>
      </c>
      <c r="M228" s="5">
        <f t="shared" si="43"/>
        <v>0</v>
      </c>
      <c r="N228" s="5">
        <f t="shared" si="40"/>
        <v>152.4</v>
      </c>
      <c r="O228" s="5">
        <f t="shared" si="43"/>
        <v>5.0880000000000001</v>
      </c>
      <c r="P228" s="5">
        <f t="shared" si="33"/>
        <v>157.488</v>
      </c>
      <c r="Q228" s="5">
        <f t="shared" si="43"/>
        <v>0</v>
      </c>
      <c r="R228" s="5">
        <f t="shared" si="34"/>
        <v>157.488</v>
      </c>
      <c r="S228" s="5">
        <f t="shared" si="43"/>
        <v>0</v>
      </c>
      <c r="T228" s="5">
        <f t="shared" si="35"/>
        <v>157.488</v>
      </c>
      <c r="U228" s="5">
        <f t="shared" si="43"/>
        <v>130.74</v>
      </c>
      <c r="V228" s="22">
        <f t="shared" si="36"/>
        <v>83.015848826577269</v>
      </c>
    </row>
    <row r="229" spans="1:22" ht="30.75" customHeight="1">
      <c r="A229" s="4" t="s">
        <v>278</v>
      </c>
      <c r="B229" s="2" t="s">
        <v>350</v>
      </c>
      <c r="C229" s="2"/>
      <c r="D229" s="5">
        <v>152.4</v>
      </c>
      <c r="E229" s="5">
        <f t="shared" si="43"/>
        <v>0</v>
      </c>
      <c r="F229" s="5">
        <f t="shared" si="42"/>
        <v>152.4</v>
      </c>
      <c r="G229" s="5">
        <f t="shared" si="43"/>
        <v>0</v>
      </c>
      <c r="H229" s="5">
        <f t="shared" si="37"/>
        <v>152.4</v>
      </c>
      <c r="I229" s="5">
        <f t="shared" si="43"/>
        <v>0</v>
      </c>
      <c r="J229" s="5">
        <f t="shared" si="38"/>
        <v>152.4</v>
      </c>
      <c r="K229" s="5">
        <f t="shared" si="43"/>
        <v>0</v>
      </c>
      <c r="L229" s="5">
        <f t="shared" si="39"/>
        <v>152.4</v>
      </c>
      <c r="M229" s="5">
        <f t="shared" si="43"/>
        <v>0</v>
      </c>
      <c r="N229" s="5">
        <f t="shared" si="40"/>
        <v>152.4</v>
      </c>
      <c r="O229" s="5">
        <f t="shared" si="43"/>
        <v>5.0880000000000001</v>
      </c>
      <c r="P229" s="5">
        <f t="shared" si="33"/>
        <v>157.488</v>
      </c>
      <c r="Q229" s="5">
        <f t="shared" si="43"/>
        <v>0</v>
      </c>
      <c r="R229" s="5">
        <f t="shared" si="34"/>
        <v>157.488</v>
      </c>
      <c r="S229" s="5">
        <f t="shared" si="43"/>
        <v>0</v>
      </c>
      <c r="T229" s="5">
        <f t="shared" si="35"/>
        <v>157.488</v>
      </c>
      <c r="U229" s="5">
        <f t="shared" si="43"/>
        <v>130.74</v>
      </c>
      <c r="V229" s="22">
        <f t="shared" si="36"/>
        <v>83.015848826577269</v>
      </c>
    </row>
    <row r="230" spans="1:22" ht="38.25">
      <c r="A230" s="4" t="s">
        <v>37</v>
      </c>
      <c r="B230" s="2" t="s">
        <v>350</v>
      </c>
      <c r="C230" s="2">
        <v>600</v>
      </c>
      <c r="D230" s="5">
        <v>152.4</v>
      </c>
      <c r="E230" s="5">
        <v>0</v>
      </c>
      <c r="F230" s="5">
        <f t="shared" si="42"/>
        <v>152.4</v>
      </c>
      <c r="G230" s="5"/>
      <c r="H230" s="5">
        <f t="shared" si="37"/>
        <v>152.4</v>
      </c>
      <c r="I230" s="5"/>
      <c r="J230" s="5">
        <f t="shared" si="38"/>
        <v>152.4</v>
      </c>
      <c r="K230" s="5"/>
      <c r="L230" s="5">
        <f t="shared" si="39"/>
        <v>152.4</v>
      </c>
      <c r="M230" s="5"/>
      <c r="N230" s="5">
        <f t="shared" si="40"/>
        <v>152.4</v>
      </c>
      <c r="O230" s="5">
        <v>5.0880000000000001</v>
      </c>
      <c r="P230" s="5">
        <f t="shared" si="33"/>
        <v>157.488</v>
      </c>
      <c r="Q230" s="5"/>
      <c r="R230" s="5">
        <f t="shared" si="34"/>
        <v>157.488</v>
      </c>
      <c r="S230" s="5"/>
      <c r="T230" s="5">
        <f t="shared" si="35"/>
        <v>157.488</v>
      </c>
      <c r="U230" s="5">
        <v>130.74</v>
      </c>
      <c r="V230" s="22">
        <f t="shared" si="36"/>
        <v>83.015848826577269</v>
      </c>
    </row>
    <row r="231" spans="1:22" ht="31.5" customHeight="1">
      <c r="A231" s="9" t="s">
        <v>301</v>
      </c>
      <c r="B231" s="8" t="s">
        <v>256</v>
      </c>
      <c r="C231" s="2"/>
      <c r="D231" s="5">
        <v>0</v>
      </c>
      <c r="E231" s="5">
        <f>E232+E235+E238</f>
        <v>31852.48805</v>
      </c>
      <c r="F231" s="5">
        <f t="shared" si="42"/>
        <v>31852.48805</v>
      </c>
      <c r="G231" s="5">
        <f>G232+G235+G238</f>
        <v>2023.5560800000001</v>
      </c>
      <c r="H231" s="5">
        <f t="shared" si="37"/>
        <v>33876.044130000002</v>
      </c>
      <c r="I231" s="5">
        <f>I232+I235+I238</f>
        <v>1800</v>
      </c>
      <c r="J231" s="5">
        <f t="shared" si="38"/>
        <v>35676.044130000002</v>
      </c>
      <c r="K231" s="5">
        <f>K232+K235+K238</f>
        <v>-348.42944</v>
      </c>
      <c r="L231" s="5">
        <f t="shared" si="39"/>
        <v>35327.614690000002</v>
      </c>
      <c r="M231" s="5">
        <f>M232+M235+M238</f>
        <v>0</v>
      </c>
      <c r="N231" s="5">
        <f t="shared" si="40"/>
        <v>35327.614690000002</v>
      </c>
      <c r="O231" s="5">
        <f>O232+O235+O238</f>
        <v>1000</v>
      </c>
      <c r="P231" s="5">
        <f t="shared" si="33"/>
        <v>36327.614690000002</v>
      </c>
      <c r="Q231" s="5">
        <f>Q232+Q235+Q238</f>
        <v>0</v>
      </c>
      <c r="R231" s="5">
        <f t="shared" si="34"/>
        <v>36327.614690000002</v>
      </c>
      <c r="S231" s="5">
        <f>S232+S235+S238</f>
        <v>0</v>
      </c>
      <c r="T231" s="5">
        <f t="shared" si="35"/>
        <v>36327.614690000002</v>
      </c>
      <c r="U231" s="5">
        <f>U232+U235+U238</f>
        <v>34165.565269999999</v>
      </c>
      <c r="V231" s="22">
        <f t="shared" si="36"/>
        <v>94.048468531584717</v>
      </c>
    </row>
    <row r="232" spans="1:22" ht="54" customHeight="1">
      <c r="A232" s="4" t="s">
        <v>302</v>
      </c>
      <c r="B232" s="2" t="s">
        <v>351</v>
      </c>
      <c r="C232" s="2"/>
      <c r="D232" s="5">
        <v>0</v>
      </c>
      <c r="E232" s="5">
        <f>E233</f>
        <v>0</v>
      </c>
      <c r="F232" s="5">
        <f t="shared" si="42"/>
        <v>0</v>
      </c>
      <c r="G232" s="5">
        <f>G233</f>
        <v>0</v>
      </c>
      <c r="H232" s="5">
        <f t="shared" si="37"/>
        <v>0</v>
      </c>
      <c r="I232" s="5">
        <f>I233</f>
        <v>0</v>
      </c>
      <c r="J232" s="5">
        <f t="shared" si="38"/>
        <v>0</v>
      </c>
      <c r="K232" s="5">
        <f>K233</f>
        <v>0</v>
      </c>
      <c r="L232" s="5">
        <f t="shared" si="39"/>
        <v>0</v>
      </c>
      <c r="M232" s="5">
        <f>M233</f>
        <v>0</v>
      </c>
      <c r="N232" s="5">
        <f t="shared" si="40"/>
        <v>0</v>
      </c>
      <c r="O232" s="5">
        <f>O233</f>
        <v>0</v>
      </c>
      <c r="P232" s="5">
        <f t="shared" si="33"/>
        <v>0</v>
      </c>
      <c r="Q232" s="5">
        <f>Q233</f>
        <v>0</v>
      </c>
      <c r="R232" s="5">
        <f t="shared" si="34"/>
        <v>0</v>
      </c>
      <c r="S232" s="5">
        <f>S233</f>
        <v>0</v>
      </c>
      <c r="T232" s="5">
        <f t="shared" si="35"/>
        <v>0</v>
      </c>
      <c r="U232" s="5">
        <f>U233</f>
        <v>0</v>
      </c>
      <c r="V232" s="22">
        <v>0</v>
      </c>
    </row>
    <row r="233" spans="1:22" ht="43.5" customHeight="1">
      <c r="A233" s="4" t="s">
        <v>303</v>
      </c>
      <c r="B233" s="2" t="s">
        <v>352</v>
      </c>
      <c r="C233" s="2"/>
      <c r="D233" s="5">
        <v>0</v>
      </c>
      <c r="E233" s="5">
        <f>E234</f>
        <v>0</v>
      </c>
      <c r="F233" s="5">
        <f t="shared" si="42"/>
        <v>0</v>
      </c>
      <c r="G233" s="5">
        <f>G234</f>
        <v>0</v>
      </c>
      <c r="H233" s="5">
        <f t="shared" si="37"/>
        <v>0</v>
      </c>
      <c r="I233" s="5">
        <f>I234</f>
        <v>0</v>
      </c>
      <c r="J233" s="5">
        <f t="shared" si="38"/>
        <v>0</v>
      </c>
      <c r="K233" s="5">
        <f>K234</f>
        <v>0</v>
      </c>
      <c r="L233" s="5">
        <f t="shared" si="39"/>
        <v>0</v>
      </c>
      <c r="M233" s="5">
        <f>M234</f>
        <v>0</v>
      </c>
      <c r="N233" s="5">
        <f t="shared" si="40"/>
        <v>0</v>
      </c>
      <c r="O233" s="5">
        <f>O234</f>
        <v>0</v>
      </c>
      <c r="P233" s="5">
        <f t="shared" si="33"/>
        <v>0</v>
      </c>
      <c r="Q233" s="5">
        <f>Q234</f>
        <v>0</v>
      </c>
      <c r="R233" s="5">
        <f t="shared" si="34"/>
        <v>0</v>
      </c>
      <c r="S233" s="5">
        <f>S234</f>
        <v>0</v>
      </c>
      <c r="T233" s="5">
        <f t="shared" si="35"/>
        <v>0</v>
      </c>
      <c r="U233" s="5">
        <f>U234</f>
        <v>0</v>
      </c>
      <c r="V233" s="22">
        <v>0</v>
      </c>
    </row>
    <row r="234" spans="1:22" ht="38.25">
      <c r="A234" s="4" t="s">
        <v>26</v>
      </c>
      <c r="B234" s="2" t="s">
        <v>352</v>
      </c>
      <c r="C234" s="2">
        <v>200</v>
      </c>
      <c r="D234" s="5">
        <v>0</v>
      </c>
      <c r="E234" s="5">
        <v>0</v>
      </c>
      <c r="F234" s="5">
        <f t="shared" si="42"/>
        <v>0</v>
      </c>
      <c r="G234" s="5"/>
      <c r="H234" s="5">
        <f t="shared" si="37"/>
        <v>0</v>
      </c>
      <c r="I234" s="5"/>
      <c r="J234" s="5">
        <f t="shared" si="38"/>
        <v>0</v>
      </c>
      <c r="K234" s="5"/>
      <c r="L234" s="5">
        <f t="shared" si="39"/>
        <v>0</v>
      </c>
      <c r="M234" s="5"/>
      <c r="N234" s="5">
        <f t="shared" si="40"/>
        <v>0</v>
      </c>
      <c r="O234" s="5"/>
      <c r="P234" s="5">
        <f t="shared" si="33"/>
        <v>0</v>
      </c>
      <c r="Q234" s="5"/>
      <c r="R234" s="5">
        <f t="shared" si="34"/>
        <v>0</v>
      </c>
      <c r="S234" s="5"/>
      <c r="T234" s="5">
        <f t="shared" si="35"/>
        <v>0</v>
      </c>
      <c r="U234" s="5">
        <v>0</v>
      </c>
      <c r="V234" s="22">
        <v>0</v>
      </c>
    </row>
    <row r="235" spans="1:22" ht="41.25" customHeight="1">
      <c r="A235" s="4" t="s">
        <v>304</v>
      </c>
      <c r="B235" s="2" t="s">
        <v>353</v>
      </c>
      <c r="C235" s="2"/>
      <c r="D235" s="5">
        <v>0</v>
      </c>
      <c r="E235" s="5">
        <f>E236</f>
        <v>1200</v>
      </c>
      <c r="F235" s="5">
        <f t="shared" si="42"/>
        <v>1200</v>
      </c>
      <c r="G235" s="5">
        <f>G236</f>
        <v>2023.5560800000001</v>
      </c>
      <c r="H235" s="5">
        <f t="shared" si="37"/>
        <v>3223.5560800000003</v>
      </c>
      <c r="I235" s="5">
        <f>I236</f>
        <v>1800</v>
      </c>
      <c r="J235" s="5">
        <f t="shared" si="38"/>
        <v>5023.5560800000003</v>
      </c>
      <c r="K235" s="5">
        <f>K236</f>
        <v>-348.42944</v>
      </c>
      <c r="L235" s="5">
        <f t="shared" si="39"/>
        <v>4675.1266400000004</v>
      </c>
      <c r="M235" s="5">
        <f>M236</f>
        <v>0</v>
      </c>
      <c r="N235" s="5">
        <f t="shared" si="40"/>
        <v>4675.1266400000004</v>
      </c>
      <c r="O235" s="5">
        <f>O236</f>
        <v>1000</v>
      </c>
      <c r="P235" s="5">
        <f t="shared" si="33"/>
        <v>5675.1266400000004</v>
      </c>
      <c r="Q235" s="5">
        <f>Q236</f>
        <v>0</v>
      </c>
      <c r="R235" s="5">
        <f t="shared" si="34"/>
        <v>5675.1266400000004</v>
      </c>
      <c r="S235" s="5">
        <f>S236</f>
        <v>0</v>
      </c>
      <c r="T235" s="5">
        <f t="shared" si="35"/>
        <v>5675.1266400000004</v>
      </c>
      <c r="U235" s="5">
        <f>U236</f>
        <v>4213.9459699999998</v>
      </c>
      <c r="V235" s="22">
        <f t="shared" si="36"/>
        <v>74.252897552961031</v>
      </c>
    </row>
    <row r="236" spans="1:22" ht="32.25" customHeight="1">
      <c r="A236" s="4" t="s">
        <v>305</v>
      </c>
      <c r="B236" s="2" t="s">
        <v>354</v>
      </c>
      <c r="C236" s="2"/>
      <c r="D236" s="5">
        <v>0</v>
      </c>
      <c r="E236" s="5">
        <f>E237</f>
        <v>1200</v>
      </c>
      <c r="F236" s="5">
        <f t="shared" si="42"/>
        <v>1200</v>
      </c>
      <c r="G236" s="5">
        <f>G237</f>
        <v>2023.5560800000001</v>
      </c>
      <c r="H236" s="5">
        <f t="shared" si="37"/>
        <v>3223.5560800000003</v>
      </c>
      <c r="I236" s="5">
        <f>I237</f>
        <v>1800</v>
      </c>
      <c r="J236" s="5">
        <f t="shared" si="38"/>
        <v>5023.5560800000003</v>
      </c>
      <c r="K236" s="5">
        <f>K237</f>
        <v>-348.42944</v>
      </c>
      <c r="L236" s="5">
        <f t="shared" si="39"/>
        <v>4675.1266400000004</v>
      </c>
      <c r="M236" s="5">
        <f>M237</f>
        <v>0</v>
      </c>
      <c r="N236" s="5">
        <f t="shared" si="40"/>
        <v>4675.1266400000004</v>
      </c>
      <c r="O236" s="5">
        <f>O237</f>
        <v>1000</v>
      </c>
      <c r="P236" s="5">
        <f t="shared" si="33"/>
        <v>5675.1266400000004</v>
      </c>
      <c r="Q236" s="5">
        <f>Q237</f>
        <v>0</v>
      </c>
      <c r="R236" s="5">
        <f t="shared" si="34"/>
        <v>5675.1266400000004</v>
      </c>
      <c r="S236" s="5">
        <f>S237</f>
        <v>0</v>
      </c>
      <c r="T236" s="5">
        <f t="shared" si="35"/>
        <v>5675.1266400000004</v>
      </c>
      <c r="U236" s="5">
        <f>U237</f>
        <v>4213.9459699999998</v>
      </c>
      <c r="V236" s="22">
        <f t="shared" si="36"/>
        <v>74.252897552961031</v>
      </c>
    </row>
    <row r="237" spans="1:22" ht="38.25">
      <c r="A237" s="4" t="s">
        <v>26</v>
      </c>
      <c r="B237" s="2" t="s">
        <v>354</v>
      </c>
      <c r="C237" s="2">
        <v>200</v>
      </c>
      <c r="D237" s="5">
        <v>0</v>
      </c>
      <c r="E237" s="5">
        <f>1000+200</f>
        <v>1200</v>
      </c>
      <c r="F237" s="5">
        <f t="shared" si="42"/>
        <v>1200</v>
      </c>
      <c r="G237" s="5">
        <v>2023.5560800000001</v>
      </c>
      <c r="H237" s="5">
        <f t="shared" si="37"/>
        <v>3223.5560800000003</v>
      </c>
      <c r="I237" s="5">
        <v>1800</v>
      </c>
      <c r="J237" s="5">
        <f t="shared" si="38"/>
        <v>5023.5560800000003</v>
      </c>
      <c r="K237" s="5">
        <v>-348.42944</v>
      </c>
      <c r="L237" s="5">
        <f t="shared" si="39"/>
        <v>4675.1266400000004</v>
      </c>
      <c r="M237" s="5"/>
      <c r="N237" s="5">
        <f t="shared" si="40"/>
        <v>4675.1266400000004</v>
      </c>
      <c r="O237" s="5">
        <v>1000</v>
      </c>
      <c r="P237" s="5">
        <f t="shared" si="33"/>
        <v>5675.1266400000004</v>
      </c>
      <c r="Q237" s="5"/>
      <c r="R237" s="5">
        <f t="shared" si="34"/>
        <v>5675.1266400000004</v>
      </c>
      <c r="S237" s="5"/>
      <c r="T237" s="5">
        <f t="shared" si="35"/>
        <v>5675.1266400000004</v>
      </c>
      <c r="U237" s="5">
        <v>4213.9459699999998</v>
      </c>
      <c r="V237" s="22">
        <f t="shared" si="36"/>
        <v>74.252897552961031</v>
      </c>
    </row>
    <row r="238" spans="1:22" ht="45.75" customHeight="1">
      <c r="A238" s="4" t="s">
        <v>542</v>
      </c>
      <c r="B238" s="2" t="s">
        <v>541</v>
      </c>
      <c r="C238" s="2"/>
      <c r="D238" s="5">
        <v>0</v>
      </c>
      <c r="E238" s="5">
        <f>E239</f>
        <v>30652.48805</v>
      </c>
      <c r="F238" s="5">
        <f t="shared" si="42"/>
        <v>30652.48805</v>
      </c>
      <c r="G238" s="5">
        <f>G239</f>
        <v>0</v>
      </c>
      <c r="H238" s="5">
        <f t="shared" si="37"/>
        <v>30652.48805</v>
      </c>
      <c r="I238" s="5">
        <f>I239</f>
        <v>0</v>
      </c>
      <c r="J238" s="5">
        <f t="shared" si="38"/>
        <v>30652.48805</v>
      </c>
      <c r="K238" s="5">
        <f>K239</f>
        <v>0</v>
      </c>
      <c r="L238" s="5">
        <f t="shared" si="39"/>
        <v>30652.48805</v>
      </c>
      <c r="M238" s="5">
        <f>M239</f>
        <v>0</v>
      </c>
      <c r="N238" s="5">
        <f t="shared" si="40"/>
        <v>30652.48805</v>
      </c>
      <c r="O238" s="5">
        <f>O239</f>
        <v>0</v>
      </c>
      <c r="P238" s="5">
        <f t="shared" si="33"/>
        <v>30652.48805</v>
      </c>
      <c r="Q238" s="5">
        <f>Q239</f>
        <v>0</v>
      </c>
      <c r="R238" s="5">
        <f t="shared" si="34"/>
        <v>30652.48805</v>
      </c>
      <c r="S238" s="5">
        <f>S239</f>
        <v>0</v>
      </c>
      <c r="T238" s="5">
        <f t="shared" si="35"/>
        <v>30652.48805</v>
      </c>
      <c r="U238" s="5">
        <f>U239</f>
        <v>29951.619299999998</v>
      </c>
      <c r="V238" s="22">
        <f t="shared" si="36"/>
        <v>97.713501269923825</v>
      </c>
    </row>
    <row r="239" spans="1:22" ht="55.5" customHeight="1">
      <c r="A239" s="4" t="s">
        <v>572</v>
      </c>
      <c r="B239" s="2" t="s">
        <v>547</v>
      </c>
      <c r="C239" s="2"/>
      <c r="D239" s="5">
        <v>0</v>
      </c>
      <c r="E239" s="5">
        <f>E240</f>
        <v>30652.48805</v>
      </c>
      <c r="F239" s="5">
        <f t="shared" si="42"/>
        <v>30652.48805</v>
      </c>
      <c r="G239" s="5">
        <f>G240</f>
        <v>0</v>
      </c>
      <c r="H239" s="5">
        <f t="shared" si="37"/>
        <v>30652.48805</v>
      </c>
      <c r="I239" s="5">
        <f>I240</f>
        <v>0</v>
      </c>
      <c r="J239" s="5">
        <f t="shared" si="38"/>
        <v>30652.48805</v>
      </c>
      <c r="K239" s="5">
        <f>K240</f>
        <v>0</v>
      </c>
      <c r="L239" s="5">
        <f t="shared" si="39"/>
        <v>30652.48805</v>
      </c>
      <c r="M239" s="5">
        <f>M240</f>
        <v>0</v>
      </c>
      <c r="N239" s="5">
        <f t="shared" si="40"/>
        <v>30652.48805</v>
      </c>
      <c r="O239" s="5">
        <f>O240</f>
        <v>0</v>
      </c>
      <c r="P239" s="5">
        <f t="shared" si="33"/>
        <v>30652.48805</v>
      </c>
      <c r="Q239" s="5">
        <f>Q240</f>
        <v>0</v>
      </c>
      <c r="R239" s="5">
        <f t="shared" si="34"/>
        <v>30652.48805</v>
      </c>
      <c r="S239" s="5">
        <f>S240</f>
        <v>0</v>
      </c>
      <c r="T239" s="5">
        <f t="shared" si="35"/>
        <v>30652.48805</v>
      </c>
      <c r="U239" s="5">
        <f>U240</f>
        <v>29951.619299999998</v>
      </c>
      <c r="V239" s="22">
        <f t="shared" si="36"/>
        <v>97.713501269923825</v>
      </c>
    </row>
    <row r="240" spans="1:22" ht="39" customHeight="1">
      <c r="A240" s="4" t="s">
        <v>176</v>
      </c>
      <c r="B240" s="2" t="s">
        <v>547</v>
      </c>
      <c r="C240" s="2">
        <v>400</v>
      </c>
      <c r="D240" s="5">
        <v>0</v>
      </c>
      <c r="E240" s="5">
        <f>16.12441+30636.36364</f>
        <v>30652.48805</v>
      </c>
      <c r="F240" s="5">
        <f t="shared" si="42"/>
        <v>30652.48805</v>
      </c>
      <c r="G240" s="5"/>
      <c r="H240" s="5">
        <f t="shared" si="37"/>
        <v>30652.48805</v>
      </c>
      <c r="I240" s="5"/>
      <c r="J240" s="5">
        <f t="shared" si="38"/>
        <v>30652.48805</v>
      </c>
      <c r="K240" s="5"/>
      <c r="L240" s="5">
        <f t="shared" si="39"/>
        <v>30652.48805</v>
      </c>
      <c r="M240" s="5"/>
      <c r="N240" s="5">
        <f t="shared" si="40"/>
        <v>30652.48805</v>
      </c>
      <c r="O240" s="5"/>
      <c r="P240" s="5">
        <f t="shared" si="33"/>
        <v>30652.48805</v>
      </c>
      <c r="Q240" s="5"/>
      <c r="R240" s="5">
        <f t="shared" si="34"/>
        <v>30652.48805</v>
      </c>
      <c r="S240" s="5"/>
      <c r="T240" s="5">
        <f t="shared" si="35"/>
        <v>30652.48805</v>
      </c>
      <c r="U240" s="5">
        <v>29951.619299999998</v>
      </c>
      <c r="V240" s="22">
        <f t="shared" si="36"/>
        <v>97.713501269923825</v>
      </c>
    </row>
    <row r="241" spans="1:22" ht="99" customHeight="1">
      <c r="A241" s="7" t="s">
        <v>317</v>
      </c>
      <c r="B241" s="8" t="s">
        <v>46</v>
      </c>
      <c r="C241" s="2"/>
      <c r="D241" s="5">
        <v>1343</v>
      </c>
      <c r="E241" s="5">
        <f>E242</f>
        <v>0</v>
      </c>
      <c r="F241" s="5">
        <f t="shared" si="42"/>
        <v>1343</v>
      </c>
      <c r="G241" s="5">
        <f>G242</f>
        <v>0</v>
      </c>
      <c r="H241" s="5">
        <f t="shared" si="37"/>
        <v>1343</v>
      </c>
      <c r="I241" s="5">
        <f>I242</f>
        <v>0</v>
      </c>
      <c r="J241" s="5">
        <f t="shared" si="38"/>
        <v>1343</v>
      </c>
      <c r="K241" s="5">
        <f>K242</f>
        <v>0</v>
      </c>
      <c r="L241" s="5">
        <f t="shared" si="39"/>
        <v>1343</v>
      </c>
      <c r="M241" s="5">
        <f>M242</f>
        <v>0</v>
      </c>
      <c r="N241" s="5">
        <f t="shared" si="40"/>
        <v>1343</v>
      </c>
      <c r="O241" s="5">
        <f>O242</f>
        <v>0</v>
      </c>
      <c r="P241" s="5">
        <f t="shared" si="33"/>
        <v>1343</v>
      </c>
      <c r="Q241" s="5">
        <f>Q242</f>
        <v>0</v>
      </c>
      <c r="R241" s="5">
        <f t="shared" si="34"/>
        <v>1343</v>
      </c>
      <c r="S241" s="5">
        <f>S242</f>
        <v>0</v>
      </c>
      <c r="T241" s="5">
        <f t="shared" si="35"/>
        <v>1343</v>
      </c>
      <c r="U241" s="5">
        <f>U242</f>
        <v>1175.855</v>
      </c>
      <c r="V241" s="22">
        <f t="shared" si="36"/>
        <v>87.554355919583031</v>
      </c>
    </row>
    <row r="242" spans="1:22" ht="67.5" customHeight="1">
      <c r="A242" s="9" t="s">
        <v>318</v>
      </c>
      <c r="B242" s="8" t="s">
        <v>355</v>
      </c>
      <c r="C242" s="2"/>
      <c r="D242" s="5">
        <v>1343</v>
      </c>
      <c r="E242" s="5">
        <f>E243+E247+E252</f>
        <v>0</v>
      </c>
      <c r="F242" s="5">
        <f t="shared" si="42"/>
        <v>1343</v>
      </c>
      <c r="G242" s="5">
        <f>G243+G247+G252</f>
        <v>0</v>
      </c>
      <c r="H242" s="5">
        <f t="shared" si="37"/>
        <v>1343</v>
      </c>
      <c r="I242" s="5">
        <f>I243+I247+I252</f>
        <v>0</v>
      </c>
      <c r="J242" s="5">
        <f t="shared" si="38"/>
        <v>1343</v>
      </c>
      <c r="K242" s="5">
        <f>K243+K247+K252</f>
        <v>0</v>
      </c>
      <c r="L242" s="5">
        <f t="shared" si="39"/>
        <v>1343</v>
      </c>
      <c r="M242" s="5">
        <f>M243+M247+M252</f>
        <v>0</v>
      </c>
      <c r="N242" s="5">
        <f t="shared" si="40"/>
        <v>1343</v>
      </c>
      <c r="O242" s="5">
        <f>O243+O247+O252</f>
        <v>0</v>
      </c>
      <c r="P242" s="5">
        <f t="shared" si="33"/>
        <v>1343</v>
      </c>
      <c r="Q242" s="5">
        <f>Q243+Q247+Q252</f>
        <v>0</v>
      </c>
      <c r="R242" s="5">
        <f t="shared" si="34"/>
        <v>1343</v>
      </c>
      <c r="S242" s="5">
        <f>S243+S247+S252</f>
        <v>0</v>
      </c>
      <c r="T242" s="5">
        <f t="shared" si="35"/>
        <v>1343</v>
      </c>
      <c r="U242" s="5">
        <f>U243+U247+U252</f>
        <v>1175.855</v>
      </c>
      <c r="V242" s="22">
        <f t="shared" si="36"/>
        <v>87.554355919583031</v>
      </c>
    </row>
    <row r="243" spans="1:22" ht="51">
      <c r="A243" s="4" t="s">
        <v>47</v>
      </c>
      <c r="B243" s="2" t="s">
        <v>356</v>
      </c>
      <c r="C243" s="2"/>
      <c r="D243" s="5">
        <v>422</v>
      </c>
      <c r="E243" s="5">
        <f>E244</f>
        <v>0</v>
      </c>
      <c r="F243" s="5">
        <f t="shared" si="42"/>
        <v>422</v>
      </c>
      <c r="G243" s="5">
        <f>G244</f>
        <v>0</v>
      </c>
      <c r="H243" s="5">
        <f t="shared" si="37"/>
        <v>422</v>
      </c>
      <c r="I243" s="5">
        <f>I244</f>
        <v>0</v>
      </c>
      <c r="J243" s="5">
        <f t="shared" si="38"/>
        <v>422</v>
      </c>
      <c r="K243" s="5">
        <f>K244</f>
        <v>0</v>
      </c>
      <c r="L243" s="5">
        <f t="shared" si="39"/>
        <v>422</v>
      </c>
      <c r="M243" s="5">
        <f>M244</f>
        <v>0</v>
      </c>
      <c r="N243" s="5">
        <f t="shared" si="40"/>
        <v>422</v>
      </c>
      <c r="O243" s="5">
        <f>O244</f>
        <v>0</v>
      </c>
      <c r="P243" s="5">
        <f t="shared" si="33"/>
        <v>422</v>
      </c>
      <c r="Q243" s="5">
        <f>Q244</f>
        <v>0</v>
      </c>
      <c r="R243" s="5">
        <f t="shared" si="34"/>
        <v>422</v>
      </c>
      <c r="S243" s="5">
        <f>S244</f>
        <v>4.5999999999999996</v>
      </c>
      <c r="T243" s="5">
        <f t="shared" si="35"/>
        <v>426.6</v>
      </c>
      <c r="U243" s="5">
        <f>U244</f>
        <v>415.20000000000005</v>
      </c>
      <c r="V243" s="22">
        <f t="shared" si="36"/>
        <v>97.327707454289737</v>
      </c>
    </row>
    <row r="244" spans="1:22" ht="38.25">
      <c r="A244" s="4" t="s">
        <v>48</v>
      </c>
      <c r="B244" s="2" t="s">
        <v>357</v>
      </c>
      <c r="C244" s="2"/>
      <c r="D244" s="5">
        <v>422</v>
      </c>
      <c r="E244" s="5">
        <f>E245+E246</f>
        <v>0</v>
      </c>
      <c r="F244" s="5">
        <f t="shared" si="42"/>
        <v>422</v>
      </c>
      <c r="G244" s="5">
        <f>G245+G246</f>
        <v>0</v>
      </c>
      <c r="H244" s="5">
        <f t="shared" si="37"/>
        <v>422</v>
      </c>
      <c r="I244" s="5">
        <f>I245+I246</f>
        <v>0</v>
      </c>
      <c r="J244" s="5">
        <f t="shared" si="38"/>
        <v>422</v>
      </c>
      <c r="K244" s="5">
        <f>K245+K246</f>
        <v>0</v>
      </c>
      <c r="L244" s="5">
        <f t="shared" si="39"/>
        <v>422</v>
      </c>
      <c r="M244" s="5">
        <f>M245+M246</f>
        <v>0</v>
      </c>
      <c r="N244" s="5">
        <f t="shared" si="40"/>
        <v>422</v>
      </c>
      <c r="O244" s="5">
        <f>O245+O246</f>
        <v>0</v>
      </c>
      <c r="P244" s="5">
        <f t="shared" si="33"/>
        <v>422</v>
      </c>
      <c r="Q244" s="5">
        <f>Q245+Q246</f>
        <v>0</v>
      </c>
      <c r="R244" s="5">
        <f t="shared" si="34"/>
        <v>422</v>
      </c>
      <c r="S244" s="5">
        <f>S245+S246</f>
        <v>4.5999999999999996</v>
      </c>
      <c r="T244" s="5">
        <f t="shared" si="35"/>
        <v>426.6</v>
      </c>
      <c r="U244" s="5">
        <f>U245+U246</f>
        <v>415.20000000000005</v>
      </c>
      <c r="V244" s="22">
        <f t="shared" si="36"/>
        <v>97.327707454289737</v>
      </c>
    </row>
    <row r="245" spans="1:22" ht="76.5">
      <c r="A245" s="4" t="s">
        <v>49</v>
      </c>
      <c r="B245" s="2" t="s">
        <v>357</v>
      </c>
      <c r="C245" s="2">
        <v>100</v>
      </c>
      <c r="D245" s="5">
        <v>270</v>
      </c>
      <c r="E245" s="5">
        <v>0</v>
      </c>
      <c r="F245" s="5">
        <f t="shared" si="42"/>
        <v>270</v>
      </c>
      <c r="G245" s="5"/>
      <c r="H245" s="5">
        <f t="shared" si="37"/>
        <v>270</v>
      </c>
      <c r="I245" s="5"/>
      <c r="J245" s="5">
        <f t="shared" si="38"/>
        <v>270</v>
      </c>
      <c r="K245" s="5"/>
      <c r="L245" s="5">
        <f t="shared" si="39"/>
        <v>270</v>
      </c>
      <c r="M245" s="5"/>
      <c r="N245" s="5">
        <f t="shared" si="40"/>
        <v>270</v>
      </c>
      <c r="O245" s="5"/>
      <c r="P245" s="5">
        <f t="shared" si="33"/>
        <v>270</v>
      </c>
      <c r="Q245" s="5"/>
      <c r="R245" s="5">
        <f t="shared" si="34"/>
        <v>270</v>
      </c>
      <c r="S245" s="5">
        <v>4.5999999999999996</v>
      </c>
      <c r="T245" s="5">
        <f t="shared" si="35"/>
        <v>274.60000000000002</v>
      </c>
      <c r="U245" s="5">
        <v>274.60000000000002</v>
      </c>
      <c r="V245" s="22">
        <f t="shared" si="36"/>
        <v>100</v>
      </c>
    </row>
    <row r="246" spans="1:22" ht="38.25">
      <c r="A246" s="4" t="s">
        <v>26</v>
      </c>
      <c r="B246" s="2" t="s">
        <v>357</v>
      </c>
      <c r="C246" s="2">
        <v>200</v>
      </c>
      <c r="D246" s="5">
        <v>152</v>
      </c>
      <c r="E246" s="5">
        <v>0</v>
      </c>
      <c r="F246" s="5">
        <f t="shared" si="42"/>
        <v>152</v>
      </c>
      <c r="G246" s="5"/>
      <c r="H246" s="5">
        <f t="shared" si="37"/>
        <v>152</v>
      </c>
      <c r="I246" s="5"/>
      <c r="J246" s="5">
        <f t="shared" si="38"/>
        <v>152</v>
      </c>
      <c r="K246" s="5"/>
      <c r="L246" s="5">
        <f t="shared" si="39"/>
        <v>152</v>
      </c>
      <c r="M246" s="5"/>
      <c r="N246" s="5">
        <f t="shared" si="40"/>
        <v>152</v>
      </c>
      <c r="O246" s="5"/>
      <c r="P246" s="5">
        <f t="shared" si="33"/>
        <v>152</v>
      </c>
      <c r="Q246" s="5"/>
      <c r="R246" s="5">
        <f t="shared" si="34"/>
        <v>152</v>
      </c>
      <c r="S246" s="5"/>
      <c r="T246" s="5">
        <f t="shared" si="35"/>
        <v>152</v>
      </c>
      <c r="U246" s="5">
        <v>140.6</v>
      </c>
      <c r="V246" s="22">
        <f t="shared" si="36"/>
        <v>92.5</v>
      </c>
    </row>
    <row r="247" spans="1:22" ht="51">
      <c r="A247" s="4" t="s">
        <v>381</v>
      </c>
      <c r="B247" s="2" t="s">
        <v>358</v>
      </c>
      <c r="C247" s="2"/>
      <c r="D247" s="5">
        <v>723</v>
      </c>
      <c r="E247" s="5">
        <f>E248</f>
        <v>0</v>
      </c>
      <c r="F247" s="5">
        <f t="shared" si="42"/>
        <v>723</v>
      </c>
      <c r="G247" s="5">
        <f>G248</f>
        <v>0</v>
      </c>
      <c r="H247" s="5">
        <f t="shared" si="37"/>
        <v>723</v>
      </c>
      <c r="I247" s="5">
        <f>I248</f>
        <v>0</v>
      </c>
      <c r="J247" s="5">
        <f t="shared" si="38"/>
        <v>723</v>
      </c>
      <c r="K247" s="5">
        <f>K248</f>
        <v>0</v>
      </c>
      <c r="L247" s="5">
        <f t="shared" si="39"/>
        <v>723</v>
      </c>
      <c r="M247" s="5">
        <f>M248</f>
        <v>0</v>
      </c>
      <c r="N247" s="5">
        <f t="shared" si="40"/>
        <v>723</v>
      </c>
      <c r="O247" s="5">
        <f>O248</f>
        <v>0</v>
      </c>
      <c r="P247" s="5">
        <f t="shared" si="33"/>
        <v>723</v>
      </c>
      <c r="Q247" s="5">
        <f>Q248</f>
        <v>0</v>
      </c>
      <c r="R247" s="5">
        <f t="shared" si="34"/>
        <v>723</v>
      </c>
      <c r="S247" s="5">
        <f>S248</f>
        <v>-3.6</v>
      </c>
      <c r="T247" s="5">
        <f t="shared" si="35"/>
        <v>719.4</v>
      </c>
      <c r="U247" s="5">
        <f>U248</f>
        <v>598.65499999999997</v>
      </c>
      <c r="V247" s="22">
        <f t="shared" si="36"/>
        <v>83.215874339727549</v>
      </c>
    </row>
    <row r="248" spans="1:22" ht="38.25">
      <c r="A248" s="4" t="s">
        <v>382</v>
      </c>
      <c r="B248" s="2" t="s">
        <v>359</v>
      </c>
      <c r="C248" s="2"/>
      <c r="D248" s="5">
        <v>723</v>
      </c>
      <c r="E248" s="5">
        <f>E249+E250+E251</f>
        <v>0</v>
      </c>
      <c r="F248" s="5">
        <f t="shared" si="42"/>
        <v>723</v>
      </c>
      <c r="G248" s="5">
        <f>G249+G250+G251</f>
        <v>0</v>
      </c>
      <c r="H248" s="5">
        <f t="shared" si="37"/>
        <v>723</v>
      </c>
      <c r="I248" s="5">
        <f>I249+I250+I251</f>
        <v>0</v>
      </c>
      <c r="J248" s="5">
        <f t="shared" si="38"/>
        <v>723</v>
      </c>
      <c r="K248" s="5">
        <f>K249+K250+K251</f>
        <v>0</v>
      </c>
      <c r="L248" s="5">
        <f t="shared" si="39"/>
        <v>723</v>
      </c>
      <c r="M248" s="5">
        <f>M249+M250+M251</f>
        <v>0</v>
      </c>
      <c r="N248" s="5">
        <f t="shared" si="40"/>
        <v>723</v>
      </c>
      <c r="O248" s="5">
        <f>O249+O250+O251</f>
        <v>0</v>
      </c>
      <c r="P248" s="5">
        <f t="shared" si="33"/>
        <v>723</v>
      </c>
      <c r="Q248" s="5">
        <f>Q249+Q250+Q251</f>
        <v>0</v>
      </c>
      <c r="R248" s="5">
        <f t="shared" si="34"/>
        <v>723</v>
      </c>
      <c r="S248" s="5">
        <f>S249+S250+S251</f>
        <v>-3.6</v>
      </c>
      <c r="T248" s="5">
        <f t="shared" si="35"/>
        <v>719.4</v>
      </c>
      <c r="U248" s="5">
        <f>U249+U250+U251</f>
        <v>598.65499999999997</v>
      </c>
      <c r="V248" s="22">
        <f t="shared" si="36"/>
        <v>83.215874339727549</v>
      </c>
    </row>
    <row r="249" spans="1:22" ht="76.5">
      <c r="A249" s="4" t="s">
        <v>49</v>
      </c>
      <c r="B249" s="2" t="s">
        <v>359</v>
      </c>
      <c r="C249" s="2">
        <v>100</v>
      </c>
      <c r="D249" s="5">
        <v>507</v>
      </c>
      <c r="E249" s="5">
        <v>0</v>
      </c>
      <c r="F249" s="5">
        <f t="shared" si="42"/>
        <v>507</v>
      </c>
      <c r="G249" s="5"/>
      <c r="H249" s="5">
        <f t="shared" si="37"/>
        <v>507</v>
      </c>
      <c r="I249" s="5"/>
      <c r="J249" s="5">
        <f t="shared" si="38"/>
        <v>507</v>
      </c>
      <c r="K249" s="5"/>
      <c r="L249" s="5">
        <f t="shared" si="39"/>
        <v>507</v>
      </c>
      <c r="M249" s="5"/>
      <c r="N249" s="5">
        <f t="shared" si="40"/>
        <v>507</v>
      </c>
      <c r="O249" s="5"/>
      <c r="P249" s="5">
        <f t="shared" si="33"/>
        <v>507</v>
      </c>
      <c r="Q249" s="5"/>
      <c r="R249" s="5">
        <f t="shared" si="34"/>
        <v>507</v>
      </c>
      <c r="S249" s="5"/>
      <c r="T249" s="5">
        <f t="shared" si="35"/>
        <v>507</v>
      </c>
      <c r="U249" s="5">
        <v>440.6</v>
      </c>
      <c r="V249" s="22">
        <f t="shared" si="36"/>
        <v>86.903353057199212</v>
      </c>
    </row>
    <row r="250" spans="1:22" ht="38.25">
      <c r="A250" s="4" t="s">
        <v>26</v>
      </c>
      <c r="B250" s="2" t="s">
        <v>359</v>
      </c>
      <c r="C250" s="2">
        <v>200</v>
      </c>
      <c r="D250" s="5">
        <v>216</v>
      </c>
      <c r="E250" s="5">
        <v>0</v>
      </c>
      <c r="F250" s="5">
        <f t="shared" si="42"/>
        <v>216</v>
      </c>
      <c r="G250" s="5"/>
      <c r="H250" s="5">
        <f t="shared" si="37"/>
        <v>216</v>
      </c>
      <c r="I250" s="5"/>
      <c r="J250" s="5">
        <f t="shared" si="38"/>
        <v>216</v>
      </c>
      <c r="K250" s="5">
        <v>-8</v>
      </c>
      <c r="L250" s="5">
        <f t="shared" si="39"/>
        <v>208</v>
      </c>
      <c r="M250" s="5"/>
      <c r="N250" s="5">
        <f t="shared" si="40"/>
        <v>208</v>
      </c>
      <c r="O250" s="5"/>
      <c r="P250" s="5">
        <f t="shared" si="33"/>
        <v>208</v>
      </c>
      <c r="Q250" s="5"/>
      <c r="R250" s="5">
        <f t="shared" si="34"/>
        <v>208</v>
      </c>
      <c r="S250" s="5">
        <v>-3.6</v>
      </c>
      <c r="T250" s="5">
        <f t="shared" si="35"/>
        <v>204.4</v>
      </c>
      <c r="U250" s="5">
        <v>150.05500000000001</v>
      </c>
      <c r="V250" s="22">
        <f t="shared" si="36"/>
        <v>73.412426614481404</v>
      </c>
    </row>
    <row r="251" spans="1:22" ht="15.75">
      <c r="A251" s="4" t="s">
        <v>116</v>
      </c>
      <c r="B251" s="2" t="s">
        <v>359</v>
      </c>
      <c r="C251" s="2">
        <v>800</v>
      </c>
      <c r="D251" s="5">
        <v>0</v>
      </c>
      <c r="E251" s="5">
        <v>0</v>
      </c>
      <c r="F251" s="5">
        <f t="shared" si="42"/>
        <v>0</v>
      </c>
      <c r="G251" s="5"/>
      <c r="H251" s="5">
        <f t="shared" si="37"/>
        <v>0</v>
      </c>
      <c r="I251" s="5"/>
      <c r="J251" s="5">
        <f t="shared" si="38"/>
        <v>0</v>
      </c>
      <c r="K251" s="5">
        <v>8</v>
      </c>
      <c r="L251" s="5">
        <f t="shared" si="39"/>
        <v>8</v>
      </c>
      <c r="M251" s="5"/>
      <c r="N251" s="5">
        <f t="shared" si="40"/>
        <v>8</v>
      </c>
      <c r="O251" s="5"/>
      <c r="P251" s="5">
        <f t="shared" si="33"/>
        <v>8</v>
      </c>
      <c r="Q251" s="5"/>
      <c r="R251" s="5">
        <f t="shared" si="34"/>
        <v>8</v>
      </c>
      <c r="S251" s="5"/>
      <c r="T251" s="5">
        <f t="shared" si="35"/>
        <v>8</v>
      </c>
      <c r="U251" s="5">
        <v>8</v>
      </c>
      <c r="V251" s="22">
        <f t="shared" si="36"/>
        <v>100</v>
      </c>
    </row>
    <row r="252" spans="1:22" ht="38.25">
      <c r="A252" s="4" t="s">
        <v>281</v>
      </c>
      <c r="B252" s="2" t="s">
        <v>360</v>
      </c>
      <c r="C252" s="2"/>
      <c r="D252" s="5">
        <v>198</v>
      </c>
      <c r="E252" s="5">
        <f>E253</f>
        <v>0</v>
      </c>
      <c r="F252" s="5">
        <f t="shared" si="42"/>
        <v>198</v>
      </c>
      <c r="G252" s="5">
        <f>G253</f>
        <v>0</v>
      </c>
      <c r="H252" s="5">
        <f t="shared" si="37"/>
        <v>198</v>
      </c>
      <c r="I252" s="5">
        <f>I253</f>
        <v>0</v>
      </c>
      <c r="J252" s="5">
        <f t="shared" si="38"/>
        <v>198</v>
      </c>
      <c r="K252" s="5">
        <f>K253</f>
        <v>0</v>
      </c>
      <c r="L252" s="5">
        <f t="shared" si="39"/>
        <v>198</v>
      </c>
      <c r="M252" s="5">
        <f>M253</f>
        <v>0</v>
      </c>
      <c r="N252" s="5">
        <f t="shared" si="40"/>
        <v>198</v>
      </c>
      <c r="O252" s="5">
        <f>O253</f>
        <v>0</v>
      </c>
      <c r="P252" s="5">
        <f t="shared" si="33"/>
        <v>198</v>
      </c>
      <c r="Q252" s="5">
        <f>Q253</f>
        <v>0</v>
      </c>
      <c r="R252" s="5">
        <f t="shared" si="34"/>
        <v>198</v>
      </c>
      <c r="S252" s="5">
        <f>S253</f>
        <v>-1</v>
      </c>
      <c r="T252" s="5">
        <f t="shared" si="35"/>
        <v>197</v>
      </c>
      <c r="U252" s="5">
        <f>U253</f>
        <v>162</v>
      </c>
      <c r="V252" s="22">
        <f t="shared" si="36"/>
        <v>82.233502538071065</v>
      </c>
    </row>
    <row r="253" spans="1:22" ht="25.5">
      <c r="A253" s="4" t="s">
        <v>282</v>
      </c>
      <c r="B253" s="2" t="s">
        <v>361</v>
      </c>
      <c r="C253" s="2"/>
      <c r="D253" s="5">
        <v>198</v>
      </c>
      <c r="E253" s="5">
        <f>E254+E255</f>
        <v>0</v>
      </c>
      <c r="F253" s="5">
        <f t="shared" si="42"/>
        <v>198</v>
      </c>
      <c r="G253" s="5">
        <f>G254+G255</f>
        <v>0</v>
      </c>
      <c r="H253" s="5">
        <f t="shared" si="37"/>
        <v>198</v>
      </c>
      <c r="I253" s="5">
        <f>I254+I255</f>
        <v>0</v>
      </c>
      <c r="J253" s="5">
        <f t="shared" si="38"/>
        <v>198</v>
      </c>
      <c r="K253" s="5">
        <f>K254+K255</f>
        <v>0</v>
      </c>
      <c r="L253" s="5">
        <f t="shared" si="39"/>
        <v>198</v>
      </c>
      <c r="M253" s="5">
        <f>M254+M255</f>
        <v>0</v>
      </c>
      <c r="N253" s="5">
        <f t="shared" si="40"/>
        <v>198</v>
      </c>
      <c r="O253" s="5">
        <f>O254+O255</f>
        <v>0</v>
      </c>
      <c r="P253" s="5">
        <f t="shared" si="33"/>
        <v>198</v>
      </c>
      <c r="Q253" s="5">
        <f>Q254+Q255</f>
        <v>0</v>
      </c>
      <c r="R253" s="5">
        <f t="shared" si="34"/>
        <v>198</v>
      </c>
      <c r="S253" s="5">
        <f>S254+S255</f>
        <v>-1</v>
      </c>
      <c r="T253" s="5">
        <f t="shared" si="35"/>
        <v>197</v>
      </c>
      <c r="U253" s="5">
        <f>U254+U255</f>
        <v>162</v>
      </c>
      <c r="V253" s="22">
        <f t="shared" si="36"/>
        <v>82.233502538071065</v>
      </c>
    </row>
    <row r="254" spans="1:22" ht="76.5">
      <c r="A254" s="4" t="s">
        <v>49</v>
      </c>
      <c r="B254" s="2" t="s">
        <v>361</v>
      </c>
      <c r="C254" s="2">
        <v>100</v>
      </c>
      <c r="D254" s="5">
        <v>164</v>
      </c>
      <c r="E254" s="5">
        <v>0</v>
      </c>
      <c r="F254" s="5">
        <f t="shared" si="42"/>
        <v>164</v>
      </c>
      <c r="G254" s="5"/>
      <c r="H254" s="5">
        <f t="shared" si="37"/>
        <v>164</v>
      </c>
      <c r="I254" s="5"/>
      <c r="J254" s="5">
        <f t="shared" si="38"/>
        <v>164</v>
      </c>
      <c r="K254" s="5"/>
      <c r="L254" s="5">
        <f t="shared" si="39"/>
        <v>164</v>
      </c>
      <c r="M254" s="5"/>
      <c r="N254" s="5">
        <f t="shared" si="40"/>
        <v>164</v>
      </c>
      <c r="O254" s="5"/>
      <c r="P254" s="5">
        <f t="shared" si="33"/>
        <v>164</v>
      </c>
      <c r="Q254" s="5"/>
      <c r="R254" s="5">
        <f t="shared" si="34"/>
        <v>164</v>
      </c>
      <c r="S254" s="5">
        <v>-2</v>
      </c>
      <c r="T254" s="5">
        <f t="shared" si="35"/>
        <v>162</v>
      </c>
      <c r="U254" s="5">
        <v>162</v>
      </c>
      <c r="V254" s="22">
        <f t="shared" si="36"/>
        <v>100</v>
      </c>
    </row>
    <row r="255" spans="1:22" ht="38.25">
      <c r="A255" s="4" t="s">
        <v>26</v>
      </c>
      <c r="B255" s="2" t="s">
        <v>361</v>
      </c>
      <c r="C255" s="2">
        <v>200</v>
      </c>
      <c r="D255" s="5">
        <v>34</v>
      </c>
      <c r="E255" s="5">
        <v>0</v>
      </c>
      <c r="F255" s="5">
        <f t="shared" si="42"/>
        <v>34</v>
      </c>
      <c r="G255" s="5"/>
      <c r="H255" s="5">
        <f t="shared" si="37"/>
        <v>34</v>
      </c>
      <c r="I255" s="5"/>
      <c r="J255" s="5">
        <f t="shared" si="38"/>
        <v>34</v>
      </c>
      <c r="K255" s="5"/>
      <c r="L255" s="5">
        <f t="shared" si="39"/>
        <v>34</v>
      </c>
      <c r="M255" s="5"/>
      <c r="N255" s="5">
        <f t="shared" si="40"/>
        <v>34</v>
      </c>
      <c r="O255" s="5"/>
      <c r="P255" s="5">
        <f t="shared" si="33"/>
        <v>34</v>
      </c>
      <c r="Q255" s="5"/>
      <c r="R255" s="5">
        <f t="shared" si="34"/>
        <v>34</v>
      </c>
      <c r="S255" s="5">
        <v>1</v>
      </c>
      <c r="T255" s="5">
        <f t="shared" si="35"/>
        <v>35</v>
      </c>
      <c r="U255" s="5">
        <v>0</v>
      </c>
      <c r="V255" s="22">
        <f t="shared" si="36"/>
        <v>0</v>
      </c>
    </row>
    <row r="256" spans="1:22" ht="131.25" customHeight="1">
      <c r="A256" s="7" t="s">
        <v>478</v>
      </c>
      <c r="B256" s="8" t="s">
        <v>44</v>
      </c>
      <c r="C256" s="2"/>
      <c r="D256" s="5">
        <v>115220.97567000001</v>
      </c>
      <c r="E256" s="5">
        <f>E257+E277+E292+E296+E314+E320+E324+E328+E366+E370</f>
        <v>8450.1288199999999</v>
      </c>
      <c r="F256" s="5">
        <f t="shared" si="42"/>
        <v>123671.10449000001</v>
      </c>
      <c r="G256" s="5">
        <f>G257+G277+G292+G296+G314+G320+G324+G328+G366+G370</f>
        <v>3480.9057699999998</v>
      </c>
      <c r="H256" s="5">
        <f t="shared" si="37"/>
        <v>127152.01026000001</v>
      </c>
      <c r="I256" s="5">
        <f>I257+I277+I292+I296+I314+I320+I324+I328+I366+I370</f>
        <v>33238.924330000002</v>
      </c>
      <c r="J256" s="5">
        <f t="shared" si="38"/>
        <v>160390.93459000002</v>
      </c>
      <c r="K256" s="5">
        <f>K257+K277+K292+K296+K314+K320+K324+K328+K366+K370</f>
        <v>-2275.6167399999999</v>
      </c>
      <c r="L256" s="5">
        <f t="shared" si="39"/>
        <v>158115.31785000002</v>
      </c>
      <c r="M256" s="5">
        <f>M257+M277+M292+M296+M314+M320+M324+M328+M366+M370</f>
        <v>20739.01021</v>
      </c>
      <c r="N256" s="5">
        <f t="shared" si="40"/>
        <v>178854.32806000003</v>
      </c>
      <c r="O256" s="5">
        <f>O257+O277+O292+O296+O314+O320+O324+O328+O366+O370</f>
        <v>2466.0022300000001</v>
      </c>
      <c r="P256" s="5">
        <f t="shared" si="33"/>
        <v>181320.33029000004</v>
      </c>
      <c r="Q256" s="5">
        <f>Q257+Q277+Q292+Q296+Q314+Q320+Q324+Q328+Q366+Q370</f>
        <v>3484.05321</v>
      </c>
      <c r="R256" s="5">
        <f t="shared" si="34"/>
        <v>184804.38350000005</v>
      </c>
      <c r="S256" s="5">
        <f>S257+S277+S292+S296+S314+S320+S324+S328+S366+S370</f>
        <v>-259.66814999999997</v>
      </c>
      <c r="T256" s="5">
        <f t="shared" si="35"/>
        <v>184544.71535000004</v>
      </c>
      <c r="U256" s="5">
        <f>U257+U277+U292+U296+U314+U320+U324+U328+U366+U370</f>
        <v>131888.29949</v>
      </c>
      <c r="V256" s="22">
        <f t="shared" si="36"/>
        <v>71.466852486057903</v>
      </c>
    </row>
    <row r="257" spans="1:22" ht="63.75">
      <c r="A257" s="9" t="s">
        <v>319</v>
      </c>
      <c r="B257" s="8" t="s">
        <v>45</v>
      </c>
      <c r="C257" s="2"/>
      <c r="D257" s="5">
        <v>4612.991</v>
      </c>
      <c r="E257" s="5">
        <f>E258+E261+E268+E271</f>
        <v>0</v>
      </c>
      <c r="F257" s="5">
        <f t="shared" si="42"/>
        <v>4612.991</v>
      </c>
      <c r="G257" s="5">
        <f>G258+G261+G268+G271</f>
        <v>3480.9057699999998</v>
      </c>
      <c r="H257" s="5">
        <f t="shared" si="37"/>
        <v>8093.8967699999994</v>
      </c>
      <c r="I257" s="5">
        <f>I258+I261+I268+I271</f>
        <v>-1165.1167700000001</v>
      </c>
      <c r="J257" s="5">
        <f t="shared" si="38"/>
        <v>6928.7799999999988</v>
      </c>
      <c r="K257" s="5">
        <f>K258+K261+K268+K271</f>
        <v>0</v>
      </c>
      <c r="L257" s="5">
        <f t="shared" si="39"/>
        <v>6928.7799999999988</v>
      </c>
      <c r="M257" s="5">
        <f>M258+M261+M268+M271+M274</f>
        <v>5199.5033199999998</v>
      </c>
      <c r="N257" s="5">
        <f t="shared" si="40"/>
        <v>12128.283319999999</v>
      </c>
      <c r="O257" s="5">
        <f>O258+O261+O268+O271+O274</f>
        <v>1986.17364</v>
      </c>
      <c r="P257" s="5">
        <f t="shared" si="33"/>
        <v>14114.45696</v>
      </c>
      <c r="Q257" s="5">
        <f>Q258+Q261+Q268+Q271+Q274</f>
        <v>100.85916</v>
      </c>
      <c r="R257" s="5">
        <f t="shared" si="34"/>
        <v>14215.31612</v>
      </c>
      <c r="S257" s="5">
        <f>S258+S261+S268+S271+S274</f>
        <v>-16.670780000000001</v>
      </c>
      <c r="T257" s="5">
        <f t="shared" si="35"/>
        <v>14198.645339999999</v>
      </c>
      <c r="U257" s="5">
        <f>U258+U261+U268+U271+U274</f>
        <v>9278.7021999999997</v>
      </c>
      <c r="V257" s="22">
        <f t="shared" si="36"/>
        <v>65.349207461787344</v>
      </c>
    </row>
    <row r="258" spans="1:22" ht="56.25" customHeight="1">
      <c r="A258" s="4" t="s">
        <v>383</v>
      </c>
      <c r="B258" s="2" t="s">
        <v>238</v>
      </c>
      <c r="C258" s="2"/>
      <c r="D258" s="5">
        <v>1928.7799999999997</v>
      </c>
      <c r="E258" s="5">
        <f>E259</f>
        <v>0</v>
      </c>
      <c r="F258" s="5">
        <f t="shared" si="42"/>
        <v>1928.7799999999997</v>
      </c>
      <c r="G258" s="5">
        <f>G259</f>
        <v>0</v>
      </c>
      <c r="H258" s="5">
        <f t="shared" si="37"/>
        <v>1928.7799999999997</v>
      </c>
      <c r="I258" s="5">
        <f>I259</f>
        <v>0</v>
      </c>
      <c r="J258" s="5">
        <f t="shared" si="38"/>
        <v>1928.7799999999997</v>
      </c>
      <c r="K258" s="5">
        <f>K259</f>
        <v>0</v>
      </c>
      <c r="L258" s="5">
        <f t="shared" si="39"/>
        <v>1928.7799999999997</v>
      </c>
      <c r="M258" s="5">
        <f>M259</f>
        <v>0</v>
      </c>
      <c r="N258" s="5">
        <f t="shared" si="40"/>
        <v>1928.7799999999997</v>
      </c>
      <c r="O258" s="5">
        <f>O259</f>
        <v>0</v>
      </c>
      <c r="P258" s="5">
        <f t="shared" si="33"/>
        <v>1928.7799999999997</v>
      </c>
      <c r="Q258" s="5">
        <f>Q259</f>
        <v>0</v>
      </c>
      <c r="R258" s="5">
        <f t="shared" si="34"/>
        <v>1928.7799999999997</v>
      </c>
      <c r="S258" s="5">
        <f>S259</f>
        <v>0</v>
      </c>
      <c r="T258" s="5">
        <f t="shared" si="35"/>
        <v>1928.7799999999997</v>
      </c>
      <c r="U258" s="5">
        <f>U259</f>
        <v>1928.78</v>
      </c>
      <c r="V258" s="22">
        <f t="shared" si="36"/>
        <v>100.00000000000003</v>
      </c>
    </row>
    <row r="259" spans="1:22" ht="102">
      <c r="A259" s="4" t="s">
        <v>384</v>
      </c>
      <c r="B259" s="6" t="s">
        <v>245</v>
      </c>
      <c r="C259" s="2"/>
      <c r="D259" s="5">
        <v>1928.7799999999997</v>
      </c>
      <c r="E259" s="5">
        <f>E260</f>
        <v>0</v>
      </c>
      <c r="F259" s="5">
        <f t="shared" si="42"/>
        <v>1928.7799999999997</v>
      </c>
      <c r="G259" s="5">
        <f>G260</f>
        <v>0</v>
      </c>
      <c r="H259" s="5">
        <f t="shared" si="37"/>
        <v>1928.7799999999997</v>
      </c>
      <c r="I259" s="5">
        <f>I260</f>
        <v>0</v>
      </c>
      <c r="J259" s="5">
        <f t="shared" si="38"/>
        <v>1928.7799999999997</v>
      </c>
      <c r="K259" s="5">
        <f>K260</f>
        <v>0</v>
      </c>
      <c r="L259" s="5">
        <f t="shared" si="39"/>
        <v>1928.7799999999997</v>
      </c>
      <c r="M259" s="5">
        <f>M260</f>
        <v>0</v>
      </c>
      <c r="N259" s="5">
        <f t="shared" si="40"/>
        <v>1928.7799999999997</v>
      </c>
      <c r="O259" s="5">
        <f>O260</f>
        <v>0</v>
      </c>
      <c r="P259" s="5">
        <f t="shared" si="33"/>
        <v>1928.7799999999997</v>
      </c>
      <c r="Q259" s="5">
        <f>Q260</f>
        <v>0</v>
      </c>
      <c r="R259" s="5">
        <f t="shared" si="34"/>
        <v>1928.7799999999997</v>
      </c>
      <c r="S259" s="5">
        <f>S260</f>
        <v>0</v>
      </c>
      <c r="T259" s="5">
        <f t="shared" si="35"/>
        <v>1928.7799999999997</v>
      </c>
      <c r="U259" s="5">
        <f>U260</f>
        <v>1928.78</v>
      </c>
      <c r="V259" s="22">
        <f t="shared" si="36"/>
        <v>100.00000000000003</v>
      </c>
    </row>
    <row r="260" spans="1:22" ht="15.75">
      <c r="A260" s="13" t="s">
        <v>116</v>
      </c>
      <c r="B260" s="6" t="s">
        <v>245</v>
      </c>
      <c r="C260" s="2">
        <v>800</v>
      </c>
      <c r="D260" s="5">
        <v>1928.7799999999997</v>
      </c>
      <c r="E260" s="5">
        <v>0</v>
      </c>
      <c r="F260" s="5">
        <f t="shared" si="42"/>
        <v>1928.7799999999997</v>
      </c>
      <c r="G260" s="5"/>
      <c r="H260" s="5">
        <f t="shared" si="37"/>
        <v>1928.7799999999997</v>
      </c>
      <c r="I260" s="5"/>
      <c r="J260" s="5">
        <f t="shared" si="38"/>
        <v>1928.7799999999997</v>
      </c>
      <c r="K260" s="5"/>
      <c r="L260" s="5">
        <f t="shared" si="39"/>
        <v>1928.7799999999997</v>
      </c>
      <c r="M260" s="5"/>
      <c r="N260" s="5">
        <f t="shared" si="40"/>
        <v>1928.7799999999997</v>
      </c>
      <c r="O260" s="5"/>
      <c r="P260" s="5">
        <f t="shared" si="33"/>
        <v>1928.7799999999997</v>
      </c>
      <c r="Q260" s="5"/>
      <c r="R260" s="5">
        <f t="shared" si="34"/>
        <v>1928.7799999999997</v>
      </c>
      <c r="S260" s="5"/>
      <c r="T260" s="5">
        <f t="shared" si="35"/>
        <v>1928.7799999999997</v>
      </c>
      <c r="U260" s="5">
        <v>1928.78</v>
      </c>
      <c r="V260" s="22">
        <f t="shared" si="36"/>
        <v>100.00000000000003</v>
      </c>
    </row>
    <row r="261" spans="1:22" ht="38.25">
      <c r="A261" s="4" t="s">
        <v>427</v>
      </c>
      <c r="B261" s="2" t="s">
        <v>426</v>
      </c>
      <c r="C261" s="2"/>
      <c r="D261" s="5">
        <v>0</v>
      </c>
      <c r="E261" s="5">
        <f>E262</f>
        <v>0</v>
      </c>
      <c r="F261" s="5">
        <f t="shared" si="42"/>
        <v>0</v>
      </c>
      <c r="G261" s="5">
        <f>G262+G264</f>
        <v>4000</v>
      </c>
      <c r="H261" s="5">
        <f t="shared" si="37"/>
        <v>4000</v>
      </c>
      <c r="I261" s="5">
        <f>I262+I264</f>
        <v>0</v>
      </c>
      <c r="J261" s="5">
        <f t="shared" si="38"/>
        <v>4000</v>
      </c>
      <c r="K261" s="5">
        <f>K262+K264</f>
        <v>0</v>
      </c>
      <c r="L261" s="5">
        <f t="shared" si="39"/>
        <v>4000</v>
      </c>
      <c r="M261" s="5">
        <f>M262+M264</f>
        <v>0</v>
      </c>
      <c r="N261" s="5">
        <f t="shared" si="40"/>
        <v>4000</v>
      </c>
      <c r="O261" s="5">
        <f>O262+O264+O266</f>
        <v>-5.8019999999942229E-2</v>
      </c>
      <c r="P261" s="5">
        <f t="shared" si="33"/>
        <v>3999.9419800000001</v>
      </c>
      <c r="Q261" s="5">
        <f>Q262+Q264+Q266</f>
        <v>-79.998840000000001</v>
      </c>
      <c r="R261" s="5">
        <f t="shared" si="34"/>
        <v>3919.9431399999999</v>
      </c>
      <c r="S261" s="5">
        <f>S262+S264+S266</f>
        <v>0</v>
      </c>
      <c r="T261" s="5">
        <f t="shared" si="35"/>
        <v>3919.9431399999999</v>
      </c>
      <c r="U261" s="5">
        <f>U262+U264+U266</f>
        <v>0</v>
      </c>
      <c r="V261" s="22">
        <f t="shared" si="36"/>
        <v>0</v>
      </c>
    </row>
    <row r="262" spans="1:22" ht="25.5" hidden="1">
      <c r="A262" s="4" t="s">
        <v>428</v>
      </c>
      <c r="B262" s="2" t="s">
        <v>429</v>
      </c>
      <c r="C262" s="2"/>
      <c r="D262" s="5">
        <v>0</v>
      </c>
      <c r="E262" s="5">
        <f>E263</f>
        <v>0</v>
      </c>
      <c r="F262" s="5">
        <f t="shared" si="42"/>
        <v>0</v>
      </c>
      <c r="G262" s="5">
        <f>G263</f>
        <v>0</v>
      </c>
      <c r="H262" s="5">
        <f t="shared" si="37"/>
        <v>0</v>
      </c>
      <c r="I262" s="5">
        <f>I263</f>
        <v>0</v>
      </c>
      <c r="J262" s="5">
        <f t="shared" si="38"/>
        <v>0</v>
      </c>
      <c r="K262" s="5">
        <f>K263</f>
        <v>0</v>
      </c>
      <c r="L262" s="5">
        <f t="shared" si="39"/>
        <v>0</v>
      </c>
      <c r="M262" s="5">
        <f>M263</f>
        <v>0</v>
      </c>
      <c r="N262" s="5">
        <f t="shared" si="40"/>
        <v>0</v>
      </c>
      <c r="O262" s="5">
        <f>O263</f>
        <v>0</v>
      </c>
      <c r="P262" s="5">
        <f t="shared" si="33"/>
        <v>0</v>
      </c>
      <c r="Q262" s="5">
        <f>Q263</f>
        <v>0</v>
      </c>
      <c r="R262" s="5">
        <f t="shared" si="34"/>
        <v>0</v>
      </c>
      <c r="S262" s="5">
        <f>S263</f>
        <v>0</v>
      </c>
      <c r="T262" s="5">
        <f t="shared" si="35"/>
        <v>0</v>
      </c>
      <c r="U262" s="5">
        <f>U263</f>
        <v>0</v>
      </c>
      <c r="V262" s="22">
        <v>0</v>
      </c>
    </row>
    <row r="263" spans="1:22" ht="38.25" hidden="1">
      <c r="A263" s="4" t="s">
        <v>26</v>
      </c>
      <c r="B263" s="2" t="s">
        <v>429</v>
      </c>
      <c r="C263" s="2">
        <v>200</v>
      </c>
      <c r="D263" s="5">
        <v>0</v>
      </c>
      <c r="E263" s="5">
        <v>0</v>
      </c>
      <c r="F263" s="5">
        <f t="shared" si="42"/>
        <v>0</v>
      </c>
      <c r="G263" s="5"/>
      <c r="H263" s="5">
        <f t="shared" si="37"/>
        <v>0</v>
      </c>
      <c r="I263" s="5"/>
      <c r="J263" s="5">
        <f t="shared" si="38"/>
        <v>0</v>
      </c>
      <c r="K263" s="5"/>
      <c r="L263" s="5">
        <f t="shared" si="39"/>
        <v>0</v>
      </c>
      <c r="M263" s="5"/>
      <c r="N263" s="5">
        <f t="shared" si="40"/>
        <v>0</v>
      </c>
      <c r="O263" s="5"/>
      <c r="P263" s="5">
        <f t="shared" si="33"/>
        <v>0</v>
      </c>
      <c r="Q263" s="5"/>
      <c r="R263" s="5">
        <f t="shared" si="34"/>
        <v>0</v>
      </c>
      <c r="S263" s="5"/>
      <c r="T263" s="5">
        <f t="shared" si="35"/>
        <v>0</v>
      </c>
      <c r="U263" s="5">
        <v>0</v>
      </c>
      <c r="V263" s="22">
        <v>0</v>
      </c>
    </row>
    <row r="264" spans="1:22" ht="25.5" hidden="1">
      <c r="A264" s="4" t="s">
        <v>577</v>
      </c>
      <c r="B264" s="2" t="s">
        <v>578</v>
      </c>
      <c r="C264" s="2"/>
      <c r="D264" s="5"/>
      <c r="E264" s="5"/>
      <c r="F264" s="5">
        <f t="shared" si="42"/>
        <v>0</v>
      </c>
      <c r="G264" s="5">
        <f>G265</f>
        <v>4000</v>
      </c>
      <c r="H264" s="5">
        <f t="shared" si="37"/>
        <v>4000</v>
      </c>
      <c r="I264" s="5">
        <f>I265</f>
        <v>0</v>
      </c>
      <c r="J264" s="5">
        <f t="shared" si="38"/>
        <v>4000</v>
      </c>
      <c r="K264" s="5">
        <f>K265</f>
        <v>0</v>
      </c>
      <c r="L264" s="5">
        <f t="shared" si="39"/>
        <v>4000</v>
      </c>
      <c r="M264" s="5">
        <f>M265</f>
        <v>0</v>
      </c>
      <c r="N264" s="5">
        <f t="shared" si="40"/>
        <v>4000</v>
      </c>
      <c r="O264" s="5">
        <f>O265</f>
        <v>-4000</v>
      </c>
      <c r="P264" s="5">
        <f t="shared" si="33"/>
        <v>0</v>
      </c>
      <c r="Q264" s="5">
        <f>Q265</f>
        <v>0</v>
      </c>
      <c r="R264" s="5">
        <f t="shared" si="34"/>
        <v>0</v>
      </c>
      <c r="S264" s="5">
        <f>S265</f>
        <v>0</v>
      </c>
      <c r="T264" s="5">
        <f t="shared" si="35"/>
        <v>0</v>
      </c>
      <c r="U264" s="5">
        <f>U265</f>
        <v>0</v>
      </c>
      <c r="V264" s="22">
        <v>0</v>
      </c>
    </row>
    <row r="265" spans="1:22" ht="38.25" hidden="1">
      <c r="A265" s="4" t="s">
        <v>176</v>
      </c>
      <c r="B265" s="2" t="s">
        <v>578</v>
      </c>
      <c r="C265" s="2">
        <v>400</v>
      </c>
      <c r="D265" s="5"/>
      <c r="E265" s="5"/>
      <c r="F265" s="5">
        <f t="shared" si="42"/>
        <v>0</v>
      </c>
      <c r="G265" s="5">
        <v>4000</v>
      </c>
      <c r="H265" s="5">
        <f t="shared" si="37"/>
        <v>4000</v>
      </c>
      <c r="I265" s="5"/>
      <c r="J265" s="5">
        <f t="shared" si="38"/>
        <v>4000</v>
      </c>
      <c r="K265" s="5"/>
      <c r="L265" s="5">
        <f t="shared" si="39"/>
        <v>4000</v>
      </c>
      <c r="M265" s="5"/>
      <c r="N265" s="5">
        <f t="shared" si="40"/>
        <v>4000</v>
      </c>
      <c r="O265" s="5">
        <v>-4000</v>
      </c>
      <c r="P265" s="5">
        <f t="shared" si="33"/>
        <v>0</v>
      </c>
      <c r="Q265" s="5"/>
      <c r="R265" s="5">
        <f t="shared" si="34"/>
        <v>0</v>
      </c>
      <c r="S265" s="5"/>
      <c r="T265" s="5">
        <f t="shared" si="35"/>
        <v>0</v>
      </c>
      <c r="U265" s="5">
        <v>0</v>
      </c>
      <c r="V265" s="22">
        <v>0</v>
      </c>
    </row>
    <row r="266" spans="1:22" ht="15.75">
      <c r="A266" s="4" t="s">
        <v>598</v>
      </c>
      <c r="B266" s="2" t="s">
        <v>599</v>
      </c>
      <c r="C266" s="2"/>
      <c r="D266" s="5"/>
      <c r="E266" s="5"/>
      <c r="F266" s="5"/>
      <c r="G266" s="5"/>
      <c r="H266" s="5"/>
      <c r="I266" s="5"/>
      <c r="J266" s="5"/>
      <c r="K266" s="5"/>
      <c r="L266" s="5"/>
      <c r="M266" s="5"/>
      <c r="N266" s="5">
        <f t="shared" si="40"/>
        <v>0</v>
      </c>
      <c r="O266" s="5">
        <f>O267</f>
        <v>3999.9419800000001</v>
      </c>
      <c r="P266" s="5">
        <f t="shared" si="33"/>
        <v>3999.9419800000001</v>
      </c>
      <c r="Q266" s="5">
        <f>Q267</f>
        <v>-79.998840000000001</v>
      </c>
      <c r="R266" s="5">
        <f t="shared" si="34"/>
        <v>3919.9431399999999</v>
      </c>
      <c r="S266" s="5">
        <f>S267</f>
        <v>0</v>
      </c>
      <c r="T266" s="5">
        <f t="shared" si="35"/>
        <v>3919.9431399999999</v>
      </c>
      <c r="U266" s="5">
        <f>U267</f>
        <v>0</v>
      </c>
      <c r="V266" s="22">
        <f t="shared" si="36"/>
        <v>0</v>
      </c>
    </row>
    <row r="267" spans="1:22" ht="38.25">
      <c r="A267" s="14" t="s">
        <v>26</v>
      </c>
      <c r="B267" s="2" t="s">
        <v>599</v>
      </c>
      <c r="C267" s="2">
        <v>200</v>
      </c>
      <c r="D267" s="5"/>
      <c r="E267" s="5"/>
      <c r="F267" s="5"/>
      <c r="G267" s="5"/>
      <c r="H267" s="5"/>
      <c r="I267" s="5"/>
      <c r="J267" s="5"/>
      <c r="K267" s="5"/>
      <c r="L267" s="5"/>
      <c r="M267" s="5"/>
      <c r="N267" s="5">
        <f t="shared" si="40"/>
        <v>0</v>
      </c>
      <c r="O267" s="5">
        <v>3999.9419800000001</v>
      </c>
      <c r="P267" s="5">
        <f t="shared" si="33"/>
        <v>3999.9419800000001</v>
      </c>
      <c r="Q267" s="5">
        <v>-79.998840000000001</v>
      </c>
      <c r="R267" s="5">
        <f t="shared" si="34"/>
        <v>3919.9431399999999</v>
      </c>
      <c r="S267" s="5"/>
      <c r="T267" s="5">
        <f t="shared" si="35"/>
        <v>3919.9431399999999</v>
      </c>
      <c r="U267" s="5">
        <v>0</v>
      </c>
      <c r="V267" s="22">
        <f t="shared" si="36"/>
        <v>0</v>
      </c>
    </row>
    <row r="268" spans="1:22" ht="38.25">
      <c r="A268" s="4" t="s">
        <v>497</v>
      </c>
      <c r="B268" s="2" t="s">
        <v>499</v>
      </c>
      <c r="C268" s="2"/>
      <c r="D268" s="5">
        <v>1684.211</v>
      </c>
      <c r="E268" s="5">
        <f>E269</f>
        <v>0</v>
      </c>
      <c r="F268" s="5">
        <f t="shared" si="42"/>
        <v>1684.211</v>
      </c>
      <c r="G268" s="5">
        <f>G269</f>
        <v>-519.09423000000004</v>
      </c>
      <c r="H268" s="5">
        <f t="shared" si="37"/>
        <v>1165.1167700000001</v>
      </c>
      <c r="I268" s="5">
        <f>I269</f>
        <v>-1165.1167700000001</v>
      </c>
      <c r="J268" s="5">
        <f t="shared" si="38"/>
        <v>0</v>
      </c>
      <c r="K268" s="5">
        <f>K269</f>
        <v>0</v>
      </c>
      <c r="L268" s="5">
        <f t="shared" si="39"/>
        <v>0</v>
      </c>
      <c r="M268" s="5">
        <f>M269</f>
        <v>0</v>
      </c>
      <c r="N268" s="5">
        <f t="shared" si="40"/>
        <v>0</v>
      </c>
      <c r="O268" s="5">
        <f>O269</f>
        <v>0</v>
      </c>
      <c r="P268" s="5">
        <f t="shared" si="33"/>
        <v>0</v>
      </c>
      <c r="Q268" s="5">
        <f>Q269</f>
        <v>0</v>
      </c>
      <c r="R268" s="5">
        <f t="shared" ref="R268:R331" si="44">P268+Q268</f>
        <v>0</v>
      </c>
      <c r="S268" s="5">
        <f>S269</f>
        <v>0</v>
      </c>
      <c r="T268" s="5">
        <f t="shared" ref="T268:T331" si="45">R268+S268</f>
        <v>0</v>
      </c>
      <c r="U268" s="5">
        <f>U269</f>
        <v>0</v>
      </c>
      <c r="V268" s="22">
        <v>0</v>
      </c>
    </row>
    <row r="269" spans="1:22" ht="25.5">
      <c r="A269" s="4" t="s">
        <v>498</v>
      </c>
      <c r="B269" s="2" t="s">
        <v>500</v>
      </c>
      <c r="C269" s="2"/>
      <c r="D269" s="5">
        <v>1684.211</v>
      </c>
      <c r="E269" s="5">
        <f>E270</f>
        <v>0</v>
      </c>
      <c r="F269" s="5">
        <f t="shared" si="42"/>
        <v>1684.211</v>
      </c>
      <c r="G269" s="5">
        <f>G270</f>
        <v>-519.09423000000004</v>
      </c>
      <c r="H269" s="5">
        <f t="shared" si="37"/>
        <v>1165.1167700000001</v>
      </c>
      <c r="I269" s="5">
        <f>I270</f>
        <v>-1165.1167700000001</v>
      </c>
      <c r="J269" s="5">
        <f t="shared" si="38"/>
        <v>0</v>
      </c>
      <c r="K269" s="5">
        <f>K270</f>
        <v>0</v>
      </c>
      <c r="L269" s="5">
        <f t="shared" si="39"/>
        <v>0</v>
      </c>
      <c r="M269" s="5">
        <f>M270</f>
        <v>0</v>
      </c>
      <c r="N269" s="5">
        <f t="shared" si="40"/>
        <v>0</v>
      </c>
      <c r="O269" s="5">
        <f>O270</f>
        <v>0</v>
      </c>
      <c r="P269" s="5">
        <f t="shared" si="33"/>
        <v>0</v>
      </c>
      <c r="Q269" s="5">
        <f>Q270</f>
        <v>0</v>
      </c>
      <c r="R269" s="5">
        <f t="shared" si="44"/>
        <v>0</v>
      </c>
      <c r="S269" s="5">
        <f>S270</f>
        <v>0</v>
      </c>
      <c r="T269" s="5">
        <f t="shared" si="45"/>
        <v>0</v>
      </c>
      <c r="U269" s="5">
        <f>U270</f>
        <v>0</v>
      </c>
      <c r="V269" s="22">
        <v>0</v>
      </c>
    </row>
    <row r="270" spans="1:22" ht="38.25">
      <c r="A270" s="14" t="s">
        <v>26</v>
      </c>
      <c r="B270" s="2" t="s">
        <v>500</v>
      </c>
      <c r="C270" s="2">
        <v>200</v>
      </c>
      <c r="D270" s="5">
        <v>1684.211</v>
      </c>
      <c r="E270" s="5">
        <v>0</v>
      </c>
      <c r="F270" s="5">
        <f t="shared" si="42"/>
        <v>1684.211</v>
      </c>
      <c r="G270" s="5">
        <v>-519.09423000000004</v>
      </c>
      <c r="H270" s="5">
        <f t="shared" si="37"/>
        <v>1165.1167700000001</v>
      </c>
      <c r="I270" s="5">
        <v>-1165.1167700000001</v>
      </c>
      <c r="J270" s="5">
        <f t="shared" si="38"/>
        <v>0</v>
      </c>
      <c r="K270" s="5"/>
      <c r="L270" s="5">
        <f t="shared" si="39"/>
        <v>0</v>
      </c>
      <c r="M270" s="5"/>
      <c r="N270" s="5">
        <f t="shared" si="40"/>
        <v>0</v>
      </c>
      <c r="O270" s="5"/>
      <c r="P270" s="5">
        <f t="shared" ref="P270:P335" si="46">N270+O270</f>
        <v>0</v>
      </c>
      <c r="Q270" s="5"/>
      <c r="R270" s="5">
        <f t="shared" si="44"/>
        <v>0</v>
      </c>
      <c r="S270" s="5"/>
      <c r="T270" s="5">
        <f t="shared" si="45"/>
        <v>0</v>
      </c>
      <c r="U270" s="5">
        <v>0</v>
      </c>
      <c r="V270" s="22">
        <v>0</v>
      </c>
    </row>
    <row r="271" spans="1:22" ht="51">
      <c r="A271" s="4" t="s">
        <v>513</v>
      </c>
      <c r="B271" s="2" t="s">
        <v>515</v>
      </c>
      <c r="C271" s="2"/>
      <c r="D271" s="5">
        <v>1000</v>
      </c>
      <c r="E271" s="5">
        <f>E272</f>
        <v>0</v>
      </c>
      <c r="F271" s="5">
        <f t="shared" si="42"/>
        <v>1000</v>
      </c>
      <c r="G271" s="5">
        <f>G272</f>
        <v>0</v>
      </c>
      <c r="H271" s="5">
        <f t="shared" si="37"/>
        <v>1000</v>
      </c>
      <c r="I271" s="5">
        <f>I272</f>
        <v>0</v>
      </c>
      <c r="J271" s="5">
        <f t="shared" si="38"/>
        <v>1000</v>
      </c>
      <c r="K271" s="5">
        <f>K272</f>
        <v>0</v>
      </c>
      <c r="L271" s="5">
        <f t="shared" si="39"/>
        <v>1000</v>
      </c>
      <c r="M271" s="5">
        <f>M272</f>
        <v>-180.858</v>
      </c>
      <c r="N271" s="5">
        <f t="shared" si="40"/>
        <v>819.14200000000005</v>
      </c>
      <c r="O271" s="5">
        <f>O272</f>
        <v>0</v>
      </c>
      <c r="P271" s="5">
        <f t="shared" si="46"/>
        <v>819.14200000000005</v>
      </c>
      <c r="Q271" s="5">
        <f>Q272</f>
        <v>180.858</v>
      </c>
      <c r="R271" s="5">
        <f t="shared" si="44"/>
        <v>1000</v>
      </c>
      <c r="S271" s="5">
        <f>S272</f>
        <v>0</v>
      </c>
      <c r="T271" s="5">
        <f t="shared" si="45"/>
        <v>1000</v>
      </c>
      <c r="U271" s="5">
        <f>U272</f>
        <v>0</v>
      </c>
      <c r="V271" s="22">
        <f t="shared" ref="V271:V331" si="47">U271/T271*100</f>
        <v>0</v>
      </c>
    </row>
    <row r="272" spans="1:22" ht="51">
      <c r="A272" s="4" t="s">
        <v>514</v>
      </c>
      <c r="B272" s="2" t="s">
        <v>516</v>
      </c>
      <c r="C272" s="2"/>
      <c r="D272" s="5">
        <v>1000</v>
      </c>
      <c r="E272" s="5">
        <f>E273</f>
        <v>0</v>
      </c>
      <c r="F272" s="5">
        <f t="shared" si="42"/>
        <v>1000</v>
      </c>
      <c r="G272" s="5">
        <f>G273</f>
        <v>0</v>
      </c>
      <c r="H272" s="5">
        <f t="shared" ref="H272:H335" si="48">F272+G272</f>
        <v>1000</v>
      </c>
      <c r="I272" s="5">
        <f>I273</f>
        <v>0</v>
      </c>
      <c r="J272" s="5">
        <f t="shared" ref="J272:J335" si="49">H272+I272</f>
        <v>1000</v>
      </c>
      <c r="K272" s="5">
        <f>K273</f>
        <v>0</v>
      </c>
      <c r="L272" s="5">
        <f t="shared" ref="L272:L335" si="50">J272+K272</f>
        <v>1000</v>
      </c>
      <c r="M272" s="5">
        <f>M273</f>
        <v>-180.858</v>
      </c>
      <c r="N272" s="5">
        <f t="shared" ref="N272:N335" si="51">L272+M272</f>
        <v>819.14200000000005</v>
      </c>
      <c r="O272" s="5">
        <f>O273</f>
        <v>0</v>
      </c>
      <c r="P272" s="5">
        <f t="shared" si="46"/>
        <v>819.14200000000005</v>
      </c>
      <c r="Q272" s="5">
        <f>Q273</f>
        <v>180.858</v>
      </c>
      <c r="R272" s="5">
        <f t="shared" si="44"/>
        <v>1000</v>
      </c>
      <c r="S272" s="5">
        <f>S273</f>
        <v>0</v>
      </c>
      <c r="T272" s="5">
        <f t="shared" si="45"/>
        <v>1000</v>
      </c>
      <c r="U272" s="5">
        <f>U273</f>
        <v>0</v>
      </c>
      <c r="V272" s="22">
        <f t="shared" si="47"/>
        <v>0</v>
      </c>
    </row>
    <row r="273" spans="1:22" ht="15.75">
      <c r="A273" s="4" t="s">
        <v>116</v>
      </c>
      <c r="B273" s="2" t="s">
        <v>516</v>
      </c>
      <c r="C273" s="2">
        <v>800</v>
      </c>
      <c r="D273" s="5">
        <v>1000</v>
      </c>
      <c r="E273" s="5">
        <v>0</v>
      </c>
      <c r="F273" s="5">
        <f t="shared" si="42"/>
        <v>1000</v>
      </c>
      <c r="G273" s="5"/>
      <c r="H273" s="5">
        <f t="shared" si="48"/>
        <v>1000</v>
      </c>
      <c r="I273" s="5"/>
      <c r="J273" s="5">
        <f t="shared" si="49"/>
        <v>1000</v>
      </c>
      <c r="K273" s="5"/>
      <c r="L273" s="5">
        <f t="shared" si="50"/>
        <v>1000</v>
      </c>
      <c r="M273" s="5">
        <v>-180.858</v>
      </c>
      <c r="N273" s="5">
        <f t="shared" si="51"/>
        <v>819.14200000000005</v>
      </c>
      <c r="O273" s="5"/>
      <c r="P273" s="5">
        <f t="shared" si="46"/>
        <v>819.14200000000005</v>
      </c>
      <c r="Q273" s="5">
        <v>180.858</v>
      </c>
      <c r="R273" s="5">
        <f t="shared" si="44"/>
        <v>1000</v>
      </c>
      <c r="S273" s="5"/>
      <c r="T273" s="5">
        <f t="shared" si="45"/>
        <v>1000</v>
      </c>
      <c r="U273" s="5">
        <v>0</v>
      </c>
      <c r="V273" s="22">
        <f t="shared" si="47"/>
        <v>0</v>
      </c>
    </row>
    <row r="274" spans="1:22" ht="114.75">
      <c r="A274" s="4" t="s">
        <v>586</v>
      </c>
      <c r="B274" s="2" t="s">
        <v>587</v>
      </c>
      <c r="C274" s="2"/>
      <c r="D274" s="5"/>
      <c r="E274" s="5"/>
      <c r="F274" s="5"/>
      <c r="G274" s="5"/>
      <c r="H274" s="5"/>
      <c r="I274" s="5"/>
      <c r="J274" s="5"/>
      <c r="K274" s="5"/>
      <c r="L274" s="5">
        <f t="shared" si="50"/>
        <v>0</v>
      </c>
      <c r="M274" s="5">
        <f>M275</f>
        <v>5380.36132</v>
      </c>
      <c r="N274" s="5">
        <f t="shared" si="51"/>
        <v>5380.36132</v>
      </c>
      <c r="O274" s="5">
        <f>O275</f>
        <v>1986.2316599999999</v>
      </c>
      <c r="P274" s="5">
        <f t="shared" si="46"/>
        <v>7366.5929799999994</v>
      </c>
      <c r="Q274" s="5">
        <f>Q275</f>
        <v>0</v>
      </c>
      <c r="R274" s="5">
        <f t="shared" si="44"/>
        <v>7366.5929799999994</v>
      </c>
      <c r="S274" s="5">
        <f>S275</f>
        <v>-16.670780000000001</v>
      </c>
      <c r="T274" s="5">
        <f t="shared" si="45"/>
        <v>7349.9221999999991</v>
      </c>
      <c r="U274" s="5">
        <f>U275</f>
        <v>7349.9222</v>
      </c>
      <c r="V274" s="22">
        <f t="shared" si="47"/>
        <v>100.00000000000003</v>
      </c>
    </row>
    <row r="275" spans="1:22" ht="102">
      <c r="A275" s="4" t="s">
        <v>588</v>
      </c>
      <c r="B275" s="2" t="s">
        <v>589</v>
      </c>
      <c r="C275" s="2"/>
      <c r="D275" s="5"/>
      <c r="E275" s="5"/>
      <c r="F275" s="5"/>
      <c r="G275" s="5"/>
      <c r="H275" s="5"/>
      <c r="I275" s="5"/>
      <c r="J275" s="5"/>
      <c r="K275" s="5"/>
      <c r="L275" s="5">
        <f t="shared" si="50"/>
        <v>0</v>
      </c>
      <c r="M275" s="5">
        <f>M276</f>
        <v>5380.36132</v>
      </c>
      <c r="N275" s="5">
        <f t="shared" si="51"/>
        <v>5380.36132</v>
      </c>
      <c r="O275" s="5">
        <f>O276</f>
        <v>1986.2316599999999</v>
      </c>
      <c r="P275" s="5">
        <f t="shared" si="46"/>
        <v>7366.5929799999994</v>
      </c>
      <c r="Q275" s="5">
        <f>Q276</f>
        <v>0</v>
      </c>
      <c r="R275" s="5">
        <f t="shared" si="44"/>
        <v>7366.5929799999994</v>
      </c>
      <c r="S275" s="5">
        <f>S276</f>
        <v>-16.670780000000001</v>
      </c>
      <c r="T275" s="5">
        <f t="shared" si="45"/>
        <v>7349.9221999999991</v>
      </c>
      <c r="U275" s="5">
        <f>U276</f>
        <v>7349.9222</v>
      </c>
      <c r="V275" s="22">
        <f t="shared" si="47"/>
        <v>100.00000000000003</v>
      </c>
    </row>
    <row r="276" spans="1:22" ht="15.75">
      <c r="A276" s="4" t="s">
        <v>116</v>
      </c>
      <c r="B276" s="2" t="s">
        <v>589</v>
      </c>
      <c r="C276" s="2">
        <v>800</v>
      </c>
      <c r="D276" s="5"/>
      <c r="E276" s="5"/>
      <c r="F276" s="5"/>
      <c r="G276" s="5"/>
      <c r="H276" s="5"/>
      <c r="I276" s="5"/>
      <c r="J276" s="5"/>
      <c r="K276" s="5"/>
      <c r="L276" s="5">
        <f t="shared" si="50"/>
        <v>0</v>
      </c>
      <c r="M276" s="5">
        <v>5380.36132</v>
      </c>
      <c r="N276" s="5">
        <f t="shared" si="51"/>
        <v>5380.36132</v>
      </c>
      <c r="O276" s="5">
        <v>1986.2316599999999</v>
      </c>
      <c r="P276" s="5">
        <f t="shared" si="46"/>
        <v>7366.5929799999994</v>
      </c>
      <c r="Q276" s="5"/>
      <c r="R276" s="5">
        <f t="shared" si="44"/>
        <v>7366.5929799999994</v>
      </c>
      <c r="S276" s="5">
        <v>-16.670780000000001</v>
      </c>
      <c r="T276" s="5">
        <f t="shared" si="45"/>
        <v>7349.9221999999991</v>
      </c>
      <c r="U276" s="5">
        <v>7349.9222</v>
      </c>
      <c r="V276" s="22">
        <f t="shared" si="47"/>
        <v>100.00000000000003</v>
      </c>
    </row>
    <row r="277" spans="1:22" ht="38.25">
      <c r="A277" s="9" t="s">
        <v>117</v>
      </c>
      <c r="B277" s="8" t="s">
        <v>120</v>
      </c>
      <c r="C277" s="2"/>
      <c r="D277" s="5">
        <v>56949.097229999999</v>
      </c>
      <c r="E277" s="5">
        <f>E278</f>
        <v>1667.4917700000001</v>
      </c>
      <c r="F277" s="5">
        <f t="shared" si="42"/>
        <v>58616.589</v>
      </c>
      <c r="G277" s="5">
        <f>G278</f>
        <v>0</v>
      </c>
      <c r="H277" s="5">
        <f t="shared" si="48"/>
        <v>58616.589</v>
      </c>
      <c r="I277" s="5">
        <f>I278</f>
        <v>30962.76037</v>
      </c>
      <c r="J277" s="5">
        <f t="shared" si="49"/>
        <v>89579.349369999996</v>
      </c>
      <c r="K277" s="5">
        <f>K278</f>
        <v>-2275.6167399999999</v>
      </c>
      <c r="L277" s="5">
        <f t="shared" si="50"/>
        <v>87303.732629999999</v>
      </c>
      <c r="M277" s="5">
        <f>M278</f>
        <v>180.858</v>
      </c>
      <c r="N277" s="5">
        <f t="shared" si="51"/>
        <v>87484.590629999992</v>
      </c>
      <c r="O277" s="5">
        <f>O278</f>
        <v>0</v>
      </c>
      <c r="P277" s="5">
        <f t="shared" si="46"/>
        <v>87484.590629999992</v>
      </c>
      <c r="Q277" s="5">
        <f>Q278</f>
        <v>3383.1940500000001</v>
      </c>
      <c r="R277" s="5">
        <f t="shared" si="44"/>
        <v>90867.784679999997</v>
      </c>
      <c r="S277" s="5">
        <f>S278</f>
        <v>100.39378000000001</v>
      </c>
      <c r="T277" s="5">
        <f t="shared" si="45"/>
        <v>90968.178459999996</v>
      </c>
      <c r="U277" s="5">
        <f>U278</f>
        <v>84434.529150000002</v>
      </c>
      <c r="V277" s="22">
        <f t="shared" si="47"/>
        <v>92.817654018572071</v>
      </c>
    </row>
    <row r="278" spans="1:22" ht="38.25">
      <c r="A278" s="4" t="s">
        <v>118</v>
      </c>
      <c r="B278" s="2" t="s">
        <v>121</v>
      </c>
      <c r="C278" s="2"/>
      <c r="D278" s="5">
        <v>56949.097229999999</v>
      </c>
      <c r="E278" s="5">
        <f>E279+E282+E284+E287+E289</f>
        <v>1667.4917700000001</v>
      </c>
      <c r="F278" s="5">
        <f t="shared" si="42"/>
        <v>58616.589</v>
      </c>
      <c r="G278" s="5">
        <f>G279+G282+G284+G287+G289</f>
        <v>0</v>
      </c>
      <c r="H278" s="5">
        <f t="shared" si="48"/>
        <v>58616.589</v>
      </c>
      <c r="I278" s="5">
        <f>I279+I282+I284+I287+I289</f>
        <v>30962.76037</v>
      </c>
      <c r="J278" s="5">
        <f t="shared" si="49"/>
        <v>89579.349369999996</v>
      </c>
      <c r="K278" s="5">
        <f>K279+K282+K284+K287+K289</f>
        <v>-2275.6167399999999</v>
      </c>
      <c r="L278" s="5">
        <f t="shared" si="50"/>
        <v>87303.732629999999</v>
      </c>
      <c r="M278" s="5">
        <f>M279+M282+M284+M287+M289</f>
        <v>180.858</v>
      </c>
      <c r="N278" s="5">
        <f t="shared" si="51"/>
        <v>87484.590629999992</v>
      </c>
      <c r="O278" s="5">
        <f>O279+O282+O284+O287+O289</f>
        <v>0</v>
      </c>
      <c r="P278" s="5">
        <f t="shared" si="46"/>
        <v>87484.590629999992</v>
      </c>
      <c r="Q278" s="5">
        <f>Q279+Q282+Q284+Q287+Q289</f>
        <v>3383.1940500000001</v>
      </c>
      <c r="R278" s="5">
        <f t="shared" si="44"/>
        <v>90867.784679999997</v>
      </c>
      <c r="S278" s="5">
        <f>S279+S282+S284+S287+S289</f>
        <v>100.39378000000001</v>
      </c>
      <c r="T278" s="5">
        <f t="shared" si="45"/>
        <v>90968.178459999996</v>
      </c>
      <c r="U278" s="5">
        <f>U279+U282+U284+U287+U289</f>
        <v>84434.529150000002</v>
      </c>
      <c r="V278" s="22">
        <f t="shared" si="47"/>
        <v>92.817654018572071</v>
      </c>
    </row>
    <row r="279" spans="1:22" ht="25.5">
      <c r="A279" s="4" t="s">
        <v>119</v>
      </c>
      <c r="B279" s="1" t="s">
        <v>271</v>
      </c>
      <c r="C279" s="2"/>
      <c r="D279" s="5">
        <v>399.99999999999949</v>
      </c>
      <c r="E279" s="5">
        <f>E281+E280</f>
        <v>2890.9285300000001</v>
      </c>
      <c r="F279" s="5">
        <f t="shared" si="42"/>
        <v>3290.9285299999997</v>
      </c>
      <c r="G279" s="5">
        <f>G281+G280</f>
        <v>0</v>
      </c>
      <c r="H279" s="5">
        <f t="shared" si="48"/>
        <v>3290.9285299999997</v>
      </c>
      <c r="I279" s="5">
        <f>I281+I280</f>
        <v>4364.6796899999999</v>
      </c>
      <c r="J279" s="5">
        <f t="shared" si="49"/>
        <v>7655.6082200000001</v>
      </c>
      <c r="K279" s="5">
        <f>K281+K280</f>
        <v>-3828.6167399999999</v>
      </c>
      <c r="L279" s="5">
        <f t="shared" si="50"/>
        <v>3826.9914800000001</v>
      </c>
      <c r="M279" s="5">
        <f>M281+M280</f>
        <v>180.858</v>
      </c>
      <c r="N279" s="5">
        <f t="shared" si="51"/>
        <v>4007.8494800000003</v>
      </c>
      <c r="O279" s="5">
        <f>O281+O280</f>
        <v>0</v>
      </c>
      <c r="P279" s="5">
        <f t="shared" si="46"/>
        <v>4007.8494800000003</v>
      </c>
      <c r="Q279" s="5">
        <f>Q281+Q280</f>
        <v>333.19405</v>
      </c>
      <c r="R279" s="5">
        <f t="shared" si="44"/>
        <v>4341.0435299999999</v>
      </c>
      <c r="S279" s="5">
        <f>S281+S280</f>
        <v>100.39378000000001</v>
      </c>
      <c r="T279" s="5">
        <f t="shared" si="45"/>
        <v>4441.4373100000003</v>
      </c>
      <c r="U279" s="5">
        <f>U281+U280</f>
        <v>4167.7979999999998</v>
      </c>
      <c r="V279" s="22">
        <f t="shared" si="47"/>
        <v>93.838946924143343</v>
      </c>
    </row>
    <row r="280" spans="1:22" ht="38.25">
      <c r="A280" s="4" t="s">
        <v>26</v>
      </c>
      <c r="B280" s="1" t="s">
        <v>271</v>
      </c>
      <c r="C280" s="2">
        <v>200</v>
      </c>
      <c r="D280" s="5">
        <v>400</v>
      </c>
      <c r="E280" s="5">
        <v>-300</v>
      </c>
      <c r="F280" s="5">
        <f t="shared" si="42"/>
        <v>100</v>
      </c>
      <c r="G280" s="5"/>
      <c r="H280" s="5">
        <f t="shared" si="48"/>
        <v>100</v>
      </c>
      <c r="I280" s="5">
        <f>3190.92853+4364.67969</f>
        <v>7555.6082200000001</v>
      </c>
      <c r="J280" s="5">
        <f t="shared" si="49"/>
        <v>7655.6082200000001</v>
      </c>
      <c r="K280" s="5">
        <v>-3828.6167399999999</v>
      </c>
      <c r="L280" s="5">
        <f t="shared" si="50"/>
        <v>3826.9914800000001</v>
      </c>
      <c r="M280" s="5">
        <v>180.858</v>
      </c>
      <c r="N280" s="5">
        <f t="shared" si="51"/>
        <v>4007.8494800000003</v>
      </c>
      <c r="O280" s="5"/>
      <c r="P280" s="5">
        <f t="shared" si="46"/>
        <v>4007.8494800000003</v>
      </c>
      <c r="Q280" s="5">
        <f>200+133.19405</f>
        <v>333.19405</v>
      </c>
      <c r="R280" s="5">
        <f t="shared" si="44"/>
        <v>4341.0435299999999</v>
      </c>
      <c r="S280" s="5">
        <v>100.39378000000001</v>
      </c>
      <c r="T280" s="5">
        <f t="shared" si="45"/>
        <v>4441.4373100000003</v>
      </c>
      <c r="U280" s="5">
        <v>4167.7979999999998</v>
      </c>
      <c r="V280" s="22">
        <f t="shared" si="47"/>
        <v>93.838946924143343</v>
      </c>
    </row>
    <row r="281" spans="1:22" ht="38.25">
      <c r="A281" s="4" t="s">
        <v>37</v>
      </c>
      <c r="B281" s="1" t="s">
        <v>271</v>
      </c>
      <c r="C281" s="2">
        <v>600</v>
      </c>
      <c r="D281" s="5">
        <v>-5.1159076974727213E-13</v>
      </c>
      <c r="E281" s="5">
        <f>1708.45238+300+1182.47615</f>
        <v>3190.9285300000001</v>
      </c>
      <c r="F281" s="5">
        <f t="shared" si="42"/>
        <v>3190.9285299999997</v>
      </c>
      <c r="G281" s="5"/>
      <c r="H281" s="5">
        <f t="shared" si="48"/>
        <v>3190.9285299999997</v>
      </c>
      <c r="I281" s="5">
        <v>-3190.9285300000001</v>
      </c>
      <c r="J281" s="5">
        <f t="shared" si="49"/>
        <v>0</v>
      </c>
      <c r="K281" s="5"/>
      <c r="L281" s="5">
        <f t="shared" si="50"/>
        <v>0</v>
      </c>
      <c r="M281" s="5"/>
      <c r="N281" s="5">
        <f t="shared" si="51"/>
        <v>0</v>
      </c>
      <c r="O281" s="5"/>
      <c r="P281" s="5">
        <f t="shared" si="46"/>
        <v>0</v>
      </c>
      <c r="Q281" s="5"/>
      <c r="R281" s="5">
        <f t="shared" si="44"/>
        <v>0</v>
      </c>
      <c r="S281" s="5"/>
      <c r="T281" s="5">
        <f t="shared" si="45"/>
        <v>0</v>
      </c>
      <c r="U281" s="5">
        <v>0</v>
      </c>
      <c r="V281" s="22">
        <v>0</v>
      </c>
    </row>
    <row r="282" spans="1:22" ht="25.5">
      <c r="A282" s="4" t="s">
        <v>119</v>
      </c>
      <c r="B282" s="2" t="s">
        <v>122</v>
      </c>
      <c r="C282" s="2"/>
      <c r="D282" s="5">
        <v>13371</v>
      </c>
      <c r="E282" s="5">
        <f>E283</f>
        <v>0</v>
      </c>
      <c r="F282" s="5">
        <f t="shared" si="42"/>
        <v>13371</v>
      </c>
      <c r="G282" s="5">
        <f>G283</f>
        <v>0</v>
      </c>
      <c r="H282" s="5">
        <f t="shared" si="48"/>
        <v>13371</v>
      </c>
      <c r="I282" s="5">
        <f>I283</f>
        <v>0</v>
      </c>
      <c r="J282" s="5">
        <f t="shared" si="49"/>
        <v>13371</v>
      </c>
      <c r="K282" s="5">
        <f>K283</f>
        <v>1553</v>
      </c>
      <c r="L282" s="5">
        <f t="shared" si="50"/>
        <v>14924</v>
      </c>
      <c r="M282" s="5">
        <f>M283</f>
        <v>0</v>
      </c>
      <c r="N282" s="5">
        <f t="shared" si="51"/>
        <v>14924</v>
      </c>
      <c r="O282" s="5">
        <f>O283</f>
        <v>0</v>
      </c>
      <c r="P282" s="5">
        <f t="shared" si="46"/>
        <v>14924</v>
      </c>
      <c r="Q282" s="5">
        <f>Q283</f>
        <v>3050</v>
      </c>
      <c r="R282" s="5">
        <f t="shared" si="44"/>
        <v>17974</v>
      </c>
      <c r="S282" s="5">
        <f>S283</f>
        <v>0</v>
      </c>
      <c r="T282" s="5">
        <f t="shared" si="45"/>
        <v>17974</v>
      </c>
      <c r="U282" s="5">
        <f>U283</f>
        <v>11715.624</v>
      </c>
      <c r="V282" s="22">
        <f t="shared" si="47"/>
        <v>65.180950261488817</v>
      </c>
    </row>
    <row r="283" spans="1:22" ht="38.25">
      <c r="A283" s="4" t="s">
        <v>37</v>
      </c>
      <c r="B283" s="2" t="s">
        <v>122</v>
      </c>
      <c r="C283" s="2">
        <v>600</v>
      </c>
      <c r="D283" s="5">
        <v>13371</v>
      </c>
      <c r="E283" s="5">
        <v>0</v>
      </c>
      <c r="F283" s="5">
        <f t="shared" si="42"/>
        <v>13371</v>
      </c>
      <c r="G283" s="5"/>
      <c r="H283" s="5">
        <f t="shared" si="48"/>
        <v>13371</v>
      </c>
      <c r="I283" s="5"/>
      <c r="J283" s="5">
        <f t="shared" si="49"/>
        <v>13371</v>
      </c>
      <c r="K283" s="5">
        <v>1553</v>
      </c>
      <c r="L283" s="5">
        <f t="shared" si="50"/>
        <v>14924</v>
      </c>
      <c r="M283" s="5"/>
      <c r="N283" s="5">
        <f t="shared" si="51"/>
        <v>14924</v>
      </c>
      <c r="O283" s="5"/>
      <c r="P283" s="5">
        <f t="shared" si="46"/>
        <v>14924</v>
      </c>
      <c r="Q283" s="5">
        <v>3050</v>
      </c>
      <c r="R283" s="5">
        <f t="shared" si="44"/>
        <v>17974</v>
      </c>
      <c r="S283" s="5"/>
      <c r="T283" s="5">
        <f t="shared" si="45"/>
        <v>17974</v>
      </c>
      <c r="U283" s="5">
        <v>11715.624</v>
      </c>
      <c r="V283" s="22">
        <f t="shared" si="47"/>
        <v>65.180950261488817</v>
      </c>
    </row>
    <row r="284" spans="1:22" ht="89.25">
      <c r="A284" s="4" t="s">
        <v>299</v>
      </c>
      <c r="B284" s="2" t="s">
        <v>215</v>
      </c>
      <c r="C284" s="2"/>
      <c r="D284" s="5">
        <v>42263.21385</v>
      </c>
      <c r="E284" s="5">
        <f>E286</f>
        <v>-1708.4523799999999</v>
      </c>
      <c r="F284" s="5">
        <f t="shared" si="42"/>
        <v>40554.761469999998</v>
      </c>
      <c r="G284" s="5">
        <f>G286+G285</f>
        <v>0</v>
      </c>
      <c r="H284" s="5">
        <f t="shared" si="48"/>
        <v>40554.761469999998</v>
      </c>
      <c r="I284" s="5">
        <f>I286+I285</f>
        <v>0</v>
      </c>
      <c r="J284" s="5">
        <f t="shared" si="49"/>
        <v>40554.761469999998</v>
      </c>
      <c r="K284" s="5">
        <f>K286+K285</f>
        <v>0</v>
      </c>
      <c r="L284" s="5">
        <f t="shared" si="50"/>
        <v>40554.761469999998</v>
      </c>
      <c r="M284" s="5">
        <f>M286+M285</f>
        <v>0</v>
      </c>
      <c r="N284" s="5">
        <f t="shared" si="51"/>
        <v>40554.761469999998</v>
      </c>
      <c r="O284" s="5">
        <f>O286+O285</f>
        <v>0</v>
      </c>
      <c r="P284" s="5">
        <f t="shared" si="46"/>
        <v>40554.761469999998</v>
      </c>
      <c r="Q284" s="5">
        <f>Q286+Q285</f>
        <v>0</v>
      </c>
      <c r="R284" s="5">
        <f t="shared" si="44"/>
        <v>40554.761469999998</v>
      </c>
      <c r="S284" s="5">
        <f>S286+S285</f>
        <v>0</v>
      </c>
      <c r="T284" s="5">
        <f t="shared" si="45"/>
        <v>40554.761469999998</v>
      </c>
      <c r="U284" s="5">
        <f>U286+U285</f>
        <v>40554.107150000003</v>
      </c>
      <c r="V284" s="22">
        <f t="shared" si="47"/>
        <v>99.99838657662805</v>
      </c>
    </row>
    <row r="285" spans="1:22" ht="38.25">
      <c r="A285" s="4" t="s">
        <v>26</v>
      </c>
      <c r="B285" s="2" t="s">
        <v>215</v>
      </c>
      <c r="C285" s="2">
        <v>200</v>
      </c>
      <c r="D285" s="5"/>
      <c r="E285" s="5"/>
      <c r="F285" s="5">
        <f t="shared" si="42"/>
        <v>0</v>
      </c>
      <c r="G285" s="5"/>
      <c r="H285" s="5">
        <f t="shared" si="48"/>
        <v>0</v>
      </c>
      <c r="I285" s="5">
        <v>40554.761469999998</v>
      </c>
      <c r="J285" s="5">
        <f t="shared" si="49"/>
        <v>40554.761469999998</v>
      </c>
      <c r="K285" s="5"/>
      <c r="L285" s="5">
        <f t="shared" si="50"/>
        <v>40554.761469999998</v>
      </c>
      <c r="M285" s="5"/>
      <c r="N285" s="5">
        <f t="shared" si="51"/>
        <v>40554.761469999998</v>
      </c>
      <c r="O285" s="5"/>
      <c r="P285" s="5">
        <f t="shared" si="46"/>
        <v>40554.761469999998</v>
      </c>
      <c r="Q285" s="5"/>
      <c r="R285" s="5">
        <f t="shared" si="44"/>
        <v>40554.761469999998</v>
      </c>
      <c r="S285" s="5"/>
      <c r="T285" s="5">
        <f t="shared" si="45"/>
        <v>40554.761469999998</v>
      </c>
      <c r="U285" s="5">
        <v>40554.107150000003</v>
      </c>
      <c r="V285" s="22">
        <f t="shared" si="47"/>
        <v>99.99838657662805</v>
      </c>
    </row>
    <row r="286" spans="1:22" ht="38.25" hidden="1">
      <c r="A286" s="4" t="s">
        <v>37</v>
      </c>
      <c r="B286" s="2" t="s">
        <v>215</v>
      </c>
      <c r="C286" s="2">
        <v>600</v>
      </c>
      <c r="D286" s="5">
        <v>42263.21385</v>
      </c>
      <c r="E286" s="5">
        <v>-1708.4523799999999</v>
      </c>
      <c r="F286" s="5">
        <f t="shared" si="42"/>
        <v>40554.761469999998</v>
      </c>
      <c r="G286" s="5"/>
      <c r="H286" s="5">
        <f t="shared" si="48"/>
        <v>40554.761469999998</v>
      </c>
      <c r="I286" s="5">
        <v>-40554.761469999998</v>
      </c>
      <c r="J286" s="5">
        <f t="shared" si="49"/>
        <v>0</v>
      </c>
      <c r="K286" s="5"/>
      <c r="L286" s="5">
        <f t="shared" si="50"/>
        <v>0</v>
      </c>
      <c r="M286" s="5"/>
      <c r="N286" s="5">
        <f t="shared" si="51"/>
        <v>0</v>
      </c>
      <c r="O286" s="5"/>
      <c r="P286" s="5">
        <f t="shared" si="46"/>
        <v>0</v>
      </c>
      <c r="Q286" s="5"/>
      <c r="R286" s="5">
        <f t="shared" si="44"/>
        <v>0</v>
      </c>
      <c r="S286" s="5"/>
      <c r="T286" s="5">
        <f t="shared" si="45"/>
        <v>0</v>
      </c>
      <c r="U286" s="5">
        <v>0</v>
      </c>
      <c r="V286" s="22">
        <v>0</v>
      </c>
    </row>
    <row r="287" spans="1:22" ht="38.25" hidden="1">
      <c r="A287" s="4" t="s">
        <v>495</v>
      </c>
      <c r="B287" s="2" t="s">
        <v>496</v>
      </c>
      <c r="C287" s="2"/>
      <c r="D287" s="5">
        <v>914.88337999999999</v>
      </c>
      <c r="E287" s="5">
        <f>E288</f>
        <v>-914.88337999999999</v>
      </c>
      <c r="F287" s="5">
        <f t="shared" si="42"/>
        <v>0</v>
      </c>
      <c r="G287" s="5">
        <f>G288</f>
        <v>0</v>
      </c>
      <c r="H287" s="5">
        <f t="shared" si="48"/>
        <v>0</v>
      </c>
      <c r="I287" s="5">
        <f>I288</f>
        <v>0</v>
      </c>
      <c r="J287" s="5">
        <f t="shared" si="49"/>
        <v>0</v>
      </c>
      <c r="K287" s="5">
        <f>K288</f>
        <v>0</v>
      </c>
      <c r="L287" s="5">
        <f t="shared" si="50"/>
        <v>0</v>
      </c>
      <c r="M287" s="5">
        <f>M288</f>
        <v>0</v>
      </c>
      <c r="N287" s="5">
        <f t="shared" si="51"/>
        <v>0</v>
      </c>
      <c r="O287" s="5">
        <f>O288</f>
        <v>0</v>
      </c>
      <c r="P287" s="5">
        <f t="shared" si="46"/>
        <v>0</v>
      </c>
      <c r="Q287" s="5">
        <f>Q288</f>
        <v>0</v>
      </c>
      <c r="R287" s="5">
        <f t="shared" si="44"/>
        <v>0</v>
      </c>
      <c r="S287" s="5">
        <f>S288</f>
        <v>0</v>
      </c>
      <c r="T287" s="5">
        <f t="shared" si="45"/>
        <v>0</v>
      </c>
      <c r="U287" s="5">
        <f>U288</f>
        <v>0</v>
      </c>
      <c r="V287" s="22">
        <v>0</v>
      </c>
    </row>
    <row r="288" spans="1:22" ht="38.25" hidden="1">
      <c r="A288" s="4" t="s">
        <v>37</v>
      </c>
      <c r="B288" s="2" t="s">
        <v>496</v>
      </c>
      <c r="C288" s="2">
        <v>600</v>
      </c>
      <c r="D288" s="5">
        <v>914.88337999999999</v>
      </c>
      <c r="E288" s="5">
        <v>-914.88337999999999</v>
      </c>
      <c r="F288" s="5">
        <f t="shared" si="42"/>
        <v>0</v>
      </c>
      <c r="G288" s="5"/>
      <c r="H288" s="5">
        <f t="shared" si="48"/>
        <v>0</v>
      </c>
      <c r="I288" s="5"/>
      <c r="J288" s="5">
        <f t="shared" si="49"/>
        <v>0</v>
      </c>
      <c r="K288" s="5"/>
      <c r="L288" s="5">
        <f t="shared" si="50"/>
        <v>0</v>
      </c>
      <c r="M288" s="5"/>
      <c r="N288" s="5">
        <f t="shared" si="51"/>
        <v>0</v>
      </c>
      <c r="O288" s="5"/>
      <c r="P288" s="5">
        <f t="shared" si="46"/>
        <v>0</v>
      </c>
      <c r="Q288" s="5"/>
      <c r="R288" s="5">
        <f t="shared" si="44"/>
        <v>0</v>
      </c>
      <c r="S288" s="5"/>
      <c r="T288" s="5">
        <f t="shared" si="45"/>
        <v>0</v>
      </c>
      <c r="U288" s="5">
        <v>0</v>
      </c>
      <c r="V288" s="22">
        <v>0</v>
      </c>
    </row>
    <row r="289" spans="1:22" ht="38.25">
      <c r="A289" s="4" t="s">
        <v>545</v>
      </c>
      <c r="B289" s="2" t="s">
        <v>546</v>
      </c>
      <c r="C289" s="2"/>
      <c r="D289" s="5">
        <v>0</v>
      </c>
      <c r="E289" s="5">
        <f>E291</f>
        <v>1399.8989999999999</v>
      </c>
      <c r="F289" s="5">
        <f t="shared" si="42"/>
        <v>1399.8989999999999</v>
      </c>
      <c r="G289" s="5">
        <f>G291+G290</f>
        <v>0</v>
      </c>
      <c r="H289" s="5">
        <f t="shared" si="48"/>
        <v>1399.8989999999999</v>
      </c>
      <c r="I289" s="5">
        <f>I291+I290</f>
        <v>26598.080679999999</v>
      </c>
      <c r="J289" s="5">
        <f t="shared" si="49"/>
        <v>27997.97968</v>
      </c>
      <c r="K289" s="5">
        <f>K291+K290</f>
        <v>0</v>
      </c>
      <c r="L289" s="5">
        <f t="shared" si="50"/>
        <v>27997.97968</v>
      </c>
      <c r="M289" s="5">
        <f>M291+M290</f>
        <v>0</v>
      </c>
      <c r="N289" s="5">
        <f t="shared" si="51"/>
        <v>27997.97968</v>
      </c>
      <c r="O289" s="5">
        <f>O291+O290</f>
        <v>0</v>
      </c>
      <c r="P289" s="5">
        <f t="shared" si="46"/>
        <v>27997.97968</v>
      </c>
      <c r="Q289" s="5">
        <f>Q291+Q290</f>
        <v>0</v>
      </c>
      <c r="R289" s="5">
        <f t="shared" si="44"/>
        <v>27997.97968</v>
      </c>
      <c r="S289" s="5">
        <f>S291+S290</f>
        <v>0</v>
      </c>
      <c r="T289" s="5">
        <f t="shared" si="45"/>
        <v>27997.97968</v>
      </c>
      <c r="U289" s="5">
        <f>U291+U290</f>
        <v>27997</v>
      </c>
      <c r="V289" s="22">
        <f t="shared" si="47"/>
        <v>99.996500890381384</v>
      </c>
    </row>
    <row r="290" spans="1:22" ht="38.25">
      <c r="A290" s="4" t="s">
        <v>26</v>
      </c>
      <c r="B290" s="2" t="s">
        <v>546</v>
      </c>
      <c r="C290" s="2">
        <v>200</v>
      </c>
      <c r="D290" s="5"/>
      <c r="E290" s="5"/>
      <c r="F290" s="5">
        <f t="shared" si="42"/>
        <v>0</v>
      </c>
      <c r="G290" s="5"/>
      <c r="H290" s="5">
        <f t="shared" si="48"/>
        <v>0</v>
      </c>
      <c r="I290" s="5">
        <v>27997.97968</v>
      </c>
      <c r="J290" s="5">
        <f t="shared" si="49"/>
        <v>27997.97968</v>
      </c>
      <c r="K290" s="5"/>
      <c r="L290" s="5">
        <f t="shared" si="50"/>
        <v>27997.97968</v>
      </c>
      <c r="M290" s="5"/>
      <c r="N290" s="5">
        <f t="shared" si="51"/>
        <v>27997.97968</v>
      </c>
      <c r="O290" s="5"/>
      <c r="P290" s="5">
        <f t="shared" si="46"/>
        <v>27997.97968</v>
      </c>
      <c r="Q290" s="5"/>
      <c r="R290" s="5">
        <f t="shared" si="44"/>
        <v>27997.97968</v>
      </c>
      <c r="S290" s="5"/>
      <c r="T290" s="5">
        <f t="shared" si="45"/>
        <v>27997.97968</v>
      </c>
      <c r="U290" s="5">
        <v>27997</v>
      </c>
      <c r="V290" s="22">
        <f t="shared" si="47"/>
        <v>99.996500890381384</v>
      </c>
    </row>
    <row r="291" spans="1:22" ht="38.25">
      <c r="A291" s="4" t="s">
        <v>37</v>
      </c>
      <c r="B291" s="2" t="s">
        <v>546</v>
      </c>
      <c r="C291" s="2">
        <v>600</v>
      </c>
      <c r="D291" s="5">
        <v>0</v>
      </c>
      <c r="E291" s="5">
        <f>914.88338+485.01562</f>
        <v>1399.8989999999999</v>
      </c>
      <c r="F291" s="5">
        <f t="shared" si="42"/>
        <v>1399.8989999999999</v>
      </c>
      <c r="G291" s="5"/>
      <c r="H291" s="5">
        <f t="shared" si="48"/>
        <v>1399.8989999999999</v>
      </c>
      <c r="I291" s="5">
        <v>-1399.8989999999999</v>
      </c>
      <c r="J291" s="5">
        <f t="shared" si="49"/>
        <v>0</v>
      </c>
      <c r="K291" s="5"/>
      <c r="L291" s="5">
        <f t="shared" si="50"/>
        <v>0</v>
      </c>
      <c r="M291" s="5"/>
      <c r="N291" s="5">
        <f t="shared" si="51"/>
        <v>0</v>
      </c>
      <c r="O291" s="5"/>
      <c r="P291" s="5">
        <f t="shared" si="46"/>
        <v>0</v>
      </c>
      <c r="Q291" s="5"/>
      <c r="R291" s="5">
        <f t="shared" si="44"/>
        <v>0</v>
      </c>
      <c r="S291" s="5"/>
      <c r="T291" s="5">
        <f t="shared" si="45"/>
        <v>0</v>
      </c>
      <c r="U291" s="5">
        <v>0</v>
      </c>
      <c r="V291" s="22">
        <v>0</v>
      </c>
    </row>
    <row r="292" spans="1:22" ht="25.5">
      <c r="A292" s="9" t="s">
        <v>38</v>
      </c>
      <c r="B292" s="12" t="s">
        <v>430</v>
      </c>
      <c r="C292" s="2"/>
      <c r="D292" s="5">
        <v>99.9512</v>
      </c>
      <c r="E292" s="5">
        <f t="shared" ref="E292:U294" si="52">E293</f>
        <v>0</v>
      </c>
      <c r="F292" s="5">
        <f t="shared" si="42"/>
        <v>99.9512</v>
      </c>
      <c r="G292" s="5">
        <f t="shared" si="52"/>
        <v>0</v>
      </c>
      <c r="H292" s="5">
        <f t="shared" si="48"/>
        <v>99.9512</v>
      </c>
      <c r="I292" s="5">
        <f t="shared" si="52"/>
        <v>0</v>
      </c>
      <c r="J292" s="5">
        <f t="shared" si="49"/>
        <v>99.9512</v>
      </c>
      <c r="K292" s="5">
        <f t="shared" si="52"/>
        <v>0</v>
      </c>
      <c r="L292" s="5">
        <f t="shared" si="50"/>
        <v>99.9512</v>
      </c>
      <c r="M292" s="5">
        <f t="shared" si="52"/>
        <v>0</v>
      </c>
      <c r="N292" s="5">
        <f t="shared" si="51"/>
        <v>99.9512</v>
      </c>
      <c r="O292" s="5">
        <f t="shared" si="52"/>
        <v>0</v>
      </c>
      <c r="P292" s="5">
        <f t="shared" si="46"/>
        <v>99.9512</v>
      </c>
      <c r="Q292" s="5">
        <f t="shared" si="52"/>
        <v>0</v>
      </c>
      <c r="R292" s="5">
        <f t="shared" si="44"/>
        <v>99.9512</v>
      </c>
      <c r="S292" s="5">
        <f t="shared" si="52"/>
        <v>0</v>
      </c>
      <c r="T292" s="5">
        <f t="shared" si="45"/>
        <v>99.9512</v>
      </c>
      <c r="U292" s="5">
        <f t="shared" si="52"/>
        <v>0</v>
      </c>
      <c r="V292" s="22">
        <f t="shared" si="47"/>
        <v>0</v>
      </c>
    </row>
    <row r="293" spans="1:22" ht="25.5">
      <c r="A293" s="4" t="s">
        <v>39</v>
      </c>
      <c r="B293" s="2" t="s">
        <v>431</v>
      </c>
      <c r="C293" s="2"/>
      <c r="D293" s="5">
        <v>99.9512</v>
      </c>
      <c r="E293" s="5">
        <f t="shared" si="52"/>
        <v>0</v>
      </c>
      <c r="F293" s="5">
        <f t="shared" si="42"/>
        <v>99.9512</v>
      </c>
      <c r="G293" s="5">
        <f t="shared" si="52"/>
        <v>0</v>
      </c>
      <c r="H293" s="5">
        <f t="shared" si="48"/>
        <v>99.9512</v>
      </c>
      <c r="I293" s="5">
        <f t="shared" si="52"/>
        <v>0</v>
      </c>
      <c r="J293" s="5">
        <f t="shared" si="49"/>
        <v>99.9512</v>
      </c>
      <c r="K293" s="5">
        <f t="shared" si="52"/>
        <v>0</v>
      </c>
      <c r="L293" s="5">
        <f t="shared" si="50"/>
        <v>99.9512</v>
      </c>
      <c r="M293" s="5">
        <f t="shared" si="52"/>
        <v>0</v>
      </c>
      <c r="N293" s="5">
        <f t="shared" si="51"/>
        <v>99.9512</v>
      </c>
      <c r="O293" s="5">
        <f t="shared" si="52"/>
        <v>0</v>
      </c>
      <c r="P293" s="5">
        <f t="shared" si="46"/>
        <v>99.9512</v>
      </c>
      <c r="Q293" s="5">
        <f t="shared" si="52"/>
        <v>0</v>
      </c>
      <c r="R293" s="5">
        <f t="shared" si="44"/>
        <v>99.9512</v>
      </c>
      <c r="S293" s="5">
        <f t="shared" si="52"/>
        <v>0</v>
      </c>
      <c r="T293" s="5">
        <f t="shared" si="45"/>
        <v>99.9512</v>
      </c>
      <c r="U293" s="5">
        <f t="shared" si="52"/>
        <v>0</v>
      </c>
      <c r="V293" s="22">
        <f t="shared" si="47"/>
        <v>0</v>
      </c>
    </row>
    <row r="294" spans="1:22" ht="38.25">
      <c r="A294" s="4" t="s">
        <v>385</v>
      </c>
      <c r="B294" s="2" t="s">
        <v>432</v>
      </c>
      <c r="C294" s="2"/>
      <c r="D294" s="5">
        <v>99.9512</v>
      </c>
      <c r="E294" s="5">
        <f t="shared" si="52"/>
        <v>0</v>
      </c>
      <c r="F294" s="5">
        <f t="shared" si="42"/>
        <v>99.9512</v>
      </c>
      <c r="G294" s="5">
        <f t="shared" si="52"/>
        <v>0</v>
      </c>
      <c r="H294" s="5">
        <f t="shared" si="48"/>
        <v>99.9512</v>
      </c>
      <c r="I294" s="5">
        <f t="shared" si="52"/>
        <v>0</v>
      </c>
      <c r="J294" s="5">
        <f t="shared" si="49"/>
        <v>99.9512</v>
      </c>
      <c r="K294" s="5">
        <f t="shared" si="52"/>
        <v>0</v>
      </c>
      <c r="L294" s="5">
        <f t="shared" si="50"/>
        <v>99.9512</v>
      </c>
      <c r="M294" s="5">
        <f t="shared" si="52"/>
        <v>0</v>
      </c>
      <c r="N294" s="5">
        <f t="shared" si="51"/>
        <v>99.9512</v>
      </c>
      <c r="O294" s="5">
        <f t="shared" si="52"/>
        <v>0</v>
      </c>
      <c r="P294" s="5">
        <f t="shared" si="46"/>
        <v>99.9512</v>
      </c>
      <c r="Q294" s="5">
        <f t="shared" si="52"/>
        <v>0</v>
      </c>
      <c r="R294" s="5">
        <f t="shared" si="44"/>
        <v>99.9512</v>
      </c>
      <c r="S294" s="5">
        <f t="shared" si="52"/>
        <v>0</v>
      </c>
      <c r="T294" s="5">
        <f t="shared" si="45"/>
        <v>99.9512</v>
      </c>
      <c r="U294" s="5">
        <f t="shared" si="52"/>
        <v>0</v>
      </c>
      <c r="V294" s="22">
        <f t="shared" si="47"/>
        <v>0</v>
      </c>
    </row>
    <row r="295" spans="1:22" ht="25.5">
      <c r="A295" s="4" t="s">
        <v>189</v>
      </c>
      <c r="B295" s="2" t="s">
        <v>432</v>
      </c>
      <c r="C295" s="2">
        <v>300</v>
      </c>
      <c r="D295" s="5">
        <v>99.9512</v>
      </c>
      <c r="E295" s="5">
        <v>0</v>
      </c>
      <c r="F295" s="5">
        <f t="shared" si="42"/>
        <v>99.9512</v>
      </c>
      <c r="G295" s="5"/>
      <c r="H295" s="5">
        <f t="shared" si="48"/>
        <v>99.9512</v>
      </c>
      <c r="I295" s="5"/>
      <c r="J295" s="5">
        <f t="shared" si="49"/>
        <v>99.9512</v>
      </c>
      <c r="K295" s="5"/>
      <c r="L295" s="5">
        <f t="shared" si="50"/>
        <v>99.9512</v>
      </c>
      <c r="M295" s="5"/>
      <c r="N295" s="5">
        <f t="shared" si="51"/>
        <v>99.9512</v>
      </c>
      <c r="O295" s="5"/>
      <c r="P295" s="5">
        <f t="shared" si="46"/>
        <v>99.9512</v>
      </c>
      <c r="Q295" s="5"/>
      <c r="R295" s="5">
        <f t="shared" si="44"/>
        <v>99.9512</v>
      </c>
      <c r="S295" s="5"/>
      <c r="T295" s="5">
        <f t="shared" si="45"/>
        <v>99.9512</v>
      </c>
      <c r="U295" s="5">
        <v>0</v>
      </c>
      <c r="V295" s="22">
        <f t="shared" si="47"/>
        <v>0</v>
      </c>
    </row>
    <row r="296" spans="1:22" ht="102">
      <c r="A296" s="9" t="s">
        <v>320</v>
      </c>
      <c r="B296" s="8" t="s">
        <v>123</v>
      </c>
      <c r="C296" s="2"/>
      <c r="D296" s="5">
        <v>25712.572910000003</v>
      </c>
      <c r="E296" s="5">
        <f>E297+E306+E309</f>
        <v>72.207269999999994</v>
      </c>
      <c r="F296" s="5">
        <f t="shared" si="42"/>
        <v>25784.780180000002</v>
      </c>
      <c r="G296" s="5">
        <f>G297+G306+G309</f>
        <v>0</v>
      </c>
      <c r="H296" s="5">
        <f t="shared" si="48"/>
        <v>25784.780180000002</v>
      </c>
      <c r="I296" s="5">
        <f>I297+I306+I309</f>
        <v>3441.2807299999999</v>
      </c>
      <c r="J296" s="5">
        <f t="shared" si="49"/>
        <v>29226.06091</v>
      </c>
      <c r="K296" s="5">
        <f>K297+K306+K309</f>
        <v>0</v>
      </c>
      <c r="L296" s="5">
        <f t="shared" si="50"/>
        <v>29226.06091</v>
      </c>
      <c r="M296" s="5">
        <f>M297+M306+M309</f>
        <v>0</v>
      </c>
      <c r="N296" s="5">
        <f t="shared" si="51"/>
        <v>29226.06091</v>
      </c>
      <c r="O296" s="5">
        <f>O297+O306+O309</f>
        <v>479.82858999999996</v>
      </c>
      <c r="P296" s="5">
        <f t="shared" si="46"/>
        <v>29705.889500000001</v>
      </c>
      <c r="Q296" s="5">
        <f>Q297+Q306+Q309</f>
        <v>0</v>
      </c>
      <c r="R296" s="5">
        <f t="shared" si="44"/>
        <v>29705.889500000001</v>
      </c>
      <c r="S296" s="5">
        <f>S297+S306+S309</f>
        <v>537.05165999999997</v>
      </c>
      <c r="T296" s="5">
        <f t="shared" si="45"/>
        <v>30242.941160000002</v>
      </c>
      <c r="U296" s="5">
        <f>U297+U306+U309</f>
        <v>24182.11594</v>
      </c>
      <c r="V296" s="22">
        <f t="shared" si="47"/>
        <v>79.959537705227604</v>
      </c>
    </row>
    <row r="297" spans="1:22" ht="38.25">
      <c r="A297" s="4" t="s">
        <v>387</v>
      </c>
      <c r="B297" s="2" t="s">
        <v>124</v>
      </c>
      <c r="C297" s="2"/>
      <c r="D297" s="5">
        <v>25502.087029999999</v>
      </c>
      <c r="E297" s="5">
        <f>E298+E302+E300</f>
        <v>0</v>
      </c>
      <c r="F297" s="5">
        <f t="shared" ref="F297:F383" si="53">D297+E297</f>
        <v>25502.087029999999</v>
      </c>
      <c r="G297" s="5">
        <f>G298+G302+G300</f>
        <v>0</v>
      </c>
      <c r="H297" s="5">
        <f t="shared" si="48"/>
        <v>25502.087029999999</v>
      </c>
      <c r="I297" s="5">
        <f>I298+I302+I300</f>
        <v>0</v>
      </c>
      <c r="J297" s="5">
        <f t="shared" si="49"/>
        <v>25502.087029999999</v>
      </c>
      <c r="K297" s="5">
        <f>K298+K302+K300</f>
        <v>0</v>
      </c>
      <c r="L297" s="5">
        <f t="shared" si="50"/>
        <v>25502.087029999999</v>
      </c>
      <c r="M297" s="5">
        <f>M298+M302+M300</f>
        <v>0</v>
      </c>
      <c r="N297" s="5">
        <f t="shared" si="51"/>
        <v>25502.087029999999</v>
      </c>
      <c r="O297" s="5">
        <f>O298+O302+O300+O304</f>
        <v>474.59778999999997</v>
      </c>
      <c r="P297" s="5">
        <f t="shared" si="46"/>
        <v>25976.684819999999</v>
      </c>
      <c r="Q297" s="5">
        <f>Q298+Q302+Q300+Q304</f>
        <v>0</v>
      </c>
      <c r="R297" s="5">
        <f t="shared" si="44"/>
        <v>25976.684819999999</v>
      </c>
      <c r="S297" s="5">
        <f>S298+S302+S300+S304</f>
        <v>538.88699999999994</v>
      </c>
      <c r="T297" s="5">
        <f t="shared" si="45"/>
        <v>26515.571819999997</v>
      </c>
      <c r="U297" s="5">
        <f>U298+U302+U300+U304</f>
        <v>20969.897230000002</v>
      </c>
      <c r="V297" s="22">
        <f t="shared" si="47"/>
        <v>79.085215934068458</v>
      </c>
    </row>
    <row r="298" spans="1:22" ht="51">
      <c r="A298" s="4" t="s">
        <v>175</v>
      </c>
      <c r="B298" s="6" t="s">
        <v>433</v>
      </c>
      <c r="C298" s="2"/>
      <c r="D298" s="5">
        <v>2618.3780000000002</v>
      </c>
      <c r="E298" s="5">
        <f>E299</f>
        <v>0</v>
      </c>
      <c r="F298" s="5">
        <f t="shared" si="53"/>
        <v>2618.3780000000002</v>
      </c>
      <c r="G298" s="5">
        <f>G299</f>
        <v>0</v>
      </c>
      <c r="H298" s="5">
        <f t="shared" si="48"/>
        <v>2618.3780000000002</v>
      </c>
      <c r="I298" s="5">
        <f>I299</f>
        <v>0</v>
      </c>
      <c r="J298" s="5">
        <f t="shared" si="49"/>
        <v>2618.3780000000002</v>
      </c>
      <c r="K298" s="5">
        <f>K299</f>
        <v>0</v>
      </c>
      <c r="L298" s="5">
        <f t="shared" si="50"/>
        <v>2618.3780000000002</v>
      </c>
      <c r="M298" s="5">
        <f>M299</f>
        <v>0</v>
      </c>
      <c r="N298" s="5">
        <f t="shared" si="51"/>
        <v>2618.3780000000002</v>
      </c>
      <c r="O298" s="5">
        <f>O299</f>
        <v>0</v>
      </c>
      <c r="P298" s="5">
        <f t="shared" si="46"/>
        <v>2618.3780000000002</v>
      </c>
      <c r="Q298" s="5">
        <f>Q299</f>
        <v>0</v>
      </c>
      <c r="R298" s="5">
        <f t="shared" si="44"/>
        <v>2618.3780000000002</v>
      </c>
      <c r="S298" s="5">
        <f>S299</f>
        <v>0</v>
      </c>
      <c r="T298" s="5">
        <f t="shared" si="45"/>
        <v>2618.3780000000002</v>
      </c>
      <c r="U298" s="5">
        <f>U299</f>
        <v>2050.7206000000001</v>
      </c>
      <c r="V298" s="22">
        <f t="shared" si="47"/>
        <v>78.320265446776588</v>
      </c>
    </row>
    <row r="299" spans="1:22" ht="15.75">
      <c r="A299" s="13" t="s">
        <v>116</v>
      </c>
      <c r="B299" s="6" t="s">
        <v>433</v>
      </c>
      <c r="C299" s="2">
        <v>800</v>
      </c>
      <c r="D299" s="5">
        <v>2618.3780000000002</v>
      </c>
      <c r="E299" s="5">
        <v>0</v>
      </c>
      <c r="F299" s="5">
        <f t="shared" si="53"/>
        <v>2618.3780000000002</v>
      </c>
      <c r="G299" s="5"/>
      <c r="H299" s="5">
        <f t="shared" si="48"/>
        <v>2618.3780000000002</v>
      </c>
      <c r="I299" s="5"/>
      <c r="J299" s="5">
        <f t="shared" si="49"/>
        <v>2618.3780000000002</v>
      </c>
      <c r="K299" s="5"/>
      <c r="L299" s="5">
        <f t="shared" si="50"/>
        <v>2618.3780000000002</v>
      </c>
      <c r="M299" s="5"/>
      <c r="N299" s="5">
        <f t="shared" si="51"/>
        <v>2618.3780000000002</v>
      </c>
      <c r="O299" s="5"/>
      <c r="P299" s="5">
        <f t="shared" si="46"/>
        <v>2618.3780000000002</v>
      </c>
      <c r="Q299" s="5"/>
      <c r="R299" s="5">
        <f t="shared" si="44"/>
        <v>2618.3780000000002</v>
      </c>
      <c r="S299" s="5"/>
      <c r="T299" s="5">
        <f t="shared" si="45"/>
        <v>2618.3780000000002</v>
      </c>
      <c r="U299" s="5">
        <v>2050.7206000000001</v>
      </c>
      <c r="V299" s="22">
        <f t="shared" si="47"/>
        <v>78.320265446776588</v>
      </c>
    </row>
    <row r="300" spans="1:22" ht="15.75">
      <c r="A300" s="4" t="s">
        <v>517</v>
      </c>
      <c r="B300" s="6" t="s">
        <v>494</v>
      </c>
      <c r="C300" s="2"/>
      <c r="D300" s="5">
        <v>20846.866190000001</v>
      </c>
      <c r="E300" s="5">
        <f>E301</f>
        <v>0</v>
      </c>
      <c r="F300" s="5">
        <f t="shared" si="53"/>
        <v>20846.866190000001</v>
      </c>
      <c r="G300" s="5">
        <f>G301</f>
        <v>0</v>
      </c>
      <c r="H300" s="5">
        <f t="shared" si="48"/>
        <v>20846.866190000001</v>
      </c>
      <c r="I300" s="5">
        <f>I301</f>
        <v>0</v>
      </c>
      <c r="J300" s="5">
        <f t="shared" si="49"/>
        <v>20846.866190000001</v>
      </c>
      <c r="K300" s="5">
        <f>K301</f>
        <v>0</v>
      </c>
      <c r="L300" s="5">
        <f t="shared" si="50"/>
        <v>20846.866190000001</v>
      </c>
      <c r="M300" s="5">
        <f>M301</f>
        <v>0</v>
      </c>
      <c r="N300" s="5">
        <f t="shared" si="51"/>
        <v>20846.866190000001</v>
      </c>
      <c r="O300" s="5">
        <f>O301</f>
        <v>0</v>
      </c>
      <c r="P300" s="5">
        <f t="shared" si="46"/>
        <v>20846.866190000001</v>
      </c>
      <c r="Q300" s="5">
        <f>Q301</f>
        <v>0</v>
      </c>
      <c r="R300" s="5">
        <f t="shared" si="44"/>
        <v>20846.866190000001</v>
      </c>
      <c r="S300" s="5">
        <f>S301</f>
        <v>538.88699999999994</v>
      </c>
      <c r="T300" s="5">
        <f t="shared" si="45"/>
        <v>21385.753189999999</v>
      </c>
      <c r="U300" s="5">
        <f>U301</f>
        <v>16407.736000000001</v>
      </c>
      <c r="V300" s="22">
        <f t="shared" si="47"/>
        <v>76.722740855684592</v>
      </c>
    </row>
    <row r="301" spans="1:22" ht="38.25">
      <c r="A301" s="4" t="s">
        <v>37</v>
      </c>
      <c r="B301" s="6" t="s">
        <v>494</v>
      </c>
      <c r="C301" s="2">
        <v>600</v>
      </c>
      <c r="D301" s="5">
        <v>20846.866190000001</v>
      </c>
      <c r="E301" s="5">
        <v>0</v>
      </c>
      <c r="F301" s="5">
        <f t="shared" si="53"/>
        <v>20846.866190000001</v>
      </c>
      <c r="G301" s="5"/>
      <c r="H301" s="5">
        <f t="shared" si="48"/>
        <v>20846.866190000001</v>
      </c>
      <c r="I301" s="5"/>
      <c r="J301" s="5">
        <f t="shared" si="49"/>
        <v>20846.866190000001</v>
      </c>
      <c r="K301" s="5"/>
      <c r="L301" s="5">
        <f t="shared" si="50"/>
        <v>20846.866190000001</v>
      </c>
      <c r="M301" s="5"/>
      <c r="N301" s="5">
        <f t="shared" si="51"/>
        <v>20846.866190000001</v>
      </c>
      <c r="O301" s="5"/>
      <c r="P301" s="5">
        <f t="shared" si="46"/>
        <v>20846.866190000001</v>
      </c>
      <c r="Q301" s="5"/>
      <c r="R301" s="5">
        <f t="shared" si="44"/>
        <v>20846.866190000001</v>
      </c>
      <c r="S301" s="5">
        <v>538.88699999999994</v>
      </c>
      <c r="T301" s="5">
        <f t="shared" si="45"/>
        <v>21385.753189999999</v>
      </c>
      <c r="U301" s="5">
        <v>16407.736000000001</v>
      </c>
      <c r="V301" s="22">
        <f t="shared" si="47"/>
        <v>76.722740855684592</v>
      </c>
    </row>
    <row r="302" spans="1:22" ht="15.75">
      <c r="A302" s="4" t="s">
        <v>297</v>
      </c>
      <c r="B302" s="6" t="s">
        <v>434</v>
      </c>
      <c r="C302" s="2"/>
      <c r="D302" s="5">
        <v>2036.84284</v>
      </c>
      <c r="E302" s="5">
        <f>E303</f>
        <v>0</v>
      </c>
      <c r="F302" s="5">
        <f t="shared" si="53"/>
        <v>2036.84284</v>
      </c>
      <c r="G302" s="5">
        <f>G303</f>
        <v>0</v>
      </c>
      <c r="H302" s="5">
        <f t="shared" si="48"/>
        <v>2036.84284</v>
      </c>
      <c r="I302" s="5">
        <f>I303</f>
        <v>0</v>
      </c>
      <c r="J302" s="5">
        <f t="shared" si="49"/>
        <v>2036.84284</v>
      </c>
      <c r="K302" s="5">
        <f>K303</f>
        <v>0</v>
      </c>
      <c r="L302" s="5">
        <f t="shared" si="50"/>
        <v>2036.84284</v>
      </c>
      <c r="M302" s="5">
        <f>M303</f>
        <v>0</v>
      </c>
      <c r="N302" s="5">
        <f t="shared" si="51"/>
        <v>2036.84284</v>
      </c>
      <c r="O302" s="5">
        <f>O303</f>
        <v>0</v>
      </c>
      <c r="P302" s="5">
        <f t="shared" si="46"/>
        <v>2036.84284</v>
      </c>
      <c r="Q302" s="5">
        <f>Q303</f>
        <v>0</v>
      </c>
      <c r="R302" s="5">
        <f t="shared" si="44"/>
        <v>2036.84284</v>
      </c>
      <c r="S302" s="5">
        <f>S303</f>
        <v>0</v>
      </c>
      <c r="T302" s="5">
        <f t="shared" si="45"/>
        <v>2036.84284</v>
      </c>
      <c r="U302" s="5">
        <f>U303</f>
        <v>2036.84284</v>
      </c>
      <c r="V302" s="22">
        <f t="shared" si="47"/>
        <v>100</v>
      </c>
    </row>
    <row r="303" spans="1:22" ht="38.25">
      <c r="A303" s="4" t="s">
        <v>26</v>
      </c>
      <c r="B303" s="6" t="s">
        <v>434</v>
      </c>
      <c r="C303" s="2">
        <v>200</v>
      </c>
      <c r="D303" s="5">
        <v>2036.84284</v>
      </c>
      <c r="E303" s="5">
        <v>0</v>
      </c>
      <c r="F303" s="5">
        <f t="shared" si="53"/>
        <v>2036.84284</v>
      </c>
      <c r="G303" s="5"/>
      <c r="H303" s="5">
        <f t="shared" si="48"/>
        <v>2036.84284</v>
      </c>
      <c r="I303" s="5"/>
      <c r="J303" s="5">
        <f t="shared" si="49"/>
        <v>2036.84284</v>
      </c>
      <c r="K303" s="5"/>
      <c r="L303" s="5">
        <f t="shared" si="50"/>
        <v>2036.84284</v>
      </c>
      <c r="M303" s="5"/>
      <c r="N303" s="5">
        <f t="shared" si="51"/>
        <v>2036.84284</v>
      </c>
      <c r="O303" s="5"/>
      <c r="P303" s="5">
        <f t="shared" si="46"/>
        <v>2036.84284</v>
      </c>
      <c r="Q303" s="5"/>
      <c r="R303" s="5">
        <f t="shared" si="44"/>
        <v>2036.84284</v>
      </c>
      <c r="S303" s="5"/>
      <c r="T303" s="5">
        <f t="shared" si="45"/>
        <v>2036.84284</v>
      </c>
      <c r="U303" s="5">
        <v>2036.84284</v>
      </c>
      <c r="V303" s="22">
        <f t="shared" si="47"/>
        <v>100</v>
      </c>
    </row>
    <row r="304" spans="1:22" ht="38.25">
      <c r="A304" s="4" t="s">
        <v>596</v>
      </c>
      <c r="B304" s="6" t="s">
        <v>597</v>
      </c>
      <c r="C304" s="2"/>
      <c r="D304" s="5"/>
      <c r="E304" s="5"/>
      <c r="F304" s="5"/>
      <c r="G304" s="5"/>
      <c r="H304" s="5"/>
      <c r="I304" s="5"/>
      <c r="J304" s="5"/>
      <c r="K304" s="5"/>
      <c r="L304" s="5"/>
      <c r="M304" s="5"/>
      <c r="N304" s="5">
        <f t="shared" si="51"/>
        <v>0</v>
      </c>
      <c r="O304" s="5">
        <f>O305</f>
        <v>474.59778999999997</v>
      </c>
      <c r="P304" s="5">
        <f t="shared" si="46"/>
        <v>474.59778999999997</v>
      </c>
      <c r="Q304" s="5">
        <f>Q305</f>
        <v>0</v>
      </c>
      <c r="R304" s="5">
        <f t="shared" si="44"/>
        <v>474.59778999999997</v>
      </c>
      <c r="S304" s="5">
        <f>S305</f>
        <v>0</v>
      </c>
      <c r="T304" s="5">
        <f t="shared" si="45"/>
        <v>474.59778999999997</v>
      </c>
      <c r="U304" s="5">
        <f>U305</f>
        <v>474.59778999999997</v>
      </c>
      <c r="V304" s="22">
        <f t="shared" si="47"/>
        <v>100</v>
      </c>
    </row>
    <row r="305" spans="1:22" ht="38.25">
      <c r="A305" s="4" t="s">
        <v>26</v>
      </c>
      <c r="B305" s="6" t="s">
        <v>597</v>
      </c>
      <c r="C305" s="2">
        <v>200</v>
      </c>
      <c r="D305" s="5"/>
      <c r="E305" s="5"/>
      <c r="F305" s="5"/>
      <c r="G305" s="5"/>
      <c r="H305" s="5"/>
      <c r="I305" s="5"/>
      <c r="J305" s="5"/>
      <c r="K305" s="5"/>
      <c r="L305" s="5"/>
      <c r="M305" s="5"/>
      <c r="N305" s="5">
        <f t="shared" si="51"/>
        <v>0</v>
      </c>
      <c r="O305" s="5">
        <v>474.59778999999997</v>
      </c>
      <c r="P305" s="5">
        <f t="shared" si="46"/>
        <v>474.59778999999997</v>
      </c>
      <c r="Q305" s="5"/>
      <c r="R305" s="5">
        <f t="shared" si="44"/>
        <v>474.59778999999997</v>
      </c>
      <c r="S305" s="5"/>
      <c r="T305" s="5">
        <f t="shared" si="45"/>
        <v>474.59778999999997</v>
      </c>
      <c r="U305" s="5">
        <v>474.59778999999997</v>
      </c>
      <c r="V305" s="22">
        <f t="shared" si="47"/>
        <v>100</v>
      </c>
    </row>
    <row r="306" spans="1:22" ht="76.5">
      <c r="A306" s="4" t="s">
        <v>390</v>
      </c>
      <c r="B306" s="2" t="s">
        <v>435</v>
      </c>
      <c r="C306" s="2"/>
      <c r="D306" s="5">
        <v>210.48588000000001</v>
      </c>
      <c r="E306" s="5">
        <f>E307</f>
        <v>0</v>
      </c>
      <c r="F306" s="5">
        <f t="shared" si="53"/>
        <v>210.48588000000001</v>
      </c>
      <c r="G306" s="5">
        <f>G307</f>
        <v>0</v>
      </c>
      <c r="H306" s="5">
        <f t="shared" si="48"/>
        <v>210.48588000000001</v>
      </c>
      <c r="I306" s="5">
        <f>I307</f>
        <v>0</v>
      </c>
      <c r="J306" s="5">
        <f t="shared" si="49"/>
        <v>210.48588000000001</v>
      </c>
      <c r="K306" s="5">
        <f>K307</f>
        <v>0</v>
      </c>
      <c r="L306" s="5">
        <f t="shared" si="50"/>
        <v>210.48588000000001</v>
      </c>
      <c r="M306" s="5">
        <f>M307</f>
        <v>0</v>
      </c>
      <c r="N306" s="5">
        <f t="shared" si="51"/>
        <v>210.48588000000001</v>
      </c>
      <c r="O306" s="5">
        <f>O307</f>
        <v>0</v>
      </c>
      <c r="P306" s="5">
        <f t="shared" si="46"/>
        <v>210.48588000000001</v>
      </c>
      <c r="Q306" s="5">
        <f>Q307</f>
        <v>0</v>
      </c>
      <c r="R306" s="5">
        <f t="shared" si="44"/>
        <v>210.48588000000001</v>
      </c>
      <c r="S306" s="5">
        <f>S307</f>
        <v>0</v>
      </c>
      <c r="T306" s="5">
        <f t="shared" si="45"/>
        <v>210.48588000000001</v>
      </c>
      <c r="U306" s="5">
        <f>U307</f>
        <v>193.49991</v>
      </c>
      <c r="V306" s="22">
        <f t="shared" si="47"/>
        <v>91.930114267047273</v>
      </c>
    </row>
    <row r="307" spans="1:22" ht="63.75">
      <c r="A307" s="4" t="s">
        <v>389</v>
      </c>
      <c r="B307" s="2" t="s">
        <v>436</v>
      </c>
      <c r="C307" s="2"/>
      <c r="D307" s="5">
        <v>210.48588000000001</v>
      </c>
      <c r="E307" s="5">
        <f>E308</f>
        <v>0</v>
      </c>
      <c r="F307" s="5">
        <f t="shared" si="53"/>
        <v>210.48588000000001</v>
      </c>
      <c r="G307" s="5">
        <f>G308</f>
        <v>0</v>
      </c>
      <c r="H307" s="5">
        <f t="shared" si="48"/>
        <v>210.48588000000001</v>
      </c>
      <c r="I307" s="5">
        <f>I308</f>
        <v>0</v>
      </c>
      <c r="J307" s="5">
        <f t="shared" si="49"/>
        <v>210.48588000000001</v>
      </c>
      <c r="K307" s="5">
        <f>K308</f>
        <v>0</v>
      </c>
      <c r="L307" s="5">
        <f t="shared" si="50"/>
        <v>210.48588000000001</v>
      </c>
      <c r="M307" s="5">
        <f>M308</f>
        <v>0</v>
      </c>
      <c r="N307" s="5">
        <f t="shared" si="51"/>
        <v>210.48588000000001</v>
      </c>
      <c r="O307" s="5">
        <f>O308</f>
        <v>0</v>
      </c>
      <c r="P307" s="5">
        <f t="shared" si="46"/>
        <v>210.48588000000001</v>
      </c>
      <c r="Q307" s="5">
        <f>Q308</f>
        <v>0</v>
      </c>
      <c r="R307" s="5">
        <f t="shared" si="44"/>
        <v>210.48588000000001</v>
      </c>
      <c r="S307" s="5">
        <f>S308</f>
        <v>0</v>
      </c>
      <c r="T307" s="5">
        <f t="shared" si="45"/>
        <v>210.48588000000001</v>
      </c>
      <c r="U307" s="5">
        <f>U308</f>
        <v>193.49991</v>
      </c>
      <c r="V307" s="22">
        <f t="shared" si="47"/>
        <v>91.930114267047273</v>
      </c>
    </row>
    <row r="308" spans="1:22" ht="38.25">
      <c r="A308" s="4" t="s">
        <v>37</v>
      </c>
      <c r="B308" s="2" t="s">
        <v>436</v>
      </c>
      <c r="C308" s="2">
        <v>600</v>
      </c>
      <c r="D308" s="5">
        <v>210.48588000000001</v>
      </c>
      <c r="E308" s="5">
        <v>0</v>
      </c>
      <c r="F308" s="5">
        <f t="shared" si="53"/>
        <v>210.48588000000001</v>
      </c>
      <c r="G308" s="5"/>
      <c r="H308" s="5">
        <f t="shared" si="48"/>
        <v>210.48588000000001</v>
      </c>
      <c r="I308" s="5"/>
      <c r="J308" s="5">
        <f t="shared" si="49"/>
        <v>210.48588000000001</v>
      </c>
      <c r="K308" s="5"/>
      <c r="L308" s="5">
        <f t="shared" si="50"/>
        <v>210.48588000000001</v>
      </c>
      <c r="M308" s="5"/>
      <c r="N308" s="5">
        <f t="shared" si="51"/>
        <v>210.48588000000001</v>
      </c>
      <c r="O308" s="5"/>
      <c r="P308" s="5">
        <f t="shared" si="46"/>
        <v>210.48588000000001</v>
      </c>
      <c r="Q308" s="5"/>
      <c r="R308" s="5">
        <f t="shared" si="44"/>
        <v>210.48588000000001</v>
      </c>
      <c r="S308" s="5"/>
      <c r="T308" s="5">
        <f t="shared" si="45"/>
        <v>210.48588000000001</v>
      </c>
      <c r="U308" s="5">
        <v>193.49991</v>
      </c>
      <c r="V308" s="22">
        <f t="shared" si="47"/>
        <v>91.930114267047273</v>
      </c>
    </row>
    <row r="309" spans="1:22" ht="57.75" customHeight="1">
      <c r="A309" s="4" t="s">
        <v>537</v>
      </c>
      <c r="B309" s="2" t="s">
        <v>534</v>
      </c>
      <c r="C309" s="2"/>
      <c r="D309" s="5">
        <v>0</v>
      </c>
      <c r="E309" s="5">
        <f>E310+E312</f>
        <v>72.207269999999994</v>
      </c>
      <c r="F309" s="5">
        <f t="shared" si="53"/>
        <v>72.207269999999994</v>
      </c>
      <c r="G309" s="5">
        <f>G310+G312</f>
        <v>0</v>
      </c>
      <c r="H309" s="5">
        <f t="shared" si="48"/>
        <v>72.207269999999994</v>
      </c>
      <c r="I309" s="5">
        <f>I310+I312</f>
        <v>3441.2807299999999</v>
      </c>
      <c r="J309" s="5">
        <f t="shared" si="49"/>
        <v>3513.4879999999998</v>
      </c>
      <c r="K309" s="5">
        <f>K310+K312</f>
        <v>0</v>
      </c>
      <c r="L309" s="5">
        <f t="shared" si="50"/>
        <v>3513.4879999999998</v>
      </c>
      <c r="M309" s="5">
        <f>M310+M312</f>
        <v>0</v>
      </c>
      <c r="N309" s="5">
        <f t="shared" si="51"/>
        <v>3513.4879999999998</v>
      </c>
      <c r="O309" s="5">
        <f>O310+O312</f>
        <v>5.2308000000000003</v>
      </c>
      <c r="P309" s="5">
        <f t="shared" si="46"/>
        <v>3518.7187999999996</v>
      </c>
      <c r="Q309" s="5">
        <f>Q310+Q312</f>
        <v>0</v>
      </c>
      <c r="R309" s="5">
        <f t="shared" si="44"/>
        <v>3518.7187999999996</v>
      </c>
      <c r="S309" s="5">
        <f>S310+S312</f>
        <v>-1.83534</v>
      </c>
      <c r="T309" s="5">
        <f t="shared" si="45"/>
        <v>3516.8834599999996</v>
      </c>
      <c r="U309" s="5">
        <f>U310+U312</f>
        <v>3018.7188000000001</v>
      </c>
      <c r="V309" s="22">
        <f t="shared" si="47"/>
        <v>85.835053516388072</v>
      </c>
    </row>
    <row r="310" spans="1:22" ht="43.5" customHeight="1">
      <c r="A310" s="4" t="s">
        <v>536</v>
      </c>
      <c r="B310" s="2" t="s">
        <v>535</v>
      </c>
      <c r="C310" s="2"/>
      <c r="D310" s="5">
        <v>0</v>
      </c>
      <c r="E310" s="5">
        <f>E311</f>
        <v>12.207269999999999</v>
      </c>
      <c r="F310" s="5">
        <f t="shared" si="53"/>
        <v>12.207269999999999</v>
      </c>
      <c r="G310" s="5">
        <f>G311</f>
        <v>0</v>
      </c>
      <c r="H310" s="5">
        <f t="shared" si="48"/>
        <v>12.207269999999999</v>
      </c>
      <c r="I310" s="5">
        <f>I311</f>
        <v>3487.7927300000001</v>
      </c>
      <c r="J310" s="5">
        <f t="shared" si="49"/>
        <v>3500</v>
      </c>
      <c r="K310" s="5">
        <f>K311</f>
        <v>0</v>
      </c>
      <c r="L310" s="5">
        <f t="shared" si="50"/>
        <v>3500</v>
      </c>
      <c r="M310" s="5">
        <f>M311</f>
        <v>0</v>
      </c>
      <c r="N310" s="5">
        <f t="shared" si="51"/>
        <v>3500</v>
      </c>
      <c r="O310" s="5">
        <f>O311</f>
        <v>0</v>
      </c>
      <c r="P310" s="5">
        <f t="shared" si="46"/>
        <v>3500</v>
      </c>
      <c r="Q310" s="5">
        <f>Q311</f>
        <v>0</v>
      </c>
      <c r="R310" s="5">
        <f t="shared" si="44"/>
        <v>3500</v>
      </c>
      <c r="S310" s="5">
        <f>S311</f>
        <v>-1.83534</v>
      </c>
      <c r="T310" s="5">
        <f t="shared" si="45"/>
        <v>3498.1646599999999</v>
      </c>
      <c r="U310" s="5">
        <f>U311</f>
        <v>3000</v>
      </c>
      <c r="V310" s="22">
        <f t="shared" si="47"/>
        <v>85.759256398182231</v>
      </c>
    </row>
    <row r="311" spans="1:22" ht="38.25">
      <c r="A311" s="4" t="s">
        <v>26</v>
      </c>
      <c r="B311" s="2" t="s">
        <v>535</v>
      </c>
      <c r="C311" s="2">
        <v>200</v>
      </c>
      <c r="D311" s="5">
        <v>0</v>
      </c>
      <c r="E311" s="5">
        <v>12.207269999999999</v>
      </c>
      <c r="F311" s="5">
        <f t="shared" si="53"/>
        <v>12.207269999999999</v>
      </c>
      <c r="G311" s="5"/>
      <c r="H311" s="5">
        <f t="shared" si="48"/>
        <v>12.207269999999999</v>
      </c>
      <c r="I311" s="5">
        <f>0.64013+3487.1526</f>
        <v>3487.7927300000001</v>
      </c>
      <c r="J311" s="5">
        <f t="shared" si="49"/>
        <v>3500</v>
      </c>
      <c r="K311" s="5"/>
      <c r="L311" s="5">
        <f t="shared" si="50"/>
        <v>3500</v>
      </c>
      <c r="M311" s="5"/>
      <c r="N311" s="5">
        <f t="shared" si="51"/>
        <v>3500</v>
      </c>
      <c r="O311" s="5"/>
      <c r="P311" s="5">
        <f t="shared" si="46"/>
        <v>3500</v>
      </c>
      <c r="Q311" s="5"/>
      <c r="R311" s="5">
        <f t="shared" si="44"/>
        <v>3500</v>
      </c>
      <c r="S311" s="5">
        <v>-1.83534</v>
      </c>
      <c r="T311" s="5">
        <f t="shared" si="45"/>
        <v>3498.1646599999999</v>
      </c>
      <c r="U311" s="5">
        <v>3000</v>
      </c>
      <c r="V311" s="22">
        <f t="shared" si="47"/>
        <v>85.759256398182231</v>
      </c>
    </row>
    <row r="312" spans="1:22" ht="63.75">
      <c r="A312" s="4" t="s">
        <v>539</v>
      </c>
      <c r="B312" s="2" t="s">
        <v>538</v>
      </c>
      <c r="C312" s="2"/>
      <c r="D312" s="5">
        <v>0</v>
      </c>
      <c r="E312" s="5">
        <f>E313</f>
        <v>60</v>
      </c>
      <c r="F312" s="5">
        <f t="shared" si="53"/>
        <v>60</v>
      </c>
      <c r="G312" s="5">
        <f>G313</f>
        <v>0</v>
      </c>
      <c r="H312" s="5">
        <f t="shared" si="48"/>
        <v>60</v>
      </c>
      <c r="I312" s="5">
        <f>I313</f>
        <v>-46.512</v>
      </c>
      <c r="J312" s="5">
        <f t="shared" si="49"/>
        <v>13.488</v>
      </c>
      <c r="K312" s="5">
        <f>K313</f>
        <v>0</v>
      </c>
      <c r="L312" s="5">
        <f t="shared" si="50"/>
        <v>13.488</v>
      </c>
      <c r="M312" s="5">
        <f>M313</f>
        <v>0</v>
      </c>
      <c r="N312" s="5">
        <f t="shared" si="51"/>
        <v>13.488</v>
      </c>
      <c r="O312" s="5">
        <f>O313</f>
        <v>5.2308000000000003</v>
      </c>
      <c r="P312" s="5">
        <f t="shared" si="46"/>
        <v>18.718800000000002</v>
      </c>
      <c r="Q312" s="5">
        <f>Q313</f>
        <v>0</v>
      </c>
      <c r="R312" s="5">
        <f t="shared" si="44"/>
        <v>18.718800000000002</v>
      </c>
      <c r="S312" s="5">
        <f>S313</f>
        <v>0</v>
      </c>
      <c r="T312" s="5">
        <f t="shared" si="45"/>
        <v>18.718800000000002</v>
      </c>
      <c r="U312" s="5">
        <f>U313</f>
        <v>18.718800000000002</v>
      </c>
      <c r="V312" s="22">
        <f t="shared" si="47"/>
        <v>100</v>
      </c>
    </row>
    <row r="313" spans="1:22" ht="38.25">
      <c r="A313" s="4" t="s">
        <v>26</v>
      </c>
      <c r="B313" s="2" t="s">
        <v>538</v>
      </c>
      <c r="C313" s="2">
        <v>200</v>
      </c>
      <c r="D313" s="5">
        <v>0</v>
      </c>
      <c r="E313" s="5">
        <v>60</v>
      </c>
      <c r="F313" s="5">
        <f t="shared" si="53"/>
        <v>60</v>
      </c>
      <c r="G313" s="5"/>
      <c r="H313" s="5">
        <f t="shared" si="48"/>
        <v>60</v>
      </c>
      <c r="I313" s="5">
        <v>-46.512</v>
      </c>
      <c r="J313" s="5">
        <f t="shared" si="49"/>
        <v>13.488</v>
      </c>
      <c r="K313" s="5"/>
      <c r="L313" s="5">
        <f t="shared" si="50"/>
        <v>13.488</v>
      </c>
      <c r="M313" s="5"/>
      <c r="N313" s="5">
        <f t="shared" si="51"/>
        <v>13.488</v>
      </c>
      <c r="O313" s="5">
        <v>5.2308000000000003</v>
      </c>
      <c r="P313" s="5">
        <f t="shared" si="46"/>
        <v>18.718800000000002</v>
      </c>
      <c r="Q313" s="5"/>
      <c r="R313" s="5">
        <f t="shared" si="44"/>
        <v>18.718800000000002</v>
      </c>
      <c r="S313" s="5"/>
      <c r="T313" s="5">
        <f t="shared" si="45"/>
        <v>18.718800000000002</v>
      </c>
      <c r="U313" s="5">
        <v>18.718800000000002</v>
      </c>
      <c r="V313" s="22">
        <f t="shared" si="47"/>
        <v>100</v>
      </c>
    </row>
    <row r="314" spans="1:22" ht="63.75">
      <c r="A314" s="9" t="s">
        <v>32</v>
      </c>
      <c r="B314" s="8" t="s">
        <v>386</v>
      </c>
      <c r="C314" s="2"/>
      <c r="D314" s="5">
        <v>6025.5518399999992</v>
      </c>
      <c r="E314" s="5">
        <f t="shared" ref="E314:U316" si="54">E315</f>
        <v>0</v>
      </c>
      <c r="F314" s="5">
        <f t="shared" si="53"/>
        <v>6025.5518399999992</v>
      </c>
      <c r="G314" s="5">
        <f t="shared" si="54"/>
        <v>0</v>
      </c>
      <c r="H314" s="5">
        <f t="shared" si="48"/>
        <v>6025.5518399999992</v>
      </c>
      <c r="I314" s="5">
        <f t="shared" si="54"/>
        <v>0</v>
      </c>
      <c r="J314" s="5">
        <f t="shared" si="49"/>
        <v>6025.5518399999992</v>
      </c>
      <c r="K314" s="5">
        <f t="shared" si="54"/>
        <v>0</v>
      </c>
      <c r="L314" s="5">
        <f t="shared" si="50"/>
        <v>6025.5518399999992</v>
      </c>
      <c r="M314" s="5">
        <f t="shared" si="54"/>
        <v>388.64888999999999</v>
      </c>
      <c r="N314" s="5">
        <f t="shared" si="51"/>
        <v>6414.2007299999996</v>
      </c>
      <c r="O314" s="5">
        <f t="shared" si="54"/>
        <v>0</v>
      </c>
      <c r="P314" s="5">
        <f t="shared" si="46"/>
        <v>6414.2007299999996</v>
      </c>
      <c r="Q314" s="5">
        <f t="shared" si="54"/>
        <v>0</v>
      </c>
      <c r="R314" s="5">
        <f t="shared" si="44"/>
        <v>6414.2007299999996</v>
      </c>
      <c r="S314" s="5">
        <f t="shared" si="54"/>
        <v>822.20480999999995</v>
      </c>
      <c r="T314" s="5">
        <f t="shared" si="45"/>
        <v>7236.4055399999997</v>
      </c>
      <c r="U314" s="5">
        <f t="shared" si="54"/>
        <v>5413.1530600000006</v>
      </c>
      <c r="V314" s="22">
        <f t="shared" si="47"/>
        <v>74.80444579948184</v>
      </c>
    </row>
    <row r="315" spans="1:22" ht="63.75">
      <c r="A315" s="4" t="s">
        <v>33</v>
      </c>
      <c r="B315" s="2" t="s">
        <v>388</v>
      </c>
      <c r="C315" s="2"/>
      <c r="D315" s="5">
        <v>6025.5518399999992</v>
      </c>
      <c r="E315" s="5">
        <f t="shared" si="54"/>
        <v>0</v>
      </c>
      <c r="F315" s="5">
        <f t="shared" si="53"/>
        <v>6025.5518399999992</v>
      </c>
      <c r="G315" s="5">
        <f t="shared" si="54"/>
        <v>0</v>
      </c>
      <c r="H315" s="5">
        <f t="shared" si="48"/>
        <v>6025.5518399999992</v>
      </c>
      <c r="I315" s="5">
        <f t="shared" si="54"/>
        <v>0</v>
      </c>
      <c r="J315" s="5">
        <f t="shared" si="49"/>
        <v>6025.5518399999992</v>
      </c>
      <c r="K315" s="5">
        <f t="shared" si="54"/>
        <v>0</v>
      </c>
      <c r="L315" s="5">
        <f t="shared" si="50"/>
        <v>6025.5518399999992</v>
      </c>
      <c r="M315" s="5">
        <f>M316+M318</f>
        <v>388.64888999999999</v>
      </c>
      <c r="N315" s="5">
        <f t="shared" si="51"/>
        <v>6414.2007299999996</v>
      </c>
      <c r="O315" s="5">
        <f>O316+O318</f>
        <v>0</v>
      </c>
      <c r="P315" s="5">
        <f t="shared" si="46"/>
        <v>6414.2007299999996</v>
      </c>
      <c r="Q315" s="5">
        <f>Q316+Q318</f>
        <v>0</v>
      </c>
      <c r="R315" s="5">
        <f t="shared" si="44"/>
        <v>6414.2007299999996</v>
      </c>
      <c r="S315" s="5">
        <f>S316+S318</f>
        <v>822.20480999999995</v>
      </c>
      <c r="T315" s="5">
        <f t="shared" si="45"/>
        <v>7236.4055399999997</v>
      </c>
      <c r="U315" s="5">
        <f>U316+U318</f>
        <v>5413.1530600000006</v>
      </c>
      <c r="V315" s="22">
        <f t="shared" si="47"/>
        <v>74.80444579948184</v>
      </c>
    </row>
    <row r="316" spans="1:22" ht="55.5" customHeight="1">
      <c r="A316" s="4" t="s">
        <v>34</v>
      </c>
      <c r="B316" s="6" t="s">
        <v>437</v>
      </c>
      <c r="C316" s="2"/>
      <c r="D316" s="5">
        <v>6025.5518399999992</v>
      </c>
      <c r="E316" s="5">
        <f t="shared" si="54"/>
        <v>0</v>
      </c>
      <c r="F316" s="5">
        <f t="shared" si="53"/>
        <v>6025.5518399999992</v>
      </c>
      <c r="G316" s="5">
        <f t="shared" si="54"/>
        <v>0</v>
      </c>
      <c r="H316" s="5">
        <f t="shared" si="48"/>
        <v>6025.5518399999992</v>
      </c>
      <c r="I316" s="5">
        <f t="shared" si="54"/>
        <v>0</v>
      </c>
      <c r="J316" s="5">
        <f t="shared" si="49"/>
        <v>6025.5518399999992</v>
      </c>
      <c r="K316" s="5">
        <f t="shared" si="54"/>
        <v>0</v>
      </c>
      <c r="L316" s="5">
        <f t="shared" si="50"/>
        <v>6025.5518399999992</v>
      </c>
      <c r="M316" s="5">
        <f t="shared" si="54"/>
        <v>0</v>
      </c>
      <c r="N316" s="5">
        <f t="shared" si="51"/>
        <v>6025.5518399999992</v>
      </c>
      <c r="O316" s="5">
        <f t="shared" si="54"/>
        <v>0</v>
      </c>
      <c r="P316" s="5">
        <f t="shared" si="46"/>
        <v>6025.5518399999992</v>
      </c>
      <c r="Q316" s="5">
        <f t="shared" si="54"/>
        <v>0</v>
      </c>
      <c r="R316" s="5">
        <f t="shared" si="44"/>
        <v>6025.5518399999992</v>
      </c>
      <c r="S316" s="5">
        <f t="shared" si="54"/>
        <v>822.20480999999995</v>
      </c>
      <c r="T316" s="5">
        <f t="shared" si="45"/>
        <v>6847.7566499999994</v>
      </c>
      <c r="U316" s="5">
        <f t="shared" si="54"/>
        <v>5024.5041700000002</v>
      </c>
      <c r="V316" s="22">
        <f t="shared" si="47"/>
        <v>73.374455705869764</v>
      </c>
    </row>
    <row r="317" spans="1:22" ht="38.25">
      <c r="A317" s="4" t="s">
        <v>176</v>
      </c>
      <c r="B317" s="6" t="s">
        <v>437</v>
      </c>
      <c r="C317" s="2">
        <v>400</v>
      </c>
      <c r="D317" s="5">
        <v>6025.5518399999992</v>
      </c>
      <c r="E317" s="5">
        <v>0</v>
      </c>
      <c r="F317" s="5">
        <f t="shared" si="53"/>
        <v>6025.5518399999992</v>
      </c>
      <c r="G317" s="5"/>
      <c r="H317" s="5">
        <f t="shared" si="48"/>
        <v>6025.5518399999992</v>
      </c>
      <c r="I317" s="5"/>
      <c r="J317" s="5">
        <f t="shared" si="49"/>
        <v>6025.5518399999992</v>
      </c>
      <c r="K317" s="5"/>
      <c r="L317" s="5">
        <f t="shared" si="50"/>
        <v>6025.5518399999992</v>
      </c>
      <c r="M317" s="5"/>
      <c r="N317" s="5">
        <f t="shared" si="51"/>
        <v>6025.5518399999992</v>
      </c>
      <c r="O317" s="5"/>
      <c r="P317" s="5">
        <f t="shared" si="46"/>
        <v>6025.5518399999992</v>
      </c>
      <c r="Q317" s="5"/>
      <c r="R317" s="5">
        <f t="shared" si="44"/>
        <v>6025.5518399999992</v>
      </c>
      <c r="S317" s="5">
        <v>822.20480999999995</v>
      </c>
      <c r="T317" s="5">
        <f t="shared" si="45"/>
        <v>6847.7566499999994</v>
      </c>
      <c r="U317" s="5">
        <v>5024.5041700000002</v>
      </c>
      <c r="V317" s="22">
        <f t="shared" si="47"/>
        <v>73.374455705869764</v>
      </c>
    </row>
    <row r="318" spans="1:22" ht="84" customHeight="1">
      <c r="A318" s="4" t="s">
        <v>584</v>
      </c>
      <c r="B318" s="6" t="s">
        <v>585</v>
      </c>
      <c r="C318" s="2"/>
      <c r="D318" s="5"/>
      <c r="E318" s="5"/>
      <c r="F318" s="5"/>
      <c r="G318" s="5"/>
      <c r="H318" s="5"/>
      <c r="I318" s="5"/>
      <c r="J318" s="5"/>
      <c r="K318" s="5"/>
      <c r="L318" s="5">
        <f t="shared" si="50"/>
        <v>0</v>
      </c>
      <c r="M318" s="5">
        <f>M319</f>
        <v>388.64888999999999</v>
      </c>
      <c r="N318" s="5">
        <f t="shared" si="51"/>
        <v>388.64888999999999</v>
      </c>
      <c r="O318" s="5">
        <f>O319</f>
        <v>0</v>
      </c>
      <c r="P318" s="5">
        <f t="shared" si="46"/>
        <v>388.64888999999999</v>
      </c>
      <c r="Q318" s="5">
        <f>Q319</f>
        <v>0</v>
      </c>
      <c r="R318" s="5">
        <f t="shared" si="44"/>
        <v>388.64888999999999</v>
      </c>
      <c r="S318" s="5">
        <f>S319</f>
        <v>0</v>
      </c>
      <c r="T318" s="5">
        <f t="shared" si="45"/>
        <v>388.64888999999999</v>
      </c>
      <c r="U318" s="5">
        <f>U319</f>
        <v>388.64888999999999</v>
      </c>
      <c r="V318" s="22">
        <f t="shared" si="47"/>
        <v>100</v>
      </c>
    </row>
    <row r="319" spans="1:22" ht="38.25">
      <c r="A319" s="4" t="s">
        <v>176</v>
      </c>
      <c r="B319" s="6" t="s">
        <v>585</v>
      </c>
      <c r="C319" s="2">
        <v>400</v>
      </c>
      <c r="D319" s="5"/>
      <c r="E319" s="5"/>
      <c r="F319" s="5"/>
      <c r="G319" s="5"/>
      <c r="H319" s="5"/>
      <c r="I319" s="5"/>
      <c r="J319" s="5"/>
      <c r="K319" s="5"/>
      <c r="L319" s="5">
        <f t="shared" si="50"/>
        <v>0</v>
      </c>
      <c r="M319" s="5">
        <v>388.64888999999999</v>
      </c>
      <c r="N319" s="5">
        <f t="shared" si="51"/>
        <v>388.64888999999999</v>
      </c>
      <c r="O319" s="5"/>
      <c r="P319" s="5">
        <f t="shared" si="46"/>
        <v>388.64888999999999</v>
      </c>
      <c r="Q319" s="5"/>
      <c r="R319" s="5">
        <f t="shared" si="44"/>
        <v>388.64888999999999</v>
      </c>
      <c r="S319" s="5"/>
      <c r="T319" s="5">
        <f t="shared" si="45"/>
        <v>388.64888999999999</v>
      </c>
      <c r="U319" s="5">
        <v>388.64888999999999</v>
      </c>
      <c r="V319" s="22">
        <f t="shared" si="47"/>
        <v>100</v>
      </c>
    </row>
    <row r="320" spans="1:22" ht="89.25">
      <c r="A320" s="9" t="s">
        <v>321</v>
      </c>
      <c r="B320" s="8" t="s">
        <v>173</v>
      </c>
      <c r="C320" s="2"/>
      <c r="D320" s="5">
        <v>0</v>
      </c>
      <c r="E320" s="5">
        <f t="shared" ref="E320:U322" si="55">E321</f>
        <v>0</v>
      </c>
      <c r="F320" s="5">
        <f t="shared" si="53"/>
        <v>0</v>
      </c>
      <c r="G320" s="5">
        <f t="shared" si="55"/>
        <v>0</v>
      </c>
      <c r="H320" s="5">
        <f t="shared" si="48"/>
        <v>0</v>
      </c>
      <c r="I320" s="5">
        <f t="shared" si="55"/>
        <v>0</v>
      </c>
      <c r="J320" s="5">
        <f t="shared" si="49"/>
        <v>0</v>
      </c>
      <c r="K320" s="5">
        <f t="shared" si="55"/>
        <v>0</v>
      </c>
      <c r="L320" s="5">
        <f t="shared" si="50"/>
        <v>0</v>
      </c>
      <c r="M320" s="5">
        <f t="shared" si="55"/>
        <v>0</v>
      </c>
      <c r="N320" s="5">
        <f t="shared" si="51"/>
        <v>0</v>
      </c>
      <c r="O320" s="5">
        <f t="shared" si="55"/>
        <v>0</v>
      </c>
      <c r="P320" s="5">
        <f t="shared" si="46"/>
        <v>0</v>
      </c>
      <c r="Q320" s="5">
        <f t="shared" si="55"/>
        <v>0</v>
      </c>
      <c r="R320" s="5">
        <f t="shared" si="44"/>
        <v>0</v>
      </c>
      <c r="S320" s="5">
        <f t="shared" si="55"/>
        <v>0</v>
      </c>
      <c r="T320" s="5">
        <f t="shared" si="45"/>
        <v>0</v>
      </c>
      <c r="U320" s="5">
        <f t="shared" si="55"/>
        <v>0</v>
      </c>
      <c r="V320" s="22">
        <v>0</v>
      </c>
    </row>
    <row r="321" spans="1:22" ht="89.25">
      <c r="A321" s="4" t="s">
        <v>392</v>
      </c>
      <c r="B321" s="2" t="s">
        <v>174</v>
      </c>
      <c r="C321" s="2"/>
      <c r="D321" s="5">
        <v>0</v>
      </c>
      <c r="E321" s="5">
        <f t="shared" si="55"/>
        <v>0</v>
      </c>
      <c r="F321" s="5">
        <f t="shared" si="53"/>
        <v>0</v>
      </c>
      <c r="G321" s="5">
        <f t="shared" si="55"/>
        <v>0</v>
      </c>
      <c r="H321" s="5">
        <f t="shared" si="48"/>
        <v>0</v>
      </c>
      <c r="I321" s="5">
        <f t="shared" si="55"/>
        <v>0</v>
      </c>
      <c r="J321" s="5">
        <f t="shared" si="49"/>
        <v>0</v>
      </c>
      <c r="K321" s="5">
        <f t="shared" si="55"/>
        <v>0</v>
      </c>
      <c r="L321" s="5">
        <f t="shared" si="50"/>
        <v>0</v>
      </c>
      <c r="M321" s="5">
        <f t="shared" si="55"/>
        <v>0</v>
      </c>
      <c r="N321" s="5">
        <f t="shared" si="51"/>
        <v>0</v>
      </c>
      <c r="O321" s="5">
        <f t="shared" si="55"/>
        <v>0</v>
      </c>
      <c r="P321" s="5">
        <f t="shared" si="46"/>
        <v>0</v>
      </c>
      <c r="Q321" s="5">
        <f t="shared" si="55"/>
        <v>0</v>
      </c>
      <c r="R321" s="5">
        <f t="shared" si="44"/>
        <v>0</v>
      </c>
      <c r="S321" s="5">
        <f t="shared" si="55"/>
        <v>0</v>
      </c>
      <c r="T321" s="5">
        <f t="shared" si="45"/>
        <v>0</v>
      </c>
      <c r="U321" s="5">
        <f t="shared" si="55"/>
        <v>0</v>
      </c>
      <c r="V321" s="22">
        <v>0</v>
      </c>
    </row>
    <row r="322" spans="1:22" ht="76.5">
      <c r="A322" s="4" t="s">
        <v>393</v>
      </c>
      <c r="B322" s="2" t="s">
        <v>438</v>
      </c>
      <c r="C322" s="2"/>
      <c r="D322" s="5">
        <v>0</v>
      </c>
      <c r="E322" s="5">
        <f t="shared" si="55"/>
        <v>0</v>
      </c>
      <c r="F322" s="5">
        <f t="shared" si="53"/>
        <v>0</v>
      </c>
      <c r="G322" s="5">
        <f t="shared" si="55"/>
        <v>0</v>
      </c>
      <c r="H322" s="5">
        <f t="shared" si="48"/>
        <v>0</v>
      </c>
      <c r="I322" s="5">
        <f t="shared" si="55"/>
        <v>0</v>
      </c>
      <c r="J322" s="5">
        <f t="shared" si="49"/>
        <v>0</v>
      </c>
      <c r="K322" s="5">
        <f t="shared" si="55"/>
        <v>0</v>
      </c>
      <c r="L322" s="5">
        <f t="shared" si="50"/>
        <v>0</v>
      </c>
      <c r="M322" s="5">
        <f t="shared" si="55"/>
        <v>0</v>
      </c>
      <c r="N322" s="5">
        <f t="shared" si="51"/>
        <v>0</v>
      </c>
      <c r="O322" s="5">
        <f t="shared" si="55"/>
        <v>0</v>
      </c>
      <c r="P322" s="5">
        <f t="shared" si="46"/>
        <v>0</v>
      </c>
      <c r="Q322" s="5">
        <f t="shared" si="55"/>
        <v>0</v>
      </c>
      <c r="R322" s="5">
        <f t="shared" si="44"/>
        <v>0</v>
      </c>
      <c r="S322" s="5">
        <f t="shared" si="55"/>
        <v>0</v>
      </c>
      <c r="T322" s="5">
        <f t="shared" si="45"/>
        <v>0</v>
      </c>
      <c r="U322" s="5">
        <f t="shared" si="55"/>
        <v>0</v>
      </c>
      <c r="V322" s="22">
        <v>0</v>
      </c>
    </row>
    <row r="323" spans="1:22" ht="38.25">
      <c r="A323" s="4" t="s">
        <v>26</v>
      </c>
      <c r="B323" s="2" t="s">
        <v>438</v>
      </c>
      <c r="C323" s="2">
        <v>200</v>
      </c>
      <c r="D323" s="5">
        <v>0</v>
      </c>
      <c r="E323" s="5">
        <v>0</v>
      </c>
      <c r="F323" s="5">
        <f t="shared" si="53"/>
        <v>0</v>
      </c>
      <c r="G323" s="5"/>
      <c r="H323" s="5">
        <f t="shared" si="48"/>
        <v>0</v>
      </c>
      <c r="I323" s="5"/>
      <c r="J323" s="5">
        <f t="shared" si="49"/>
        <v>0</v>
      </c>
      <c r="K323" s="5"/>
      <c r="L323" s="5">
        <f t="shared" si="50"/>
        <v>0</v>
      </c>
      <c r="M323" s="5"/>
      <c r="N323" s="5">
        <f t="shared" si="51"/>
        <v>0</v>
      </c>
      <c r="O323" s="5"/>
      <c r="P323" s="5">
        <f t="shared" si="46"/>
        <v>0</v>
      </c>
      <c r="Q323" s="5"/>
      <c r="R323" s="5">
        <f t="shared" si="44"/>
        <v>0</v>
      </c>
      <c r="S323" s="5"/>
      <c r="T323" s="5">
        <f t="shared" si="45"/>
        <v>0</v>
      </c>
      <c r="U323" s="5">
        <v>0</v>
      </c>
      <c r="V323" s="22">
        <v>0</v>
      </c>
    </row>
    <row r="324" spans="1:22" ht="89.25">
      <c r="A324" s="9" t="s">
        <v>479</v>
      </c>
      <c r="B324" s="8" t="s">
        <v>391</v>
      </c>
      <c r="C324" s="2"/>
      <c r="D324" s="5">
        <v>0</v>
      </c>
      <c r="E324" s="5">
        <f t="shared" ref="E324:U326" si="56">E325</f>
        <v>0</v>
      </c>
      <c r="F324" s="5">
        <f t="shared" si="53"/>
        <v>0</v>
      </c>
      <c r="G324" s="5">
        <f t="shared" si="56"/>
        <v>0</v>
      </c>
      <c r="H324" s="5">
        <f t="shared" si="48"/>
        <v>0</v>
      </c>
      <c r="I324" s="5">
        <f t="shared" si="56"/>
        <v>0</v>
      </c>
      <c r="J324" s="5">
        <f t="shared" si="49"/>
        <v>0</v>
      </c>
      <c r="K324" s="5">
        <f t="shared" si="56"/>
        <v>0</v>
      </c>
      <c r="L324" s="5">
        <f t="shared" si="50"/>
        <v>0</v>
      </c>
      <c r="M324" s="5">
        <f t="shared" si="56"/>
        <v>0</v>
      </c>
      <c r="N324" s="5">
        <f t="shared" si="51"/>
        <v>0</v>
      </c>
      <c r="O324" s="5">
        <f t="shared" si="56"/>
        <v>0</v>
      </c>
      <c r="P324" s="5">
        <f t="shared" si="46"/>
        <v>0</v>
      </c>
      <c r="Q324" s="5">
        <f t="shared" si="56"/>
        <v>0</v>
      </c>
      <c r="R324" s="5">
        <f t="shared" si="44"/>
        <v>0</v>
      </c>
      <c r="S324" s="5">
        <f t="shared" si="56"/>
        <v>0</v>
      </c>
      <c r="T324" s="5">
        <f t="shared" si="45"/>
        <v>0</v>
      </c>
      <c r="U324" s="5">
        <f t="shared" si="56"/>
        <v>0</v>
      </c>
      <c r="V324" s="22">
        <v>0</v>
      </c>
    </row>
    <row r="325" spans="1:22" ht="89.25">
      <c r="A325" s="4" t="s">
        <v>480</v>
      </c>
      <c r="B325" s="2" t="s">
        <v>394</v>
      </c>
      <c r="C325" s="2"/>
      <c r="D325" s="5">
        <v>0</v>
      </c>
      <c r="E325" s="5">
        <f t="shared" si="56"/>
        <v>0</v>
      </c>
      <c r="F325" s="5">
        <f t="shared" si="53"/>
        <v>0</v>
      </c>
      <c r="G325" s="5">
        <f t="shared" si="56"/>
        <v>0</v>
      </c>
      <c r="H325" s="5">
        <f t="shared" si="48"/>
        <v>0</v>
      </c>
      <c r="I325" s="5">
        <f t="shared" si="56"/>
        <v>0</v>
      </c>
      <c r="J325" s="5">
        <f t="shared" si="49"/>
        <v>0</v>
      </c>
      <c r="K325" s="5">
        <f t="shared" si="56"/>
        <v>0</v>
      </c>
      <c r="L325" s="5">
        <f t="shared" si="50"/>
        <v>0</v>
      </c>
      <c r="M325" s="5">
        <f t="shared" si="56"/>
        <v>0</v>
      </c>
      <c r="N325" s="5">
        <f t="shared" si="51"/>
        <v>0</v>
      </c>
      <c r="O325" s="5">
        <f t="shared" si="56"/>
        <v>0</v>
      </c>
      <c r="P325" s="5">
        <f t="shared" si="46"/>
        <v>0</v>
      </c>
      <c r="Q325" s="5">
        <f t="shared" si="56"/>
        <v>0</v>
      </c>
      <c r="R325" s="5">
        <f t="shared" si="44"/>
        <v>0</v>
      </c>
      <c r="S325" s="5">
        <f t="shared" si="56"/>
        <v>0</v>
      </c>
      <c r="T325" s="5">
        <f t="shared" si="45"/>
        <v>0</v>
      </c>
      <c r="U325" s="5">
        <f t="shared" si="56"/>
        <v>0</v>
      </c>
      <c r="V325" s="22">
        <v>0</v>
      </c>
    </row>
    <row r="326" spans="1:22" ht="89.25">
      <c r="A326" s="4" t="s">
        <v>481</v>
      </c>
      <c r="B326" s="2" t="s">
        <v>439</v>
      </c>
      <c r="C326" s="2"/>
      <c r="D326" s="5">
        <v>0</v>
      </c>
      <c r="E326" s="5">
        <f t="shared" si="56"/>
        <v>0</v>
      </c>
      <c r="F326" s="5">
        <f t="shared" si="53"/>
        <v>0</v>
      </c>
      <c r="G326" s="5">
        <f t="shared" si="56"/>
        <v>0</v>
      </c>
      <c r="H326" s="5">
        <f t="shared" si="48"/>
        <v>0</v>
      </c>
      <c r="I326" s="5">
        <f t="shared" si="56"/>
        <v>0</v>
      </c>
      <c r="J326" s="5">
        <f t="shared" si="49"/>
        <v>0</v>
      </c>
      <c r="K326" s="5">
        <f t="shared" si="56"/>
        <v>0</v>
      </c>
      <c r="L326" s="5">
        <f t="shared" si="50"/>
        <v>0</v>
      </c>
      <c r="M326" s="5">
        <f t="shared" si="56"/>
        <v>0</v>
      </c>
      <c r="N326" s="5">
        <f t="shared" si="51"/>
        <v>0</v>
      </c>
      <c r="O326" s="5">
        <f t="shared" si="56"/>
        <v>0</v>
      </c>
      <c r="P326" s="5">
        <f t="shared" si="46"/>
        <v>0</v>
      </c>
      <c r="Q326" s="5">
        <f t="shared" si="56"/>
        <v>0</v>
      </c>
      <c r="R326" s="5">
        <f t="shared" si="44"/>
        <v>0</v>
      </c>
      <c r="S326" s="5">
        <f t="shared" si="56"/>
        <v>0</v>
      </c>
      <c r="T326" s="5">
        <f t="shared" si="45"/>
        <v>0</v>
      </c>
      <c r="U326" s="5">
        <f t="shared" si="56"/>
        <v>0</v>
      </c>
      <c r="V326" s="22">
        <v>0</v>
      </c>
    </row>
    <row r="327" spans="1:22" ht="25.5">
      <c r="A327" s="14" t="s">
        <v>189</v>
      </c>
      <c r="B327" s="2" t="s">
        <v>439</v>
      </c>
      <c r="C327" s="2">
        <v>300</v>
      </c>
      <c r="D327" s="5">
        <v>0</v>
      </c>
      <c r="E327" s="5">
        <v>0</v>
      </c>
      <c r="F327" s="5">
        <f t="shared" si="53"/>
        <v>0</v>
      </c>
      <c r="G327" s="5"/>
      <c r="H327" s="5">
        <f t="shared" si="48"/>
        <v>0</v>
      </c>
      <c r="I327" s="5"/>
      <c r="J327" s="5">
        <f t="shared" si="49"/>
        <v>0</v>
      </c>
      <c r="K327" s="5"/>
      <c r="L327" s="5">
        <f t="shared" si="50"/>
        <v>0</v>
      </c>
      <c r="M327" s="5"/>
      <c r="N327" s="5">
        <f t="shared" si="51"/>
        <v>0</v>
      </c>
      <c r="O327" s="5"/>
      <c r="P327" s="5">
        <f t="shared" si="46"/>
        <v>0</v>
      </c>
      <c r="Q327" s="5"/>
      <c r="R327" s="5">
        <f t="shared" si="44"/>
        <v>0</v>
      </c>
      <c r="S327" s="5"/>
      <c r="T327" s="5">
        <f t="shared" si="45"/>
        <v>0</v>
      </c>
      <c r="U327" s="5">
        <v>0</v>
      </c>
      <c r="V327" s="22">
        <v>0</v>
      </c>
    </row>
    <row r="328" spans="1:22" ht="25.5">
      <c r="A328" s="15" t="s">
        <v>322</v>
      </c>
      <c r="B328" s="8" t="s">
        <v>395</v>
      </c>
      <c r="C328" s="2"/>
      <c r="D328" s="5">
        <v>21820.81149</v>
      </c>
      <c r="E328" s="5">
        <f>E329+E332+E338+E335</f>
        <v>6710.4297800000004</v>
      </c>
      <c r="F328" s="5">
        <f t="shared" si="53"/>
        <v>28531.241269999999</v>
      </c>
      <c r="G328" s="5">
        <f>G329+G332+G338+G335</f>
        <v>0</v>
      </c>
      <c r="H328" s="5">
        <f t="shared" si="48"/>
        <v>28531.241269999999</v>
      </c>
      <c r="I328" s="5">
        <f>I329+I332+I338+I335</f>
        <v>0</v>
      </c>
      <c r="J328" s="5">
        <f t="shared" si="49"/>
        <v>28531.241269999999</v>
      </c>
      <c r="K328" s="5">
        <f>K329+K332+K338+K335</f>
        <v>0</v>
      </c>
      <c r="L328" s="5">
        <f t="shared" si="50"/>
        <v>28531.241269999999</v>
      </c>
      <c r="M328" s="5">
        <f>M329+M332+M338+M335</f>
        <v>14970</v>
      </c>
      <c r="N328" s="5">
        <f t="shared" si="51"/>
        <v>43501.241269999999</v>
      </c>
      <c r="O328" s="5">
        <f>O329+O332+O338+O335</f>
        <v>0</v>
      </c>
      <c r="P328" s="5">
        <f t="shared" si="46"/>
        <v>43501.241269999999</v>
      </c>
      <c r="Q328" s="5">
        <f>Q329+Q332+Q338+Q335</f>
        <v>0</v>
      </c>
      <c r="R328" s="5">
        <f t="shared" si="44"/>
        <v>43501.241269999999</v>
      </c>
      <c r="S328" s="5">
        <f>S329+S332+S338+S335</f>
        <v>-1702.64762</v>
      </c>
      <c r="T328" s="5">
        <f t="shared" si="45"/>
        <v>41798.593649999995</v>
      </c>
      <c r="U328" s="5">
        <f>U329+U332+U338+U335</f>
        <v>8579.799140000001</v>
      </c>
      <c r="V328" s="22">
        <f t="shared" si="47"/>
        <v>20.526525872719169</v>
      </c>
    </row>
    <row r="329" spans="1:22" ht="25.5">
      <c r="A329" s="4" t="s">
        <v>240</v>
      </c>
      <c r="B329" s="2" t="s">
        <v>396</v>
      </c>
      <c r="C329" s="2"/>
      <c r="D329" s="5">
        <v>10836.383</v>
      </c>
      <c r="E329" s="5">
        <f>E330</f>
        <v>0</v>
      </c>
      <c r="F329" s="5">
        <f t="shared" si="53"/>
        <v>10836.383</v>
      </c>
      <c r="G329" s="5">
        <f>G330</f>
        <v>0</v>
      </c>
      <c r="H329" s="5">
        <f t="shared" si="48"/>
        <v>10836.383</v>
      </c>
      <c r="I329" s="5">
        <f>I330</f>
        <v>0</v>
      </c>
      <c r="J329" s="5">
        <f t="shared" si="49"/>
        <v>10836.383</v>
      </c>
      <c r="K329" s="5">
        <f>K330</f>
        <v>0</v>
      </c>
      <c r="L329" s="5">
        <f t="shared" si="50"/>
        <v>10836.383</v>
      </c>
      <c r="M329" s="5">
        <f>M330</f>
        <v>0</v>
      </c>
      <c r="N329" s="5">
        <f t="shared" si="51"/>
        <v>10836.383</v>
      </c>
      <c r="O329" s="5">
        <f>O330</f>
        <v>0</v>
      </c>
      <c r="P329" s="5">
        <f t="shared" si="46"/>
        <v>10836.383</v>
      </c>
      <c r="Q329" s="5">
        <f>Q330</f>
        <v>0</v>
      </c>
      <c r="R329" s="5">
        <f t="shared" si="44"/>
        <v>10836.383</v>
      </c>
      <c r="S329" s="5">
        <f>S330</f>
        <v>71.780869999999993</v>
      </c>
      <c r="T329" s="5">
        <f t="shared" si="45"/>
        <v>10908.16387</v>
      </c>
      <c r="U329" s="5">
        <f>U330</f>
        <v>255.43186</v>
      </c>
      <c r="V329" s="22">
        <f t="shared" si="47"/>
        <v>2.341657707421295</v>
      </c>
    </row>
    <row r="330" spans="1:22" ht="31.5" customHeight="1">
      <c r="A330" s="4" t="s">
        <v>241</v>
      </c>
      <c r="B330" s="2" t="s">
        <v>482</v>
      </c>
      <c r="C330" s="2"/>
      <c r="D330" s="5">
        <v>10836.383</v>
      </c>
      <c r="E330" s="5">
        <f>E331</f>
        <v>0</v>
      </c>
      <c r="F330" s="5">
        <f t="shared" si="53"/>
        <v>10836.383</v>
      </c>
      <c r="G330" s="5">
        <f>G331</f>
        <v>0</v>
      </c>
      <c r="H330" s="5">
        <f t="shared" si="48"/>
        <v>10836.383</v>
      </c>
      <c r="I330" s="5">
        <f>I331</f>
        <v>0</v>
      </c>
      <c r="J330" s="5">
        <f t="shared" si="49"/>
        <v>10836.383</v>
      </c>
      <c r="K330" s="5">
        <f>K331</f>
        <v>0</v>
      </c>
      <c r="L330" s="5">
        <f t="shared" si="50"/>
        <v>10836.383</v>
      </c>
      <c r="M330" s="5">
        <f>M331</f>
        <v>0</v>
      </c>
      <c r="N330" s="5">
        <f t="shared" si="51"/>
        <v>10836.383</v>
      </c>
      <c r="O330" s="5">
        <f>O331</f>
        <v>0</v>
      </c>
      <c r="P330" s="5">
        <f t="shared" si="46"/>
        <v>10836.383</v>
      </c>
      <c r="Q330" s="5">
        <f>Q331</f>
        <v>0</v>
      </c>
      <c r="R330" s="5">
        <f t="shared" si="44"/>
        <v>10836.383</v>
      </c>
      <c r="S330" s="5">
        <f>S331</f>
        <v>71.780869999999993</v>
      </c>
      <c r="T330" s="5">
        <f t="shared" si="45"/>
        <v>10908.16387</v>
      </c>
      <c r="U330" s="5">
        <f>U331</f>
        <v>255.43186</v>
      </c>
      <c r="V330" s="22">
        <f t="shared" si="47"/>
        <v>2.341657707421295</v>
      </c>
    </row>
    <row r="331" spans="1:22" ht="38.25">
      <c r="A331" s="4" t="s">
        <v>26</v>
      </c>
      <c r="B331" s="2" t="s">
        <v>482</v>
      </c>
      <c r="C331" s="2">
        <v>200</v>
      </c>
      <c r="D331" s="5">
        <v>10836.383</v>
      </c>
      <c r="E331" s="5">
        <v>0</v>
      </c>
      <c r="F331" s="5">
        <f t="shared" si="53"/>
        <v>10836.383</v>
      </c>
      <c r="G331" s="5"/>
      <c r="H331" s="5">
        <f t="shared" si="48"/>
        <v>10836.383</v>
      </c>
      <c r="I331" s="5"/>
      <c r="J331" s="5">
        <f t="shared" si="49"/>
        <v>10836.383</v>
      </c>
      <c r="K331" s="5"/>
      <c r="L331" s="5">
        <f t="shared" si="50"/>
        <v>10836.383</v>
      </c>
      <c r="M331" s="5"/>
      <c r="N331" s="5">
        <f t="shared" si="51"/>
        <v>10836.383</v>
      </c>
      <c r="O331" s="5"/>
      <c r="P331" s="5">
        <f t="shared" si="46"/>
        <v>10836.383</v>
      </c>
      <c r="Q331" s="5"/>
      <c r="R331" s="5">
        <f t="shared" si="44"/>
        <v>10836.383</v>
      </c>
      <c r="S331" s="5">
        <v>71.780869999999993</v>
      </c>
      <c r="T331" s="5">
        <f t="shared" si="45"/>
        <v>10908.16387</v>
      </c>
      <c r="U331" s="5">
        <v>255.43186</v>
      </c>
      <c r="V331" s="22">
        <f t="shared" si="47"/>
        <v>2.341657707421295</v>
      </c>
    </row>
    <row r="332" spans="1:22" ht="63.75">
      <c r="A332" s="4" t="s">
        <v>207</v>
      </c>
      <c r="B332" s="2" t="s">
        <v>483</v>
      </c>
      <c r="C332" s="2"/>
      <c r="D332" s="5">
        <v>0</v>
      </c>
      <c r="E332" s="5">
        <f>E333</f>
        <v>0</v>
      </c>
      <c r="F332" s="5">
        <f t="shared" si="53"/>
        <v>0</v>
      </c>
      <c r="G332" s="5">
        <f>G333</f>
        <v>0</v>
      </c>
      <c r="H332" s="5">
        <f t="shared" si="48"/>
        <v>0</v>
      </c>
      <c r="I332" s="5">
        <f>I333</f>
        <v>0</v>
      </c>
      <c r="J332" s="5">
        <f t="shared" si="49"/>
        <v>0</v>
      </c>
      <c r="K332" s="5">
        <f>K333</f>
        <v>0</v>
      </c>
      <c r="L332" s="5">
        <f t="shared" si="50"/>
        <v>0</v>
      </c>
      <c r="M332" s="5">
        <f>M333</f>
        <v>0</v>
      </c>
      <c r="N332" s="5">
        <f t="shared" si="51"/>
        <v>0</v>
      </c>
      <c r="O332" s="5">
        <f>O333</f>
        <v>0</v>
      </c>
      <c r="P332" s="5">
        <f t="shared" si="46"/>
        <v>0</v>
      </c>
      <c r="Q332" s="5">
        <f>Q333</f>
        <v>0</v>
      </c>
      <c r="R332" s="5">
        <f t="shared" ref="R332:R395" si="57">P332+Q332</f>
        <v>0</v>
      </c>
      <c r="S332" s="5">
        <f>S333</f>
        <v>0</v>
      </c>
      <c r="T332" s="5">
        <f t="shared" ref="T332:T395" si="58">R332+S332</f>
        <v>0</v>
      </c>
      <c r="U332" s="5">
        <f>U333</f>
        <v>0</v>
      </c>
      <c r="V332" s="22">
        <v>0</v>
      </c>
    </row>
    <row r="333" spans="1:22" ht="51">
      <c r="A333" s="4" t="s">
        <v>208</v>
      </c>
      <c r="B333" s="2" t="s">
        <v>484</v>
      </c>
      <c r="C333" s="2"/>
      <c r="D333" s="5">
        <v>0</v>
      </c>
      <c r="E333" s="5">
        <f>E334</f>
        <v>0</v>
      </c>
      <c r="F333" s="5">
        <f t="shared" si="53"/>
        <v>0</v>
      </c>
      <c r="G333" s="5">
        <f>G334</f>
        <v>0</v>
      </c>
      <c r="H333" s="5">
        <f t="shared" si="48"/>
        <v>0</v>
      </c>
      <c r="I333" s="5">
        <f>I334</f>
        <v>0</v>
      </c>
      <c r="J333" s="5">
        <f t="shared" si="49"/>
        <v>0</v>
      </c>
      <c r="K333" s="5">
        <f>K334</f>
        <v>0</v>
      </c>
      <c r="L333" s="5">
        <f t="shared" si="50"/>
        <v>0</v>
      </c>
      <c r="M333" s="5">
        <f>M334</f>
        <v>0</v>
      </c>
      <c r="N333" s="5">
        <f t="shared" si="51"/>
        <v>0</v>
      </c>
      <c r="O333" s="5">
        <f>O334</f>
        <v>0</v>
      </c>
      <c r="P333" s="5">
        <f t="shared" si="46"/>
        <v>0</v>
      </c>
      <c r="Q333" s="5">
        <f>Q334</f>
        <v>0</v>
      </c>
      <c r="R333" s="5">
        <f t="shared" si="57"/>
        <v>0</v>
      </c>
      <c r="S333" s="5">
        <f>S334</f>
        <v>0</v>
      </c>
      <c r="T333" s="5">
        <f t="shared" si="58"/>
        <v>0</v>
      </c>
      <c r="U333" s="5">
        <f>U334</f>
        <v>0</v>
      </c>
      <c r="V333" s="22">
        <v>0</v>
      </c>
    </row>
    <row r="334" spans="1:22" ht="38.25">
      <c r="A334" s="4" t="s">
        <v>26</v>
      </c>
      <c r="B334" s="2" t="s">
        <v>484</v>
      </c>
      <c r="C334" s="2">
        <v>200</v>
      </c>
      <c r="D334" s="5">
        <v>0</v>
      </c>
      <c r="E334" s="5">
        <v>0</v>
      </c>
      <c r="F334" s="5">
        <f t="shared" si="53"/>
        <v>0</v>
      </c>
      <c r="G334" s="5"/>
      <c r="H334" s="5">
        <f t="shared" si="48"/>
        <v>0</v>
      </c>
      <c r="I334" s="5"/>
      <c r="J334" s="5">
        <f t="shared" si="49"/>
        <v>0</v>
      </c>
      <c r="K334" s="5"/>
      <c r="L334" s="5">
        <f t="shared" si="50"/>
        <v>0</v>
      </c>
      <c r="M334" s="5"/>
      <c r="N334" s="5">
        <f t="shared" si="51"/>
        <v>0</v>
      </c>
      <c r="O334" s="5"/>
      <c r="P334" s="5">
        <f t="shared" si="46"/>
        <v>0</v>
      </c>
      <c r="Q334" s="5"/>
      <c r="R334" s="5">
        <f t="shared" si="57"/>
        <v>0</v>
      </c>
      <c r="S334" s="5"/>
      <c r="T334" s="5">
        <f t="shared" si="58"/>
        <v>0</v>
      </c>
      <c r="U334" s="5">
        <v>0</v>
      </c>
      <c r="V334" s="22">
        <v>0</v>
      </c>
    </row>
    <row r="335" spans="1:22" ht="38.25">
      <c r="A335" s="16" t="s">
        <v>502</v>
      </c>
      <c r="B335" s="2" t="s">
        <v>504</v>
      </c>
      <c r="C335" s="2"/>
      <c r="D335" s="5">
        <v>210</v>
      </c>
      <c r="E335" s="5">
        <f>E336</f>
        <v>0</v>
      </c>
      <c r="F335" s="5">
        <f t="shared" si="53"/>
        <v>210</v>
      </c>
      <c r="G335" s="5">
        <f>G336</f>
        <v>0</v>
      </c>
      <c r="H335" s="5">
        <f t="shared" si="48"/>
        <v>210</v>
      </c>
      <c r="I335" s="5">
        <f>I336</f>
        <v>0</v>
      </c>
      <c r="J335" s="5">
        <f t="shared" si="49"/>
        <v>210</v>
      </c>
      <c r="K335" s="5">
        <f>K336</f>
        <v>0</v>
      </c>
      <c r="L335" s="5">
        <f t="shared" si="50"/>
        <v>210</v>
      </c>
      <c r="M335" s="5">
        <f>M336</f>
        <v>-30</v>
      </c>
      <c r="N335" s="5">
        <f t="shared" si="51"/>
        <v>180</v>
      </c>
      <c r="O335" s="5">
        <f>O336</f>
        <v>0</v>
      </c>
      <c r="P335" s="5">
        <f t="shared" si="46"/>
        <v>180</v>
      </c>
      <c r="Q335" s="5">
        <f>Q336</f>
        <v>0</v>
      </c>
      <c r="R335" s="5">
        <f t="shared" si="57"/>
        <v>180</v>
      </c>
      <c r="S335" s="5">
        <f>S336</f>
        <v>0</v>
      </c>
      <c r="T335" s="5">
        <f t="shared" si="58"/>
        <v>180</v>
      </c>
      <c r="U335" s="5">
        <f>U336</f>
        <v>61.192819999999998</v>
      </c>
      <c r="V335" s="22">
        <f t="shared" ref="V335:V393" si="59">U335/T335*100</f>
        <v>33.996011111111109</v>
      </c>
    </row>
    <row r="336" spans="1:22" ht="28.5" customHeight="1">
      <c r="A336" s="16" t="s">
        <v>503</v>
      </c>
      <c r="B336" s="2" t="s">
        <v>505</v>
      </c>
      <c r="C336" s="2"/>
      <c r="D336" s="5">
        <v>210</v>
      </c>
      <c r="E336" s="5">
        <f>E337</f>
        <v>0</v>
      </c>
      <c r="F336" s="5">
        <f t="shared" si="53"/>
        <v>210</v>
      </c>
      <c r="G336" s="5">
        <f>G337</f>
        <v>0</v>
      </c>
      <c r="H336" s="5">
        <f t="shared" ref="H336:H404" si="60">F336+G336</f>
        <v>210</v>
      </c>
      <c r="I336" s="5">
        <f>I337</f>
        <v>0</v>
      </c>
      <c r="J336" s="5">
        <f t="shared" ref="J336:J404" si="61">H336+I336</f>
        <v>210</v>
      </c>
      <c r="K336" s="5">
        <f>K337</f>
        <v>0</v>
      </c>
      <c r="L336" s="5">
        <f t="shared" ref="L336:L404" si="62">J336+K336</f>
        <v>210</v>
      </c>
      <c r="M336" s="5">
        <f>M337</f>
        <v>-30</v>
      </c>
      <c r="N336" s="5">
        <f t="shared" ref="N336:N402" si="63">L336+M336</f>
        <v>180</v>
      </c>
      <c r="O336" s="5">
        <f>O337</f>
        <v>0</v>
      </c>
      <c r="P336" s="5">
        <f t="shared" ref="P336:P402" si="64">N336+O336</f>
        <v>180</v>
      </c>
      <c r="Q336" s="5">
        <f>Q337</f>
        <v>0</v>
      </c>
      <c r="R336" s="5">
        <f t="shared" si="57"/>
        <v>180</v>
      </c>
      <c r="S336" s="5">
        <f>S337</f>
        <v>0</v>
      </c>
      <c r="T336" s="5">
        <f t="shared" si="58"/>
        <v>180</v>
      </c>
      <c r="U336" s="5">
        <f>U337</f>
        <v>61.192819999999998</v>
      </c>
      <c r="V336" s="22">
        <f t="shared" si="59"/>
        <v>33.996011111111109</v>
      </c>
    </row>
    <row r="337" spans="1:22" ht="38.25">
      <c r="A337" s="4" t="s">
        <v>26</v>
      </c>
      <c r="B337" s="2" t="s">
        <v>505</v>
      </c>
      <c r="C337" s="2">
        <v>200</v>
      </c>
      <c r="D337" s="5">
        <v>210</v>
      </c>
      <c r="E337" s="5">
        <v>0</v>
      </c>
      <c r="F337" s="5">
        <f t="shared" si="53"/>
        <v>210</v>
      </c>
      <c r="G337" s="5"/>
      <c r="H337" s="5">
        <f t="shared" si="60"/>
        <v>210</v>
      </c>
      <c r="I337" s="5"/>
      <c r="J337" s="5">
        <f t="shared" si="61"/>
        <v>210</v>
      </c>
      <c r="K337" s="5"/>
      <c r="L337" s="5">
        <f t="shared" si="62"/>
        <v>210</v>
      </c>
      <c r="M337" s="5">
        <v>-30</v>
      </c>
      <c r="N337" s="5">
        <f t="shared" si="63"/>
        <v>180</v>
      </c>
      <c r="O337" s="5"/>
      <c r="P337" s="5">
        <f t="shared" si="64"/>
        <v>180</v>
      </c>
      <c r="Q337" s="5"/>
      <c r="R337" s="5">
        <f t="shared" si="57"/>
        <v>180</v>
      </c>
      <c r="S337" s="5"/>
      <c r="T337" s="5">
        <f t="shared" si="58"/>
        <v>180</v>
      </c>
      <c r="U337" s="5">
        <v>61.192819999999998</v>
      </c>
      <c r="V337" s="22">
        <f t="shared" si="59"/>
        <v>33.996011111111109</v>
      </c>
    </row>
    <row r="338" spans="1:22" ht="25.5">
      <c r="A338" s="4" t="s">
        <v>216</v>
      </c>
      <c r="B338" s="2" t="s">
        <v>485</v>
      </c>
      <c r="C338" s="2"/>
      <c r="D338" s="5">
        <v>10774.42849</v>
      </c>
      <c r="E338" s="5">
        <f>E339+E342+E344+E346+E348+E350+E352+E354+E356+E358+E360+E362</f>
        <v>6710.4297800000004</v>
      </c>
      <c r="F338" s="5">
        <f t="shared" si="53"/>
        <v>17484.858270000001</v>
      </c>
      <c r="G338" s="5">
        <f>G339+G342+G344+G346+G348+G350+G352+G354+G356+G358+G360+G362</f>
        <v>0</v>
      </c>
      <c r="H338" s="5">
        <f t="shared" si="60"/>
        <v>17484.858270000001</v>
      </c>
      <c r="I338" s="5">
        <f>I339+I342+I344+I346+I348+I350+I352+I354+I356+I358+I360+I362</f>
        <v>0</v>
      </c>
      <c r="J338" s="5">
        <f t="shared" si="61"/>
        <v>17484.858270000001</v>
      </c>
      <c r="K338" s="5">
        <f>K339+K342+K344+K346+K348+K350+K352+K354+K356+K358+K360+K362+K364</f>
        <v>0</v>
      </c>
      <c r="L338" s="5">
        <f t="shared" si="62"/>
        <v>17484.858270000001</v>
      </c>
      <c r="M338" s="5">
        <f>M339+M342+M344+M346+M348+M350+M352+M354+M356+M358+M360+M362+M364</f>
        <v>15000</v>
      </c>
      <c r="N338" s="5">
        <f t="shared" si="63"/>
        <v>32484.858270000001</v>
      </c>
      <c r="O338" s="5">
        <f>O339+O342+O344+O346+O348+O350+O352+O354+O356+O358+O360+O362+O364</f>
        <v>0</v>
      </c>
      <c r="P338" s="5">
        <f t="shared" si="64"/>
        <v>32484.858270000001</v>
      </c>
      <c r="Q338" s="5">
        <f>Q339+Q342+Q344+Q346+Q348+Q350+Q352+Q354+Q356+Q358+Q360+Q362+Q364</f>
        <v>0</v>
      </c>
      <c r="R338" s="5">
        <f t="shared" si="57"/>
        <v>32484.858270000001</v>
      </c>
      <c r="S338" s="5">
        <f>S339+S342+S344+S346+S348+S350+S352+S354+S356+S358+S360+S362+S364</f>
        <v>-1774.42849</v>
      </c>
      <c r="T338" s="5">
        <f t="shared" si="58"/>
        <v>30710.429780000002</v>
      </c>
      <c r="U338" s="5">
        <f>U339+U342+U344+U346+U348+U350+U352+U354+U356+U358+U360+U362+U364</f>
        <v>8263.1744600000002</v>
      </c>
      <c r="V338" s="22">
        <f t="shared" si="59"/>
        <v>26.906736633758694</v>
      </c>
    </row>
    <row r="339" spans="1:22" ht="25.5">
      <c r="A339" s="4" t="s">
        <v>274</v>
      </c>
      <c r="B339" s="2" t="s">
        <v>486</v>
      </c>
      <c r="C339" s="2"/>
      <c r="D339" s="5">
        <v>7074.4284900000002</v>
      </c>
      <c r="E339" s="5">
        <f>E340</f>
        <v>0</v>
      </c>
      <c r="F339" s="5">
        <f t="shared" si="53"/>
        <v>7074.4284900000002</v>
      </c>
      <c r="G339" s="5">
        <f>G340</f>
        <v>0</v>
      </c>
      <c r="H339" s="5">
        <f t="shared" si="60"/>
        <v>7074.4284900000002</v>
      </c>
      <c r="I339" s="5">
        <f>I340</f>
        <v>0</v>
      </c>
      <c r="J339" s="5">
        <f t="shared" si="61"/>
        <v>7074.4284900000002</v>
      </c>
      <c r="K339" s="5">
        <f>K340</f>
        <v>0</v>
      </c>
      <c r="L339" s="5">
        <f t="shared" si="62"/>
        <v>7074.4284900000002</v>
      </c>
      <c r="M339" s="5">
        <f>M340</f>
        <v>0</v>
      </c>
      <c r="N339" s="5">
        <f t="shared" si="63"/>
        <v>7074.4284900000002</v>
      </c>
      <c r="O339" s="5">
        <f>O340</f>
        <v>0</v>
      </c>
      <c r="P339" s="5">
        <f t="shared" si="64"/>
        <v>7074.4284900000002</v>
      </c>
      <c r="Q339" s="5">
        <f>Q340</f>
        <v>0</v>
      </c>
      <c r="R339" s="5">
        <f t="shared" si="57"/>
        <v>7074.4284900000002</v>
      </c>
      <c r="S339" s="5">
        <f>S340</f>
        <v>-1774.42849</v>
      </c>
      <c r="T339" s="5">
        <f t="shared" si="58"/>
        <v>5300</v>
      </c>
      <c r="U339" s="5">
        <f>U340</f>
        <v>5300</v>
      </c>
      <c r="V339" s="22">
        <f t="shared" si="59"/>
        <v>100</v>
      </c>
    </row>
    <row r="340" spans="1:22" ht="38.25">
      <c r="A340" s="4" t="s">
        <v>26</v>
      </c>
      <c r="B340" s="2" t="s">
        <v>486</v>
      </c>
      <c r="C340" s="2">
        <v>200</v>
      </c>
      <c r="D340" s="5">
        <v>7074.4284900000002</v>
      </c>
      <c r="E340" s="5">
        <v>0</v>
      </c>
      <c r="F340" s="5">
        <f t="shared" si="53"/>
        <v>7074.4284900000002</v>
      </c>
      <c r="G340" s="5"/>
      <c r="H340" s="5">
        <f t="shared" si="60"/>
        <v>7074.4284900000002</v>
      </c>
      <c r="I340" s="5"/>
      <c r="J340" s="5">
        <f t="shared" si="61"/>
        <v>7074.4284900000002</v>
      </c>
      <c r="K340" s="5"/>
      <c r="L340" s="5">
        <f t="shared" si="62"/>
        <v>7074.4284900000002</v>
      </c>
      <c r="M340" s="5"/>
      <c r="N340" s="5">
        <f t="shared" si="63"/>
        <v>7074.4284900000002</v>
      </c>
      <c r="O340" s="5"/>
      <c r="P340" s="5">
        <f t="shared" si="64"/>
        <v>7074.4284900000002</v>
      </c>
      <c r="Q340" s="5"/>
      <c r="R340" s="5">
        <f t="shared" si="57"/>
        <v>7074.4284900000002</v>
      </c>
      <c r="S340" s="5">
        <v>-1774.42849</v>
      </c>
      <c r="T340" s="5">
        <f t="shared" si="58"/>
        <v>5300</v>
      </c>
      <c r="U340" s="5">
        <v>5300</v>
      </c>
      <c r="V340" s="22">
        <f t="shared" si="59"/>
        <v>100</v>
      </c>
    </row>
    <row r="341" spans="1:22" ht="38.25" hidden="1">
      <c r="A341" s="4" t="s">
        <v>176</v>
      </c>
      <c r="B341" s="2" t="s">
        <v>217</v>
      </c>
      <c r="C341" s="2">
        <v>400</v>
      </c>
      <c r="D341" s="5">
        <v>0</v>
      </c>
      <c r="E341" s="5">
        <v>0</v>
      </c>
      <c r="F341" s="5">
        <f t="shared" si="53"/>
        <v>0</v>
      </c>
      <c r="G341" s="5">
        <v>0</v>
      </c>
      <c r="H341" s="5">
        <f t="shared" si="60"/>
        <v>0</v>
      </c>
      <c r="I341" s="5">
        <v>0</v>
      </c>
      <c r="J341" s="5">
        <f t="shared" si="61"/>
        <v>0</v>
      </c>
      <c r="K341" s="5">
        <v>0</v>
      </c>
      <c r="L341" s="5">
        <f t="shared" si="62"/>
        <v>0</v>
      </c>
      <c r="M341" s="5">
        <v>0</v>
      </c>
      <c r="N341" s="5">
        <f t="shared" si="63"/>
        <v>0</v>
      </c>
      <c r="O341" s="5">
        <v>0</v>
      </c>
      <c r="P341" s="5">
        <f t="shared" si="64"/>
        <v>0</v>
      </c>
      <c r="Q341" s="5">
        <v>0</v>
      </c>
      <c r="R341" s="5">
        <f t="shared" si="57"/>
        <v>0</v>
      </c>
      <c r="S341" s="5">
        <v>0</v>
      </c>
      <c r="T341" s="5">
        <f t="shared" si="58"/>
        <v>0</v>
      </c>
      <c r="U341" s="5">
        <v>0</v>
      </c>
      <c r="V341" s="22">
        <v>0</v>
      </c>
    </row>
    <row r="342" spans="1:22" ht="38.25" hidden="1">
      <c r="A342" s="14" t="s">
        <v>501</v>
      </c>
      <c r="B342" s="2" t="s">
        <v>506</v>
      </c>
      <c r="C342" s="17"/>
      <c r="D342" s="5">
        <v>3700</v>
      </c>
      <c r="E342" s="5">
        <f>E343</f>
        <v>-3700</v>
      </c>
      <c r="F342" s="5">
        <f t="shared" si="53"/>
        <v>0</v>
      </c>
      <c r="G342" s="5">
        <f>G343</f>
        <v>0</v>
      </c>
      <c r="H342" s="5">
        <f t="shared" si="60"/>
        <v>0</v>
      </c>
      <c r="I342" s="5">
        <f>I343</f>
        <v>0</v>
      </c>
      <c r="J342" s="5">
        <f t="shared" si="61"/>
        <v>0</v>
      </c>
      <c r="K342" s="5">
        <f>K343</f>
        <v>0</v>
      </c>
      <c r="L342" s="5">
        <f t="shared" si="62"/>
        <v>0</v>
      </c>
      <c r="M342" s="5">
        <f>M343</f>
        <v>0</v>
      </c>
      <c r="N342" s="5">
        <f t="shared" si="63"/>
        <v>0</v>
      </c>
      <c r="O342" s="5">
        <f>O343</f>
        <v>0</v>
      </c>
      <c r="P342" s="5">
        <f t="shared" si="64"/>
        <v>0</v>
      </c>
      <c r="Q342" s="5">
        <f>Q343</f>
        <v>0</v>
      </c>
      <c r="R342" s="5">
        <f t="shared" si="57"/>
        <v>0</v>
      </c>
      <c r="S342" s="5">
        <f>S343</f>
        <v>0</v>
      </c>
      <c r="T342" s="5">
        <f t="shared" si="58"/>
        <v>0</v>
      </c>
      <c r="U342" s="5">
        <f>U343</f>
        <v>0</v>
      </c>
      <c r="V342" s="22">
        <v>0</v>
      </c>
    </row>
    <row r="343" spans="1:22" ht="38.25" hidden="1">
      <c r="A343" s="4" t="s">
        <v>26</v>
      </c>
      <c r="B343" s="2" t="s">
        <v>506</v>
      </c>
      <c r="C343" s="17">
        <v>200</v>
      </c>
      <c r="D343" s="5">
        <v>3700</v>
      </c>
      <c r="E343" s="5">
        <f>-1905.97848-1794.02152</f>
        <v>-3700</v>
      </c>
      <c r="F343" s="5">
        <f t="shared" si="53"/>
        <v>0</v>
      </c>
      <c r="G343" s="5"/>
      <c r="H343" s="5">
        <f t="shared" si="60"/>
        <v>0</v>
      </c>
      <c r="I343" s="5"/>
      <c r="J343" s="5">
        <f t="shared" si="61"/>
        <v>0</v>
      </c>
      <c r="K343" s="5"/>
      <c r="L343" s="5">
        <f t="shared" si="62"/>
        <v>0</v>
      </c>
      <c r="M343" s="5"/>
      <c r="N343" s="5">
        <f t="shared" si="63"/>
        <v>0</v>
      </c>
      <c r="O343" s="5"/>
      <c r="P343" s="5">
        <f t="shared" si="64"/>
        <v>0</v>
      </c>
      <c r="Q343" s="5"/>
      <c r="R343" s="5">
        <f t="shared" si="57"/>
        <v>0</v>
      </c>
      <c r="S343" s="5"/>
      <c r="T343" s="5">
        <f t="shared" si="58"/>
        <v>0</v>
      </c>
      <c r="U343" s="5">
        <v>0</v>
      </c>
      <c r="V343" s="22">
        <v>0</v>
      </c>
    </row>
    <row r="344" spans="1:22" ht="102">
      <c r="A344" s="4" t="s">
        <v>559</v>
      </c>
      <c r="B344" s="2" t="s">
        <v>549</v>
      </c>
      <c r="C344" s="2"/>
      <c r="D344" s="5">
        <v>0</v>
      </c>
      <c r="E344" s="5">
        <f>E345</f>
        <v>1200.3720000000001</v>
      </c>
      <c r="F344" s="5">
        <f t="shared" si="53"/>
        <v>1200.3720000000001</v>
      </c>
      <c r="G344" s="5">
        <f>G345</f>
        <v>0</v>
      </c>
      <c r="H344" s="5">
        <f t="shared" si="60"/>
        <v>1200.3720000000001</v>
      </c>
      <c r="I344" s="5">
        <f>I345</f>
        <v>0</v>
      </c>
      <c r="J344" s="5">
        <f t="shared" si="61"/>
        <v>1200.3720000000001</v>
      </c>
      <c r="K344" s="5">
        <f>K345</f>
        <v>0</v>
      </c>
      <c r="L344" s="5">
        <f t="shared" si="62"/>
        <v>1200.3720000000001</v>
      </c>
      <c r="M344" s="5">
        <f>M345</f>
        <v>0</v>
      </c>
      <c r="N344" s="5">
        <f t="shared" si="63"/>
        <v>1200.3720000000001</v>
      </c>
      <c r="O344" s="5">
        <f>O345</f>
        <v>0</v>
      </c>
      <c r="P344" s="5">
        <f t="shared" si="64"/>
        <v>1200.3720000000001</v>
      </c>
      <c r="Q344" s="5">
        <f>Q345</f>
        <v>0</v>
      </c>
      <c r="R344" s="5">
        <f t="shared" si="57"/>
        <v>1200.3720000000001</v>
      </c>
      <c r="S344" s="5">
        <f>S345</f>
        <v>0</v>
      </c>
      <c r="T344" s="5">
        <f t="shared" si="58"/>
        <v>1200.3720000000001</v>
      </c>
      <c r="U344" s="5">
        <f>U345</f>
        <v>0</v>
      </c>
      <c r="V344" s="22">
        <f t="shared" si="59"/>
        <v>0</v>
      </c>
    </row>
    <row r="345" spans="1:22" ht="38.25">
      <c r="A345" s="4" t="s">
        <v>26</v>
      </c>
      <c r="B345" s="2" t="s">
        <v>549</v>
      </c>
      <c r="C345" s="2">
        <v>200</v>
      </c>
      <c r="D345" s="5">
        <v>0</v>
      </c>
      <c r="E345" s="5">
        <f>900+300.372</f>
        <v>1200.3720000000001</v>
      </c>
      <c r="F345" s="5">
        <f t="shared" si="53"/>
        <v>1200.3720000000001</v>
      </c>
      <c r="G345" s="5"/>
      <c r="H345" s="5">
        <f t="shared" si="60"/>
        <v>1200.3720000000001</v>
      </c>
      <c r="I345" s="5"/>
      <c r="J345" s="5">
        <f t="shared" si="61"/>
        <v>1200.3720000000001</v>
      </c>
      <c r="K345" s="5"/>
      <c r="L345" s="5">
        <f t="shared" si="62"/>
        <v>1200.3720000000001</v>
      </c>
      <c r="M345" s="5"/>
      <c r="N345" s="5">
        <f t="shared" si="63"/>
        <v>1200.3720000000001</v>
      </c>
      <c r="O345" s="5"/>
      <c r="P345" s="5">
        <f t="shared" si="64"/>
        <v>1200.3720000000001</v>
      </c>
      <c r="Q345" s="5"/>
      <c r="R345" s="5">
        <f t="shared" si="57"/>
        <v>1200.3720000000001</v>
      </c>
      <c r="S345" s="5"/>
      <c r="T345" s="5">
        <f t="shared" si="58"/>
        <v>1200.3720000000001</v>
      </c>
      <c r="U345" s="5">
        <v>0</v>
      </c>
      <c r="V345" s="22">
        <f t="shared" si="59"/>
        <v>0</v>
      </c>
    </row>
    <row r="346" spans="1:22" ht="95.25" customHeight="1">
      <c r="A346" s="4" t="s">
        <v>560</v>
      </c>
      <c r="B346" s="2" t="s">
        <v>550</v>
      </c>
      <c r="C346" s="2"/>
      <c r="D346" s="5">
        <v>0</v>
      </c>
      <c r="E346" s="5">
        <f>E347</f>
        <v>1051.6908000000001</v>
      </c>
      <c r="F346" s="5">
        <f t="shared" si="53"/>
        <v>1051.6908000000001</v>
      </c>
      <c r="G346" s="5">
        <f>G347</f>
        <v>0</v>
      </c>
      <c r="H346" s="5">
        <f t="shared" si="60"/>
        <v>1051.6908000000001</v>
      </c>
      <c r="I346" s="5">
        <f>I347</f>
        <v>0</v>
      </c>
      <c r="J346" s="5">
        <f t="shared" si="61"/>
        <v>1051.6908000000001</v>
      </c>
      <c r="K346" s="5">
        <f>K347</f>
        <v>0</v>
      </c>
      <c r="L346" s="5">
        <f t="shared" si="62"/>
        <v>1051.6908000000001</v>
      </c>
      <c r="M346" s="5">
        <f>M347</f>
        <v>0</v>
      </c>
      <c r="N346" s="5">
        <f t="shared" si="63"/>
        <v>1051.6908000000001</v>
      </c>
      <c r="O346" s="5">
        <f>O347</f>
        <v>0</v>
      </c>
      <c r="P346" s="5">
        <f t="shared" si="64"/>
        <v>1051.6908000000001</v>
      </c>
      <c r="Q346" s="5">
        <f>Q347</f>
        <v>0</v>
      </c>
      <c r="R346" s="5">
        <f t="shared" si="57"/>
        <v>1051.6908000000001</v>
      </c>
      <c r="S346" s="5">
        <f>S347</f>
        <v>0</v>
      </c>
      <c r="T346" s="5">
        <f t="shared" si="58"/>
        <v>1051.6908000000001</v>
      </c>
      <c r="U346" s="5">
        <f>U347</f>
        <v>0</v>
      </c>
      <c r="V346" s="22">
        <f t="shared" si="59"/>
        <v>0</v>
      </c>
    </row>
    <row r="347" spans="1:22" ht="38.25">
      <c r="A347" s="4" t="s">
        <v>26</v>
      </c>
      <c r="B347" s="2" t="s">
        <v>550</v>
      </c>
      <c r="C347" s="2">
        <v>200</v>
      </c>
      <c r="D347" s="5">
        <v>0</v>
      </c>
      <c r="E347" s="5">
        <f>893.93717+157.75363</f>
        <v>1051.6908000000001</v>
      </c>
      <c r="F347" s="5">
        <f t="shared" si="53"/>
        <v>1051.6908000000001</v>
      </c>
      <c r="G347" s="5"/>
      <c r="H347" s="5">
        <f t="shared" si="60"/>
        <v>1051.6908000000001</v>
      </c>
      <c r="I347" s="5"/>
      <c r="J347" s="5">
        <f t="shared" si="61"/>
        <v>1051.6908000000001</v>
      </c>
      <c r="K347" s="5"/>
      <c r="L347" s="5">
        <f t="shared" si="62"/>
        <v>1051.6908000000001</v>
      </c>
      <c r="M347" s="5"/>
      <c r="N347" s="5">
        <f t="shared" si="63"/>
        <v>1051.6908000000001</v>
      </c>
      <c r="O347" s="5"/>
      <c r="P347" s="5">
        <f t="shared" si="64"/>
        <v>1051.6908000000001</v>
      </c>
      <c r="Q347" s="5"/>
      <c r="R347" s="5">
        <f t="shared" si="57"/>
        <v>1051.6908000000001</v>
      </c>
      <c r="S347" s="5"/>
      <c r="T347" s="5">
        <f t="shared" si="58"/>
        <v>1051.6908000000001</v>
      </c>
      <c r="U347" s="5">
        <v>0</v>
      </c>
      <c r="V347" s="22">
        <f t="shared" si="59"/>
        <v>0</v>
      </c>
    </row>
    <row r="348" spans="1:22" ht="89.25">
      <c r="A348" s="4" t="s">
        <v>561</v>
      </c>
      <c r="B348" s="2" t="s">
        <v>551</v>
      </c>
      <c r="C348" s="2"/>
      <c r="D348" s="5">
        <v>0</v>
      </c>
      <c r="E348" s="5">
        <f>E349</f>
        <v>1126.3704</v>
      </c>
      <c r="F348" s="5">
        <f t="shared" si="53"/>
        <v>1126.3704</v>
      </c>
      <c r="G348" s="5">
        <f>G349</f>
        <v>0</v>
      </c>
      <c r="H348" s="5">
        <f t="shared" si="60"/>
        <v>1126.3704</v>
      </c>
      <c r="I348" s="5">
        <f>I349</f>
        <v>0</v>
      </c>
      <c r="J348" s="5">
        <f t="shared" si="61"/>
        <v>1126.3704</v>
      </c>
      <c r="K348" s="5">
        <f>K349</f>
        <v>0</v>
      </c>
      <c r="L348" s="5">
        <f t="shared" si="62"/>
        <v>1126.3704</v>
      </c>
      <c r="M348" s="5">
        <f>M349</f>
        <v>0</v>
      </c>
      <c r="N348" s="5">
        <f t="shared" si="63"/>
        <v>1126.3704</v>
      </c>
      <c r="O348" s="5">
        <f>O349</f>
        <v>0</v>
      </c>
      <c r="P348" s="5">
        <f t="shared" si="64"/>
        <v>1126.3704</v>
      </c>
      <c r="Q348" s="5">
        <f>Q349</f>
        <v>0</v>
      </c>
      <c r="R348" s="5">
        <f t="shared" si="57"/>
        <v>1126.3704</v>
      </c>
      <c r="S348" s="5">
        <f>S349</f>
        <v>0</v>
      </c>
      <c r="T348" s="5">
        <f t="shared" si="58"/>
        <v>1126.3704</v>
      </c>
      <c r="U348" s="5">
        <f>U349</f>
        <v>0</v>
      </c>
      <c r="V348" s="22">
        <f t="shared" si="59"/>
        <v>0</v>
      </c>
    </row>
    <row r="349" spans="1:22" ht="38.25">
      <c r="A349" s="4" t="s">
        <v>26</v>
      </c>
      <c r="B349" s="2" t="s">
        <v>551</v>
      </c>
      <c r="C349" s="2">
        <v>200</v>
      </c>
      <c r="D349" s="5">
        <v>0</v>
      </c>
      <c r="E349" s="5">
        <f>900+226.3704</f>
        <v>1126.3704</v>
      </c>
      <c r="F349" s="5">
        <f t="shared" si="53"/>
        <v>1126.3704</v>
      </c>
      <c r="G349" s="5"/>
      <c r="H349" s="5">
        <f t="shared" si="60"/>
        <v>1126.3704</v>
      </c>
      <c r="I349" s="5"/>
      <c r="J349" s="5">
        <f t="shared" si="61"/>
        <v>1126.3704</v>
      </c>
      <c r="K349" s="5"/>
      <c r="L349" s="5">
        <f t="shared" si="62"/>
        <v>1126.3704</v>
      </c>
      <c r="M349" s="5"/>
      <c r="N349" s="5">
        <f t="shared" si="63"/>
        <v>1126.3704</v>
      </c>
      <c r="O349" s="5"/>
      <c r="P349" s="5">
        <f t="shared" si="64"/>
        <v>1126.3704</v>
      </c>
      <c r="Q349" s="5"/>
      <c r="R349" s="5">
        <f t="shared" si="57"/>
        <v>1126.3704</v>
      </c>
      <c r="S349" s="5"/>
      <c r="T349" s="5">
        <f t="shared" si="58"/>
        <v>1126.3704</v>
      </c>
      <c r="U349" s="5">
        <v>0</v>
      </c>
      <c r="V349" s="22">
        <f t="shared" si="59"/>
        <v>0</v>
      </c>
    </row>
    <row r="350" spans="1:22" ht="89.25">
      <c r="A350" s="4" t="s">
        <v>562</v>
      </c>
      <c r="B350" s="2" t="s">
        <v>552</v>
      </c>
      <c r="C350" s="2"/>
      <c r="D350" s="5">
        <v>0</v>
      </c>
      <c r="E350" s="5">
        <f>E351</f>
        <v>1054.7664</v>
      </c>
      <c r="F350" s="5">
        <f t="shared" si="53"/>
        <v>1054.7664</v>
      </c>
      <c r="G350" s="5">
        <f>G351</f>
        <v>0</v>
      </c>
      <c r="H350" s="5">
        <f t="shared" si="60"/>
        <v>1054.7664</v>
      </c>
      <c r="I350" s="5">
        <f>I351</f>
        <v>0</v>
      </c>
      <c r="J350" s="5">
        <f t="shared" si="61"/>
        <v>1054.7664</v>
      </c>
      <c r="K350" s="5">
        <f>K351</f>
        <v>0</v>
      </c>
      <c r="L350" s="5">
        <f t="shared" si="62"/>
        <v>1054.7664</v>
      </c>
      <c r="M350" s="5">
        <f>M351</f>
        <v>0</v>
      </c>
      <c r="N350" s="5">
        <f t="shared" si="63"/>
        <v>1054.7664</v>
      </c>
      <c r="O350" s="5">
        <f>O351</f>
        <v>0</v>
      </c>
      <c r="P350" s="5">
        <f t="shared" si="64"/>
        <v>1054.7664</v>
      </c>
      <c r="Q350" s="5">
        <f>Q351</f>
        <v>0</v>
      </c>
      <c r="R350" s="5">
        <f t="shared" si="57"/>
        <v>1054.7664</v>
      </c>
      <c r="S350" s="5">
        <f>S351</f>
        <v>0</v>
      </c>
      <c r="T350" s="5">
        <f t="shared" si="58"/>
        <v>1054.7664</v>
      </c>
      <c r="U350" s="5">
        <f>U351</f>
        <v>0</v>
      </c>
      <c r="V350" s="22">
        <f t="shared" si="59"/>
        <v>0</v>
      </c>
    </row>
    <row r="351" spans="1:22" ht="38.25">
      <c r="A351" s="4" t="s">
        <v>26</v>
      </c>
      <c r="B351" s="2" t="s">
        <v>552</v>
      </c>
      <c r="C351" s="2">
        <v>200</v>
      </c>
      <c r="D351" s="5">
        <v>0</v>
      </c>
      <c r="E351" s="5">
        <f>896.55143+158.21497</f>
        <v>1054.7664</v>
      </c>
      <c r="F351" s="5">
        <f t="shared" si="53"/>
        <v>1054.7664</v>
      </c>
      <c r="G351" s="5"/>
      <c r="H351" s="5">
        <f t="shared" si="60"/>
        <v>1054.7664</v>
      </c>
      <c r="I351" s="5"/>
      <c r="J351" s="5">
        <f t="shared" si="61"/>
        <v>1054.7664</v>
      </c>
      <c r="K351" s="5"/>
      <c r="L351" s="5">
        <f t="shared" si="62"/>
        <v>1054.7664</v>
      </c>
      <c r="M351" s="5"/>
      <c r="N351" s="5">
        <f t="shared" si="63"/>
        <v>1054.7664</v>
      </c>
      <c r="O351" s="5"/>
      <c r="P351" s="5">
        <f t="shared" si="64"/>
        <v>1054.7664</v>
      </c>
      <c r="Q351" s="5"/>
      <c r="R351" s="5">
        <f t="shared" si="57"/>
        <v>1054.7664</v>
      </c>
      <c r="S351" s="5"/>
      <c r="T351" s="5">
        <f t="shared" si="58"/>
        <v>1054.7664</v>
      </c>
      <c r="U351" s="5">
        <v>0</v>
      </c>
      <c r="V351" s="22">
        <f t="shared" si="59"/>
        <v>0</v>
      </c>
    </row>
    <row r="352" spans="1:22" ht="89.25">
      <c r="A352" s="4" t="s">
        <v>563</v>
      </c>
      <c r="B352" s="2" t="s">
        <v>553</v>
      </c>
      <c r="C352" s="2"/>
      <c r="D352" s="5">
        <v>0</v>
      </c>
      <c r="E352" s="5">
        <f>E353</f>
        <v>1123.2069999999999</v>
      </c>
      <c r="F352" s="5">
        <f t="shared" si="53"/>
        <v>1123.2069999999999</v>
      </c>
      <c r="G352" s="5">
        <f>G353</f>
        <v>0</v>
      </c>
      <c r="H352" s="5">
        <f t="shared" si="60"/>
        <v>1123.2069999999999</v>
      </c>
      <c r="I352" s="5">
        <f>I353</f>
        <v>0</v>
      </c>
      <c r="J352" s="5">
        <f t="shared" si="61"/>
        <v>1123.2069999999999</v>
      </c>
      <c r="K352" s="5">
        <f>K353</f>
        <v>0</v>
      </c>
      <c r="L352" s="5">
        <f t="shared" si="62"/>
        <v>1123.2069999999999</v>
      </c>
      <c r="M352" s="5">
        <f>M353</f>
        <v>0</v>
      </c>
      <c r="N352" s="5">
        <f t="shared" si="63"/>
        <v>1123.2069999999999</v>
      </c>
      <c r="O352" s="5">
        <f>O353</f>
        <v>0</v>
      </c>
      <c r="P352" s="5">
        <f t="shared" si="64"/>
        <v>1123.2069999999999</v>
      </c>
      <c r="Q352" s="5">
        <f>Q353</f>
        <v>0</v>
      </c>
      <c r="R352" s="5">
        <f t="shared" si="57"/>
        <v>1123.2069999999999</v>
      </c>
      <c r="S352" s="5">
        <f>S353</f>
        <v>0</v>
      </c>
      <c r="T352" s="5">
        <f t="shared" si="58"/>
        <v>1123.2069999999999</v>
      </c>
      <c r="U352" s="5">
        <f>U353</f>
        <v>0</v>
      </c>
      <c r="V352" s="22">
        <f t="shared" si="59"/>
        <v>0</v>
      </c>
    </row>
    <row r="353" spans="1:22" ht="38.25">
      <c r="A353" s="4" t="s">
        <v>26</v>
      </c>
      <c r="B353" s="2" t="s">
        <v>553</v>
      </c>
      <c r="C353" s="2">
        <v>200</v>
      </c>
      <c r="D353" s="5">
        <v>0</v>
      </c>
      <c r="E353" s="5">
        <f>900+223.207</f>
        <v>1123.2069999999999</v>
      </c>
      <c r="F353" s="5">
        <f t="shared" si="53"/>
        <v>1123.2069999999999</v>
      </c>
      <c r="G353" s="5"/>
      <c r="H353" s="5">
        <f t="shared" si="60"/>
        <v>1123.2069999999999</v>
      </c>
      <c r="I353" s="5"/>
      <c r="J353" s="5">
        <f t="shared" si="61"/>
        <v>1123.2069999999999</v>
      </c>
      <c r="K353" s="5"/>
      <c r="L353" s="5">
        <f t="shared" si="62"/>
        <v>1123.2069999999999</v>
      </c>
      <c r="M353" s="5"/>
      <c r="N353" s="5">
        <f t="shared" si="63"/>
        <v>1123.2069999999999</v>
      </c>
      <c r="O353" s="5"/>
      <c r="P353" s="5">
        <f t="shared" si="64"/>
        <v>1123.2069999999999</v>
      </c>
      <c r="Q353" s="5"/>
      <c r="R353" s="5">
        <f t="shared" si="57"/>
        <v>1123.2069999999999</v>
      </c>
      <c r="S353" s="5"/>
      <c r="T353" s="5">
        <f t="shared" si="58"/>
        <v>1123.2069999999999</v>
      </c>
      <c r="U353" s="5">
        <v>0</v>
      </c>
      <c r="V353" s="22">
        <f t="shared" si="59"/>
        <v>0</v>
      </c>
    </row>
    <row r="354" spans="1:22" ht="89.25">
      <c r="A354" s="4" t="s">
        <v>564</v>
      </c>
      <c r="B354" s="2" t="s">
        <v>554</v>
      </c>
      <c r="C354" s="2"/>
      <c r="D354" s="5">
        <v>0</v>
      </c>
      <c r="E354" s="5">
        <f>E355</f>
        <v>779.29680000000008</v>
      </c>
      <c r="F354" s="5">
        <f t="shared" si="53"/>
        <v>779.29680000000008</v>
      </c>
      <c r="G354" s="5">
        <f>G355</f>
        <v>0</v>
      </c>
      <c r="H354" s="5">
        <f t="shared" si="60"/>
        <v>779.29680000000008</v>
      </c>
      <c r="I354" s="5">
        <f>I355</f>
        <v>0</v>
      </c>
      <c r="J354" s="5">
        <f t="shared" si="61"/>
        <v>779.29680000000008</v>
      </c>
      <c r="K354" s="5">
        <f>K355</f>
        <v>0</v>
      </c>
      <c r="L354" s="5">
        <f t="shared" si="62"/>
        <v>779.29680000000008</v>
      </c>
      <c r="M354" s="5">
        <f>M355</f>
        <v>0</v>
      </c>
      <c r="N354" s="5">
        <f t="shared" si="63"/>
        <v>779.29680000000008</v>
      </c>
      <c r="O354" s="5">
        <f>O355</f>
        <v>0</v>
      </c>
      <c r="P354" s="5">
        <f t="shared" si="64"/>
        <v>779.29680000000008</v>
      </c>
      <c r="Q354" s="5">
        <f>Q355</f>
        <v>0</v>
      </c>
      <c r="R354" s="5">
        <f t="shared" si="57"/>
        <v>779.29680000000008</v>
      </c>
      <c r="S354" s="5">
        <f>S355</f>
        <v>0</v>
      </c>
      <c r="T354" s="5">
        <f t="shared" si="58"/>
        <v>779.29680000000008</v>
      </c>
      <c r="U354" s="5">
        <f>U355</f>
        <v>0</v>
      </c>
      <c r="V354" s="22">
        <f t="shared" si="59"/>
        <v>0</v>
      </c>
    </row>
    <row r="355" spans="1:22" ht="38.25">
      <c r="A355" s="4" t="s">
        <v>26</v>
      </c>
      <c r="B355" s="2" t="s">
        <v>554</v>
      </c>
      <c r="C355" s="2">
        <v>200</v>
      </c>
      <c r="D355" s="5">
        <v>0</v>
      </c>
      <c r="E355" s="5">
        <f>662.40227+116.89453</f>
        <v>779.29680000000008</v>
      </c>
      <c r="F355" s="5">
        <f t="shared" si="53"/>
        <v>779.29680000000008</v>
      </c>
      <c r="G355" s="5"/>
      <c r="H355" s="5">
        <f t="shared" si="60"/>
        <v>779.29680000000008</v>
      </c>
      <c r="I355" s="5"/>
      <c r="J355" s="5">
        <f t="shared" si="61"/>
        <v>779.29680000000008</v>
      </c>
      <c r="K355" s="5"/>
      <c r="L355" s="5">
        <f t="shared" si="62"/>
        <v>779.29680000000008</v>
      </c>
      <c r="M355" s="5"/>
      <c r="N355" s="5">
        <f t="shared" si="63"/>
        <v>779.29680000000008</v>
      </c>
      <c r="O355" s="5"/>
      <c r="P355" s="5">
        <f t="shared" si="64"/>
        <v>779.29680000000008</v>
      </c>
      <c r="Q355" s="5"/>
      <c r="R355" s="5">
        <f t="shared" si="57"/>
        <v>779.29680000000008</v>
      </c>
      <c r="S355" s="5"/>
      <c r="T355" s="5">
        <f t="shared" si="58"/>
        <v>779.29680000000008</v>
      </c>
      <c r="U355" s="5">
        <v>0</v>
      </c>
      <c r="V355" s="22">
        <f t="shared" si="59"/>
        <v>0</v>
      </c>
    </row>
    <row r="356" spans="1:22" ht="89.25">
      <c r="A356" s="4" t="s">
        <v>565</v>
      </c>
      <c r="B356" s="2" t="s">
        <v>555</v>
      </c>
      <c r="C356" s="2"/>
      <c r="D356" s="5">
        <v>0</v>
      </c>
      <c r="E356" s="5">
        <f>E357</f>
        <v>931.39398000000006</v>
      </c>
      <c r="F356" s="5">
        <f t="shared" si="53"/>
        <v>931.39398000000006</v>
      </c>
      <c r="G356" s="5">
        <f>G357</f>
        <v>0</v>
      </c>
      <c r="H356" s="5">
        <f t="shared" si="60"/>
        <v>931.39398000000006</v>
      </c>
      <c r="I356" s="5">
        <f>I357</f>
        <v>0</v>
      </c>
      <c r="J356" s="5">
        <f t="shared" si="61"/>
        <v>931.39398000000006</v>
      </c>
      <c r="K356" s="5">
        <f>K357</f>
        <v>0</v>
      </c>
      <c r="L356" s="5">
        <f t="shared" si="62"/>
        <v>931.39398000000006</v>
      </c>
      <c r="M356" s="5">
        <f>M357</f>
        <v>0</v>
      </c>
      <c r="N356" s="5">
        <f t="shared" si="63"/>
        <v>931.39398000000006</v>
      </c>
      <c r="O356" s="5">
        <f>O357</f>
        <v>0</v>
      </c>
      <c r="P356" s="5">
        <f t="shared" si="64"/>
        <v>931.39398000000006</v>
      </c>
      <c r="Q356" s="5">
        <f>Q357</f>
        <v>0</v>
      </c>
      <c r="R356" s="5">
        <f t="shared" si="57"/>
        <v>931.39398000000006</v>
      </c>
      <c r="S356" s="5">
        <f>S357</f>
        <v>0</v>
      </c>
      <c r="T356" s="5">
        <f t="shared" si="58"/>
        <v>931.39398000000006</v>
      </c>
      <c r="U356" s="5">
        <f>U357</f>
        <v>0</v>
      </c>
      <c r="V356" s="22">
        <f t="shared" si="59"/>
        <v>0</v>
      </c>
    </row>
    <row r="357" spans="1:22" ht="38.25">
      <c r="A357" s="4" t="s">
        <v>26</v>
      </c>
      <c r="B357" s="2" t="s">
        <v>555</v>
      </c>
      <c r="C357" s="2">
        <v>200</v>
      </c>
      <c r="D357" s="5">
        <v>0</v>
      </c>
      <c r="E357" s="5">
        <f>791.68488+139.7091</f>
        <v>931.39398000000006</v>
      </c>
      <c r="F357" s="5">
        <f t="shared" si="53"/>
        <v>931.39398000000006</v>
      </c>
      <c r="G357" s="5"/>
      <c r="H357" s="5">
        <f t="shared" si="60"/>
        <v>931.39398000000006</v>
      </c>
      <c r="I357" s="5"/>
      <c r="J357" s="5">
        <f t="shared" si="61"/>
        <v>931.39398000000006</v>
      </c>
      <c r="K357" s="5"/>
      <c r="L357" s="5">
        <f t="shared" si="62"/>
        <v>931.39398000000006</v>
      </c>
      <c r="M357" s="5"/>
      <c r="N357" s="5">
        <f t="shared" si="63"/>
        <v>931.39398000000006</v>
      </c>
      <c r="O357" s="5"/>
      <c r="P357" s="5">
        <f t="shared" si="64"/>
        <v>931.39398000000006</v>
      </c>
      <c r="Q357" s="5"/>
      <c r="R357" s="5">
        <f t="shared" si="57"/>
        <v>931.39398000000006</v>
      </c>
      <c r="S357" s="5"/>
      <c r="T357" s="5">
        <f t="shared" si="58"/>
        <v>931.39398000000006</v>
      </c>
      <c r="U357" s="5">
        <v>0</v>
      </c>
      <c r="V357" s="22">
        <f t="shared" si="59"/>
        <v>0</v>
      </c>
    </row>
    <row r="358" spans="1:22" ht="89.25">
      <c r="A358" s="4" t="s">
        <v>566</v>
      </c>
      <c r="B358" s="2" t="s">
        <v>556</v>
      </c>
      <c r="C358" s="2"/>
      <c r="D358" s="5">
        <v>0</v>
      </c>
      <c r="E358" s="5">
        <f>E359</f>
        <v>1036.992</v>
      </c>
      <c r="F358" s="5">
        <f t="shared" si="53"/>
        <v>1036.992</v>
      </c>
      <c r="G358" s="5">
        <f>G359</f>
        <v>0</v>
      </c>
      <c r="H358" s="5">
        <f t="shared" si="60"/>
        <v>1036.992</v>
      </c>
      <c r="I358" s="5">
        <f>I359</f>
        <v>0</v>
      </c>
      <c r="J358" s="5">
        <f t="shared" si="61"/>
        <v>1036.992</v>
      </c>
      <c r="K358" s="5">
        <f>K359</f>
        <v>0</v>
      </c>
      <c r="L358" s="5">
        <f t="shared" si="62"/>
        <v>1036.992</v>
      </c>
      <c r="M358" s="5">
        <f>M359</f>
        <v>0</v>
      </c>
      <c r="N358" s="5">
        <f t="shared" si="63"/>
        <v>1036.992</v>
      </c>
      <c r="O358" s="5">
        <f>O359</f>
        <v>0</v>
      </c>
      <c r="P358" s="5">
        <f t="shared" si="64"/>
        <v>1036.992</v>
      </c>
      <c r="Q358" s="5">
        <f>Q359</f>
        <v>0</v>
      </c>
      <c r="R358" s="5">
        <f t="shared" si="57"/>
        <v>1036.992</v>
      </c>
      <c r="S358" s="5">
        <f>S359</f>
        <v>0</v>
      </c>
      <c r="T358" s="5">
        <f t="shared" si="58"/>
        <v>1036.992</v>
      </c>
      <c r="U358" s="5">
        <f>U359</f>
        <v>1031.4040600000001</v>
      </c>
      <c r="V358" s="22">
        <f t="shared" si="59"/>
        <v>99.461139526630888</v>
      </c>
    </row>
    <row r="359" spans="1:22" ht="38.25">
      <c r="A359" s="4" t="s">
        <v>26</v>
      </c>
      <c r="B359" s="2" t="s">
        <v>556</v>
      </c>
      <c r="C359" s="2">
        <v>200</v>
      </c>
      <c r="D359" s="5">
        <v>0</v>
      </c>
      <c r="E359" s="5">
        <f>881.44319+155.54881</f>
        <v>1036.992</v>
      </c>
      <c r="F359" s="5">
        <f t="shared" si="53"/>
        <v>1036.992</v>
      </c>
      <c r="G359" s="5"/>
      <c r="H359" s="5">
        <f t="shared" si="60"/>
        <v>1036.992</v>
      </c>
      <c r="I359" s="5"/>
      <c r="J359" s="5">
        <f t="shared" si="61"/>
        <v>1036.992</v>
      </c>
      <c r="K359" s="5"/>
      <c r="L359" s="5">
        <f t="shared" si="62"/>
        <v>1036.992</v>
      </c>
      <c r="M359" s="5"/>
      <c r="N359" s="5">
        <f t="shared" si="63"/>
        <v>1036.992</v>
      </c>
      <c r="O359" s="5"/>
      <c r="P359" s="5">
        <f t="shared" si="64"/>
        <v>1036.992</v>
      </c>
      <c r="Q359" s="5"/>
      <c r="R359" s="5">
        <f t="shared" si="57"/>
        <v>1036.992</v>
      </c>
      <c r="S359" s="5"/>
      <c r="T359" s="5">
        <f t="shared" si="58"/>
        <v>1036.992</v>
      </c>
      <c r="U359" s="5">
        <v>1031.4040600000001</v>
      </c>
      <c r="V359" s="22">
        <f t="shared" si="59"/>
        <v>99.461139526630888</v>
      </c>
    </row>
    <row r="360" spans="1:22" ht="102">
      <c r="A360" s="4" t="s">
        <v>567</v>
      </c>
      <c r="B360" s="2" t="s">
        <v>557</v>
      </c>
      <c r="C360" s="2"/>
      <c r="D360" s="5">
        <v>0</v>
      </c>
      <c r="E360" s="5">
        <f>E361</f>
        <v>1048.3404</v>
      </c>
      <c r="F360" s="5">
        <f t="shared" si="53"/>
        <v>1048.3404</v>
      </c>
      <c r="G360" s="5">
        <f>G361</f>
        <v>0</v>
      </c>
      <c r="H360" s="5">
        <f t="shared" si="60"/>
        <v>1048.3404</v>
      </c>
      <c r="I360" s="5">
        <f>I361</f>
        <v>0</v>
      </c>
      <c r="J360" s="5">
        <f t="shared" si="61"/>
        <v>1048.3404</v>
      </c>
      <c r="K360" s="5">
        <f>K361</f>
        <v>0</v>
      </c>
      <c r="L360" s="5">
        <f t="shared" si="62"/>
        <v>1048.3404</v>
      </c>
      <c r="M360" s="5">
        <f>M361</f>
        <v>0</v>
      </c>
      <c r="N360" s="5">
        <f t="shared" si="63"/>
        <v>1048.3404</v>
      </c>
      <c r="O360" s="5">
        <f>O361</f>
        <v>0</v>
      </c>
      <c r="P360" s="5">
        <f t="shared" si="64"/>
        <v>1048.3404</v>
      </c>
      <c r="Q360" s="5">
        <f>Q361</f>
        <v>0</v>
      </c>
      <c r="R360" s="5">
        <f t="shared" si="57"/>
        <v>1048.3404</v>
      </c>
      <c r="S360" s="5">
        <f>S361</f>
        <v>0</v>
      </c>
      <c r="T360" s="5">
        <f t="shared" si="58"/>
        <v>1048.3404</v>
      </c>
      <c r="U360" s="5">
        <f>U361</f>
        <v>1048.3404</v>
      </c>
      <c r="V360" s="22">
        <f t="shared" si="59"/>
        <v>100</v>
      </c>
    </row>
    <row r="361" spans="1:22" ht="38.25">
      <c r="A361" s="4" t="s">
        <v>26</v>
      </c>
      <c r="B361" s="2" t="s">
        <v>557</v>
      </c>
      <c r="C361" s="2">
        <v>200</v>
      </c>
      <c r="D361" s="5">
        <v>0</v>
      </c>
      <c r="E361" s="5">
        <f>891.08933+157.25107</f>
        <v>1048.3404</v>
      </c>
      <c r="F361" s="5">
        <f t="shared" si="53"/>
        <v>1048.3404</v>
      </c>
      <c r="G361" s="5"/>
      <c r="H361" s="5">
        <f t="shared" si="60"/>
        <v>1048.3404</v>
      </c>
      <c r="I361" s="5"/>
      <c r="J361" s="5">
        <f t="shared" si="61"/>
        <v>1048.3404</v>
      </c>
      <c r="K361" s="5"/>
      <c r="L361" s="5">
        <f t="shared" si="62"/>
        <v>1048.3404</v>
      </c>
      <c r="M361" s="5"/>
      <c r="N361" s="5">
        <f t="shared" si="63"/>
        <v>1048.3404</v>
      </c>
      <c r="O361" s="5"/>
      <c r="P361" s="5">
        <f t="shared" si="64"/>
        <v>1048.3404</v>
      </c>
      <c r="Q361" s="5"/>
      <c r="R361" s="5">
        <f t="shared" si="57"/>
        <v>1048.3404</v>
      </c>
      <c r="S361" s="5"/>
      <c r="T361" s="5">
        <f t="shared" si="58"/>
        <v>1048.3404</v>
      </c>
      <c r="U361" s="5">
        <v>1048.3404</v>
      </c>
      <c r="V361" s="22">
        <f t="shared" si="59"/>
        <v>100</v>
      </c>
    </row>
    <row r="362" spans="1:22" ht="102">
      <c r="A362" s="4" t="s">
        <v>568</v>
      </c>
      <c r="B362" s="2" t="s">
        <v>558</v>
      </c>
      <c r="C362" s="2"/>
      <c r="D362" s="5">
        <v>0</v>
      </c>
      <c r="E362" s="5">
        <f>E363</f>
        <v>1058</v>
      </c>
      <c r="F362" s="5">
        <f t="shared" si="53"/>
        <v>1058</v>
      </c>
      <c r="G362" s="5">
        <f>G363</f>
        <v>0</v>
      </c>
      <c r="H362" s="5">
        <f t="shared" si="60"/>
        <v>1058</v>
      </c>
      <c r="I362" s="5">
        <f>I363</f>
        <v>0</v>
      </c>
      <c r="J362" s="5">
        <f t="shared" si="61"/>
        <v>1058</v>
      </c>
      <c r="K362" s="5">
        <f>K363</f>
        <v>0</v>
      </c>
      <c r="L362" s="5">
        <f t="shared" si="62"/>
        <v>1058</v>
      </c>
      <c r="M362" s="5">
        <f>M363</f>
        <v>0</v>
      </c>
      <c r="N362" s="5">
        <f t="shared" si="63"/>
        <v>1058</v>
      </c>
      <c r="O362" s="5">
        <f>O363</f>
        <v>0</v>
      </c>
      <c r="P362" s="5">
        <f t="shared" si="64"/>
        <v>1058</v>
      </c>
      <c r="Q362" s="5">
        <f>Q363</f>
        <v>0</v>
      </c>
      <c r="R362" s="5">
        <f t="shared" si="57"/>
        <v>1058</v>
      </c>
      <c r="S362" s="5">
        <f>S363</f>
        <v>0</v>
      </c>
      <c r="T362" s="5">
        <f t="shared" si="58"/>
        <v>1058</v>
      </c>
      <c r="U362" s="5">
        <f>U363</f>
        <v>883.43</v>
      </c>
      <c r="V362" s="22">
        <f t="shared" si="59"/>
        <v>83.5</v>
      </c>
    </row>
    <row r="363" spans="1:22" ht="38.25">
      <c r="A363" s="4" t="s">
        <v>26</v>
      </c>
      <c r="B363" s="2" t="s">
        <v>558</v>
      </c>
      <c r="C363" s="2">
        <v>200</v>
      </c>
      <c r="D363" s="5">
        <v>0</v>
      </c>
      <c r="E363" s="5">
        <f>899.29999+158.70001</f>
        <v>1058</v>
      </c>
      <c r="F363" s="5">
        <f t="shared" si="53"/>
        <v>1058</v>
      </c>
      <c r="G363" s="5"/>
      <c r="H363" s="5">
        <f t="shared" si="60"/>
        <v>1058</v>
      </c>
      <c r="I363" s="5"/>
      <c r="J363" s="5">
        <f t="shared" si="61"/>
        <v>1058</v>
      </c>
      <c r="K363" s="5"/>
      <c r="L363" s="5">
        <f t="shared" si="62"/>
        <v>1058</v>
      </c>
      <c r="M363" s="5"/>
      <c r="N363" s="5">
        <f t="shared" si="63"/>
        <v>1058</v>
      </c>
      <c r="O363" s="5"/>
      <c r="P363" s="5">
        <f t="shared" si="64"/>
        <v>1058</v>
      </c>
      <c r="Q363" s="5"/>
      <c r="R363" s="5">
        <f t="shared" si="57"/>
        <v>1058</v>
      </c>
      <c r="S363" s="5"/>
      <c r="T363" s="5">
        <f t="shared" si="58"/>
        <v>1058</v>
      </c>
      <c r="U363" s="5">
        <v>883.43</v>
      </c>
      <c r="V363" s="22">
        <f t="shared" si="59"/>
        <v>83.5</v>
      </c>
    </row>
    <row r="364" spans="1:22" ht="63.75">
      <c r="A364" s="4" t="s">
        <v>581</v>
      </c>
      <c r="B364" s="2" t="s">
        <v>582</v>
      </c>
      <c r="C364" s="2"/>
      <c r="D364" s="5"/>
      <c r="E364" s="5"/>
      <c r="F364" s="5"/>
      <c r="G364" s="5"/>
      <c r="H364" s="5"/>
      <c r="I364" s="5"/>
      <c r="J364" s="5">
        <f t="shared" si="61"/>
        <v>0</v>
      </c>
      <c r="K364" s="5">
        <f>K365</f>
        <v>0</v>
      </c>
      <c r="L364" s="5">
        <f t="shared" si="62"/>
        <v>0</v>
      </c>
      <c r="M364" s="5">
        <f>M365</f>
        <v>15000</v>
      </c>
      <c r="N364" s="5">
        <f t="shared" si="63"/>
        <v>15000</v>
      </c>
      <c r="O364" s="5">
        <f>O365</f>
        <v>0</v>
      </c>
      <c r="P364" s="5">
        <f t="shared" si="64"/>
        <v>15000</v>
      </c>
      <c r="Q364" s="5">
        <f>Q365</f>
        <v>0</v>
      </c>
      <c r="R364" s="5">
        <f t="shared" si="57"/>
        <v>15000</v>
      </c>
      <c r="S364" s="5">
        <f>S365</f>
        <v>0</v>
      </c>
      <c r="T364" s="5">
        <f t="shared" si="58"/>
        <v>15000</v>
      </c>
      <c r="U364" s="5">
        <f>U365</f>
        <v>0</v>
      </c>
      <c r="V364" s="22">
        <f t="shared" si="59"/>
        <v>0</v>
      </c>
    </row>
    <row r="365" spans="1:22" ht="38.25">
      <c r="A365" s="4" t="s">
        <v>26</v>
      </c>
      <c r="B365" s="2" t="s">
        <v>582</v>
      </c>
      <c r="C365" s="2">
        <v>200</v>
      </c>
      <c r="D365" s="5"/>
      <c r="E365" s="5"/>
      <c r="F365" s="5"/>
      <c r="G365" s="5"/>
      <c r="H365" s="5"/>
      <c r="I365" s="5"/>
      <c r="J365" s="5">
        <f t="shared" si="61"/>
        <v>0</v>
      </c>
      <c r="K365" s="5"/>
      <c r="L365" s="5">
        <f t="shared" si="62"/>
        <v>0</v>
      </c>
      <c r="M365" s="5">
        <v>15000</v>
      </c>
      <c r="N365" s="5">
        <f t="shared" si="63"/>
        <v>15000</v>
      </c>
      <c r="O365" s="5"/>
      <c r="P365" s="5">
        <f t="shared" si="64"/>
        <v>15000</v>
      </c>
      <c r="Q365" s="5"/>
      <c r="R365" s="5">
        <f t="shared" si="57"/>
        <v>15000</v>
      </c>
      <c r="S365" s="5"/>
      <c r="T365" s="5">
        <f t="shared" si="58"/>
        <v>15000</v>
      </c>
      <c r="U365" s="5">
        <v>0</v>
      </c>
      <c r="V365" s="22">
        <f t="shared" si="59"/>
        <v>0</v>
      </c>
    </row>
    <row r="366" spans="1:22" ht="25.5">
      <c r="A366" s="18" t="s">
        <v>218</v>
      </c>
      <c r="B366" s="12" t="s">
        <v>35</v>
      </c>
      <c r="C366" s="17"/>
      <c r="D366" s="5">
        <v>0</v>
      </c>
      <c r="E366" s="5">
        <f t="shared" ref="E366:U368" si="65">E367</f>
        <v>0</v>
      </c>
      <c r="F366" s="5">
        <f t="shared" si="53"/>
        <v>0</v>
      </c>
      <c r="G366" s="5">
        <f t="shared" si="65"/>
        <v>0</v>
      </c>
      <c r="H366" s="5">
        <f t="shared" si="60"/>
        <v>0</v>
      </c>
      <c r="I366" s="5">
        <f t="shared" si="65"/>
        <v>0</v>
      </c>
      <c r="J366" s="5">
        <f t="shared" si="61"/>
        <v>0</v>
      </c>
      <c r="K366" s="5">
        <f t="shared" si="65"/>
        <v>0</v>
      </c>
      <c r="L366" s="5">
        <f t="shared" si="62"/>
        <v>0</v>
      </c>
      <c r="M366" s="5">
        <f t="shared" si="65"/>
        <v>0</v>
      </c>
      <c r="N366" s="5">
        <f t="shared" si="63"/>
        <v>0</v>
      </c>
      <c r="O366" s="5">
        <f t="shared" si="65"/>
        <v>0</v>
      </c>
      <c r="P366" s="5">
        <f t="shared" si="64"/>
        <v>0</v>
      </c>
      <c r="Q366" s="5">
        <f t="shared" si="65"/>
        <v>0</v>
      </c>
      <c r="R366" s="5">
        <f t="shared" si="57"/>
        <v>0</v>
      </c>
      <c r="S366" s="5">
        <f t="shared" si="65"/>
        <v>0</v>
      </c>
      <c r="T366" s="5">
        <f t="shared" si="58"/>
        <v>0</v>
      </c>
      <c r="U366" s="5">
        <f t="shared" si="65"/>
        <v>0</v>
      </c>
      <c r="V366" s="22">
        <v>0</v>
      </c>
    </row>
    <row r="367" spans="1:22" ht="25.5">
      <c r="A367" s="4" t="s">
        <v>219</v>
      </c>
      <c r="B367" s="2" t="s">
        <v>36</v>
      </c>
      <c r="C367" s="2"/>
      <c r="D367" s="5">
        <v>0</v>
      </c>
      <c r="E367" s="5">
        <f t="shared" si="65"/>
        <v>0</v>
      </c>
      <c r="F367" s="5">
        <f t="shared" si="53"/>
        <v>0</v>
      </c>
      <c r="G367" s="5">
        <f t="shared" si="65"/>
        <v>0</v>
      </c>
      <c r="H367" s="5">
        <f t="shared" si="60"/>
        <v>0</v>
      </c>
      <c r="I367" s="5">
        <f t="shared" si="65"/>
        <v>0</v>
      </c>
      <c r="J367" s="5">
        <f t="shared" si="61"/>
        <v>0</v>
      </c>
      <c r="K367" s="5">
        <f t="shared" si="65"/>
        <v>0</v>
      </c>
      <c r="L367" s="5">
        <f t="shared" si="62"/>
        <v>0</v>
      </c>
      <c r="M367" s="5">
        <f t="shared" si="65"/>
        <v>0</v>
      </c>
      <c r="N367" s="5">
        <f t="shared" si="63"/>
        <v>0</v>
      </c>
      <c r="O367" s="5">
        <f t="shared" si="65"/>
        <v>0</v>
      </c>
      <c r="P367" s="5">
        <f t="shared" si="64"/>
        <v>0</v>
      </c>
      <c r="Q367" s="5">
        <f t="shared" si="65"/>
        <v>0</v>
      </c>
      <c r="R367" s="5">
        <f t="shared" si="57"/>
        <v>0</v>
      </c>
      <c r="S367" s="5">
        <f t="shared" si="65"/>
        <v>0</v>
      </c>
      <c r="T367" s="5">
        <f t="shared" si="58"/>
        <v>0</v>
      </c>
      <c r="U367" s="5">
        <f t="shared" si="65"/>
        <v>0</v>
      </c>
      <c r="V367" s="22">
        <v>0</v>
      </c>
    </row>
    <row r="368" spans="1:22" ht="15.75">
      <c r="A368" s="4" t="s">
        <v>220</v>
      </c>
      <c r="B368" s="2" t="s">
        <v>487</v>
      </c>
      <c r="C368" s="2"/>
      <c r="D368" s="5">
        <v>0</v>
      </c>
      <c r="E368" s="5">
        <f t="shared" si="65"/>
        <v>0</v>
      </c>
      <c r="F368" s="5">
        <f t="shared" si="53"/>
        <v>0</v>
      </c>
      <c r="G368" s="5">
        <f t="shared" si="65"/>
        <v>0</v>
      </c>
      <c r="H368" s="5">
        <f t="shared" si="60"/>
        <v>0</v>
      </c>
      <c r="I368" s="5">
        <f t="shared" si="65"/>
        <v>0</v>
      </c>
      <c r="J368" s="5">
        <f t="shared" si="61"/>
        <v>0</v>
      </c>
      <c r="K368" s="5">
        <f t="shared" si="65"/>
        <v>0</v>
      </c>
      <c r="L368" s="5">
        <f t="shared" si="62"/>
        <v>0</v>
      </c>
      <c r="M368" s="5">
        <f t="shared" si="65"/>
        <v>0</v>
      </c>
      <c r="N368" s="5">
        <f t="shared" si="63"/>
        <v>0</v>
      </c>
      <c r="O368" s="5">
        <f t="shared" si="65"/>
        <v>0</v>
      </c>
      <c r="P368" s="5">
        <f t="shared" si="64"/>
        <v>0</v>
      </c>
      <c r="Q368" s="5">
        <f t="shared" si="65"/>
        <v>0</v>
      </c>
      <c r="R368" s="5">
        <f t="shared" si="57"/>
        <v>0</v>
      </c>
      <c r="S368" s="5">
        <f t="shared" si="65"/>
        <v>0</v>
      </c>
      <c r="T368" s="5">
        <f t="shared" si="58"/>
        <v>0</v>
      </c>
      <c r="U368" s="5">
        <f t="shared" si="65"/>
        <v>0</v>
      </c>
      <c r="V368" s="22">
        <v>0</v>
      </c>
    </row>
    <row r="369" spans="1:22" ht="38.25">
      <c r="A369" s="4" t="s">
        <v>26</v>
      </c>
      <c r="B369" s="2" t="s">
        <v>487</v>
      </c>
      <c r="C369" s="2">
        <v>200</v>
      </c>
      <c r="D369" s="5">
        <v>0</v>
      </c>
      <c r="E369" s="5">
        <v>0</v>
      </c>
      <c r="F369" s="5">
        <f t="shared" si="53"/>
        <v>0</v>
      </c>
      <c r="G369" s="5"/>
      <c r="H369" s="5">
        <f t="shared" si="60"/>
        <v>0</v>
      </c>
      <c r="I369" s="5"/>
      <c r="J369" s="5">
        <f t="shared" si="61"/>
        <v>0</v>
      </c>
      <c r="K369" s="5"/>
      <c r="L369" s="5">
        <f t="shared" si="62"/>
        <v>0</v>
      </c>
      <c r="M369" s="5"/>
      <c r="N369" s="5">
        <f t="shared" si="63"/>
        <v>0</v>
      </c>
      <c r="O369" s="5"/>
      <c r="P369" s="5">
        <f t="shared" si="64"/>
        <v>0</v>
      </c>
      <c r="Q369" s="5"/>
      <c r="R369" s="5">
        <f t="shared" si="57"/>
        <v>0</v>
      </c>
      <c r="S369" s="5"/>
      <c r="T369" s="5">
        <f t="shared" si="58"/>
        <v>0</v>
      </c>
      <c r="U369" s="5">
        <v>0</v>
      </c>
      <c r="V369" s="22">
        <v>0</v>
      </c>
    </row>
    <row r="370" spans="1:22" ht="66.75" customHeight="1">
      <c r="A370" s="9" t="s">
        <v>264</v>
      </c>
      <c r="B370" s="19" t="s">
        <v>397</v>
      </c>
      <c r="C370" s="2"/>
      <c r="D370" s="5">
        <v>0</v>
      </c>
      <c r="E370" s="5">
        <f>E371+E374</f>
        <v>0</v>
      </c>
      <c r="F370" s="5">
        <f t="shared" si="53"/>
        <v>0</v>
      </c>
      <c r="G370" s="5">
        <f>G371+G374</f>
        <v>0</v>
      </c>
      <c r="H370" s="5">
        <f t="shared" si="60"/>
        <v>0</v>
      </c>
      <c r="I370" s="5">
        <f>I371+I374</f>
        <v>0</v>
      </c>
      <c r="J370" s="5">
        <f t="shared" si="61"/>
        <v>0</v>
      </c>
      <c r="K370" s="5">
        <f>K371+K374</f>
        <v>0</v>
      </c>
      <c r="L370" s="5">
        <f t="shared" si="62"/>
        <v>0</v>
      </c>
      <c r="M370" s="5">
        <f>M371+M374</f>
        <v>0</v>
      </c>
      <c r="N370" s="5">
        <f t="shared" si="63"/>
        <v>0</v>
      </c>
      <c r="O370" s="5">
        <f>O371+O374</f>
        <v>0</v>
      </c>
      <c r="P370" s="5">
        <f t="shared" si="64"/>
        <v>0</v>
      </c>
      <c r="Q370" s="5">
        <f>Q371+Q374</f>
        <v>0</v>
      </c>
      <c r="R370" s="5">
        <f t="shared" si="57"/>
        <v>0</v>
      </c>
      <c r="S370" s="5">
        <f>S371+S374</f>
        <v>0</v>
      </c>
      <c r="T370" s="5">
        <f t="shared" si="58"/>
        <v>0</v>
      </c>
      <c r="U370" s="5">
        <f>U371+U374</f>
        <v>0</v>
      </c>
      <c r="V370" s="22">
        <v>0</v>
      </c>
    </row>
    <row r="371" spans="1:22" ht="25.5">
      <c r="A371" s="4" t="s">
        <v>265</v>
      </c>
      <c r="B371" s="2" t="s">
        <v>398</v>
      </c>
      <c r="C371" s="2"/>
      <c r="D371" s="5">
        <v>0</v>
      </c>
      <c r="E371" s="5">
        <f>E372</f>
        <v>0</v>
      </c>
      <c r="F371" s="5">
        <f t="shared" si="53"/>
        <v>0</v>
      </c>
      <c r="G371" s="5">
        <f>G372</f>
        <v>0</v>
      </c>
      <c r="H371" s="5">
        <f t="shared" si="60"/>
        <v>0</v>
      </c>
      <c r="I371" s="5">
        <f>I372</f>
        <v>0</v>
      </c>
      <c r="J371" s="5">
        <f t="shared" si="61"/>
        <v>0</v>
      </c>
      <c r="K371" s="5">
        <f>K372</f>
        <v>0</v>
      </c>
      <c r="L371" s="5">
        <f t="shared" si="62"/>
        <v>0</v>
      </c>
      <c r="M371" s="5">
        <f>M372</f>
        <v>0</v>
      </c>
      <c r="N371" s="5">
        <f t="shared" si="63"/>
        <v>0</v>
      </c>
      <c r="O371" s="5">
        <f>O372</f>
        <v>0</v>
      </c>
      <c r="P371" s="5">
        <f t="shared" si="64"/>
        <v>0</v>
      </c>
      <c r="Q371" s="5">
        <f>Q372</f>
        <v>0</v>
      </c>
      <c r="R371" s="5">
        <f t="shared" si="57"/>
        <v>0</v>
      </c>
      <c r="S371" s="5">
        <f>S372</f>
        <v>0</v>
      </c>
      <c r="T371" s="5">
        <f t="shared" si="58"/>
        <v>0</v>
      </c>
      <c r="U371" s="5">
        <f>U372</f>
        <v>0</v>
      </c>
      <c r="V371" s="22">
        <v>0</v>
      </c>
    </row>
    <row r="372" spans="1:22" ht="15.75">
      <c r="A372" s="4" t="s">
        <v>266</v>
      </c>
      <c r="B372" s="2" t="s">
        <v>488</v>
      </c>
      <c r="C372" s="2"/>
      <c r="D372" s="5">
        <v>0</v>
      </c>
      <c r="E372" s="5">
        <f>E373</f>
        <v>0</v>
      </c>
      <c r="F372" s="5">
        <f t="shared" si="53"/>
        <v>0</v>
      </c>
      <c r="G372" s="5">
        <f>G373</f>
        <v>0</v>
      </c>
      <c r="H372" s="5">
        <f t="shared" si="60"/>
        <v>0</v>
      </c>
      <c r="I372" s="5">
        <f>I373</f>
        <v>0</v>
      </c>
      <c r="J372" s="5">
        <f t="shared" si="61"/>
        <v>0</v>
      </c>
      <c r="K372" s="5">
        <f>K373</f>
        <v>0</v>
      </c>
      <c r="L372" s="5">
        <f t="shared" si="62"/>
        <v>0</v>
      </c>
      <c r="M372" s="5">
        <f>M373</f>
        <v>0</v>
      </c>
      <c r="N372" s="5">
        <f t="shared" si="63"/>
        <v>0</v>
      </c>
      <c r="O372" s="5">
        <f>O373</f>
        <v>0</v>
      </c>
      <c r="P372" s="5">
        <f t="shared" si="64"/>
        <v>0</v>
      </c>
      <c r="Q372" s="5">
        <f>Q373</f>
        <v>0</v>
      </c>
      <c r="R372" s="5">
        <f t="shared" si="57"/>
        <v>0</v>
      </c>
      <c r="S372" s="5">
        <f>S373</f>
        <v>0</v>
      </c>
      <c r="T372" s="5">
        <f t="shared" si="58"/>
        <v>0</v>
      </c>
      <c r="U372" s="5">
        <f>U373</f>
        <v>0</v>
      </c>
      <c r="V372" s="22">
        <v>0</v>
      </c>
    </row>
    <row r="373" spans="1:22" ht="38.25">
      <c r="A373" s="4" t="s">
        <v>26</v>
      </c>
      <c r="B373" s="2" t="s">
        <v>488</v>
      </c>
      <c r="C373" s="2">
        <v>200</v>
      </c>
      <c r="D373" s="5">
        <v>0</v>
      </c>
      <c r="E373" s="5">
        <v>0</v>
      </c>
      <c r="F373" s="5">
        <f t="shared" si="53"/>
        <v>0</v>
      </c>
      <c r="G373" s="5"/>
      <c r="H373" s="5">
        <f t="shared" si="60"/>
        <v>0</v>
      </c>
      <c r="I373" s="5"/>
      <c r="J373" s="5">
        <f t="shared" si="61"/>
        <v>0</v>
      </c>
      <c r="K373" s="5"/>
      <c r="L373" s="5">
        <f t="shared" si="62"/>
        <v>0</v>
      </c>
      <c r="M373" s="5"/>
      <c r="N373" s="5">
        <f t="shared" si="63"/>
        <v>0</v>
      </c>
      <c r="O373" s="5"/>
      <c r="P373" s="5">
        <f t="shared" si="64"/>
        <v>0</v>
      </c>
      <c r="Q373" s="5"/>
      <c r="R373" s="5">
        <f t="shared" si="57"/>
        <v>0</v>
      </c>
      <c r="S373" s="5"/>
      <c r="T373" s="5">
        <f t="shared" si="58"/>
        <v>0</v>
      </c>
      <c r="U373" s="5">
        <v>0</v>
      </c>
      <c r="V373" s="22">
        <v>0</v>
      </c>
    </row>
    <row r="374" spans="1:22" ht="25.5">
      <c r="A374" s="4" t="s">
        <v>267</v>
      </c>
      <c r="B374" s="2" t="s">
        <v>489</v>
      </c>
      <c r="C374" s="2"/>
      <c r="D374" s="5">
        <v>0</v>
      </c>
      <c r="E374" s="5">
        <f>E375</f>
        <v>0</v>
      </c>
      <c r="F374" s="5">
        <f t="shared" si="53"/>
        <v>0</v>
      </c>
      <c r="G374" s="5">
        <f>G375</f>
        <v>0</v>
      </c>
      <c r="H374" s="5">
        <f t="shared" si="60"/>
        <v>0</v>
      </c>
      <c r="I374" s="5">
        <f>I375</f>
        <v>0</v>
      </c>
      <c r="J374" s="5">
        <f t="shared" si="61"/>
        <v>0</v>
      </c>
      <c r="K374" s="5">
        <f>K375</f>
        <v>0</v>
      </c>
      <c r="L374" s="5">
        <f t="shared" si="62"/>
        <v>0</v>
      </c>
      <c r="M374" s="5">
        <f>M375</f>
        <v>0</v>
      </c>
      <c r="N374" s="5">
        <f t="shared" si="63"/>
        <v>0</v>
      </c>
      <c r="O374" s="5">
        <f>O375</f>
        <v>0</v>
      </c>
      <c r="P374" s="5">
        <f t="shared" si="64"/>
        <v>0</v>
      </c>
      <c r="Q374" s="5">
        <f>Q375</f>
        <v>0</v>
      </c>
      <c r="R374" s="5">
        <f t="shared" si="57"/>
        <v>0</v>
      </c>
      <c r="S374" s="5">
        <f>S375</f>
        <v>0</v>
      </c>
      <c r="T374" s="5">
        <f t="shared" si="58"/>
        <v>0</v>
      </c>
      <c r="U374" s="5">
        <f>U375</f>
        <v>0</v>
      </c>
      <c r="V374" s="22">
        <v>0</v>
      </c>
    </row>
    <row r="375" spans="1:22" ht="25.5">
      <c r="A375" s="4" t="s">
        <v>268</v>
      </c>
      <c r="B375" s="2" t="s">
        <v>490</v>
      </c>
      <c r="C375" s="2"/>
      <c r="D375" s="5">
        <v>0</v>
      </c>
      <c r="E375" s="5">
        <f>E376</f>
        <v>0</v>
      </c>
      <c r="F375" s="5">
        <f t="shared" si="53"/>
        <v>0</v>
      </c>
      <c r="G375" s="5">
        <f>G376</f>
        <v>0</v>
      </c>
      <c r="H375" s="5">
        <f t="shared" si="60"/>
        <v>0</v>
      </c>
      <c r="I375" s="5">
        <f>I376</f>
        <v>0</v>
      </c>
      <c r="J375" s="5">
        <f t="shared" si="61"/>
        <v>0</v>
      </c>
      <c r="K375" s="5">
        <f>K376</f>
        <v>0</v>
      </c>
      <c r="L375" s="5">
        <f t="shared" si="62"/>
        <v>0</v>
      </c>
      <c r="M375" s="5">
        <f>M376</f>
        <v>0</v>
      </c>
      <c r="N375" s="5">
        <f t="shared" si="63"/>
        <v>0</v>
      </c>
      <c r="O375" s="5">
        <f>O376</f>
        <v>0</v>
      </c>
      <c r="P375" s="5">
        <f t="shared" si="64"/>
        <v>0</v>
      </c>
      <c r="Q375" s="5">
        <f>Q376</f>
        <v>0</v>
      </c>
      <c r="R375" s="5">
        <f t="shared" si="57"/>
        <v>0</v>
      </c>
      <c r="S375" s="5">
        <f>S376</f>
        <v>0</v>
      </c>
      <c r="T375" s="5">
        <f t="shared" si="58"/>
        <v>0</v>
      </c>
      <c r="U375" s="5">
        <f>U376</f>
        <v>0</v>
      </c>
      <c r="V375" s="22">
        <v>0</v>
      </c>
    </row>
    <row r="376" spans="1:22" ht="38.25">
      <c r="A376" s="4" t="s">
        <v>26</v>
      </c>
      <c r="B376" s="2" t="s">
        <v>490</v>
      </c>
      <c r="C376" s="2">
        <v>200</v>
      </c>
      <c r="D376" s="5">
        <v>0</v>
      </c>
      <c r="E376" s="5">
        <v>0</v>
      </c>
      <c r="F376" s="5">
        <f t="shared" si="53"/>
        <v>0</v>
      </c>
      <c r="G376" s="5"/>
      <c r="H376" s="5">
        <f t="shared" si="60"/>
        <v>0</v>
      </c>
      <c r="I376" s="5"/>
      <c r="J376" s="5">
        <f t="shared" si="61"/>
        <v>0</v>
      </c>
      <c r="K376" s="5"/>
      <c r="L376" s="5">
        <f t="shared" si="62"/>
        <v>0</v>
      </c>
      <c r="M376" s="5"/>
      <c r="N376" s="5">
        <f t="shared" si="63"/>
        <v>0</v>
      </c>
      <c r="O376" s="5"/>
      <c r="P376" s="5">
        <f t="shared" si="64"/>
        <v>0</v>
      </c>
      <c r="Q376" s="5"/>
      <c r="R376" s="5">
        <f t="shared" si="57"/>
        <v>0</v>
      </c>
      <c r="S376" s="5"/>
      <c r="T376" s="5">
        <f t="shared" si="58"/>
        <v>0</v>
      </c>
      <c r="U376" s="5">
        <v>0</v>
      </c>
      <c r="V376" s="22">
        <v>0</v>
      </c>
    </row>
    <row r="377" spans="1:22" ht="96.75" customHeight="1">
      <c r="A377" s="7" t="s">
        <v>323</v>
      </c>
      <c r="B377" s="8" t="s">
        <v>29</v>
      </c>
      <c r="C377" s="2"/>
      <c r="D377" s="5">
        <v>556.92700000000013</v>
      </c>
      <c r="E377" s="5">
        <f t="shared" ref="E377:U380" si="66">E378</f>
        <v>0</v>
      </c>
      <c r="F377" s="5">
        <f t="shared" si="53"/>
        <v>556.92700000000013</v>
      </c>
      <c r="G377" s="5">
        <f t="shared" si="66"/>
        <v>0</v>
      </c>
      <c r="H377" s="5">
        <f t="shared" si="60"/>
        <v>556.92700000000013</v>
      </c>
      <c r="I377" s="5">
        <f t="shared" si="66"/>
        <v>-556.92700000000002</v>
      </c>
      <c r="J377" s="5">
        <f t="shared" si="61"/>
        <v>0</v>
      </c>
      <c r="K377" s="5">
        <f t="shared" si="66"/>
        <v>0</v>
      </c>
      <c r="L377" s="5">
        <f t="shared" si="62"/>
        <v>0</v>
      </c>
      <c r="M377" s="5">
        <f t="shared" si="66"/>
        <v>0</v>
      </c>
      <c r="N377" s="5">
        <f t="shared" si="63"/>
        <v>0</v>
      </c>
      <c r="O377" s="5">
        <f t="shared" si="66"/>
        <v>0</v>
      </c>
      <c r="P377" s="5">
        <f t="shared" si="64"/>
        <v>0</v>
      </c>
      <c r="Q377" s="5">
        <f t="shared" si="66"/>
        <v>0</v>
      </c>
      <c r="R377" s="5">
        <f t="shared" si="57"/>
        <v>0</v>
      </c>
      <c r="S377" s="5">
        <f t="shared" si="66"/>
        <v>0</v>
      </c>
      <c r="T377" s="5">
        <f t="shared" si="58"/>
        <v>0</v>
      </c>
      <c r="U377" s="5">
        <f t="shared" si="66"/>
        <v>0</v>
      </c>
      <c r="V377" s="22">
        <v>0</v>
      </c>
    </row>
    <row r="378" spans="1:22" ht="53.25" customHeight="1">
      <c r="A378" s="9" t="s">
        <v>324</v>
      </c>
      <c r="B378" s="8" t="s">
        <v>30</v>
      </c>
      <c r="C378" s="2"/>
      <c r="D378" s="5">
        <v>556.92700000000013</v>
      </c>
      <c r="E378" s="5">
        <f t="shared" si="66"/>
        <v>0</v>
      </c>
      <c r="F378" s="5">
        <f t="shared" si="53"/>
        <v>556.92700000000013</v>
      </c>
      <c r="G378" s="5">
        <f t="shared" si="66"/>
        <v>0</v>
      </c>
      <c r="H378" s="5">
        <f t="shared" si="60"/>
        <v>556.92700000000013</v>
      </c>
      <c r="I378" s="5">
        <f t="shared" si="66"/>
        <v>-556.92700000000002</v>
      </c>
      <c r="J378" s="5">
        <f t="shared" si="61"/>
        <v>0</v>
      </c>
      <c r="K378" s="5">
        <f t="shared" si="66"/>
        <v>0</v>
      </c>
      <c r="L378" s="5">
        <f t="shared" si="62"/>
        <v>0</v>
      </c>
      <c r="M378" s="5">
        <f t="shared" si="66"/>
        <v>0</v>
      </c>
      <c r="N378" s="5">
        <f t="shared" si="63"/>
        <v>0</v>
      </c>
      <c r="O378" s="5">
        <f t="shared" si="66"/>
        <v>0</v>
      </c>
      <c r="P378" s="5">
        <f t="shared" si="64"/>
        <v>0</v>
      </c>
      <c r="Q378" s="5">
        <f t="shared" si="66"/>
        <v>0</v>
      </c>
      <c r="R378" s="5">
        <f t="shared" si="57"/>
        <v>0</v>
      </c>
      <c r="S378" s="5">
        <f t="shared" si="66"/>
        <v>0</v>
      </c>
      <c r="T378" s="5">
        <f t="shared" si="58"/>
        <v>0</v>
      </c>
      <c r="U378" s="5">
        <f t="shared" si="66"/>
        <v>0</v>
      </c>
      <c r="V378" s="22">
        <v>0</v>
      </c>
    </row>
    <row r="379" spans="1:22" ht="51">
      <c r="A379" s="4" t="s">
        <v>399</v>
      </c>
      <c r="B379" s="2" t="s">
        <v>31</v>
      </c>
      <c r="C379" s="2"/>
      <c r="D379" s="5">
        <v>556.92700000000013</v>
      </c>
      <c r="E379" s="5">
        <f t="shared" si="66"/>
        <v>0</v>
      </c>
      <c r="F379" s="5">
        <f t="shared" si="53"/>
        <v>556.92700000000013</v>
      </c>
      <c r="G379" s="5">
        <f t="shared" si="66"/>
        <v>0</v>
      </c>
      <c r="H379" s="5">
        <f t="shared" si="60"/>
        <v>556.92700000000013</v>
      </c>
      <c r="I379" s="5">
        <f t="shared" si="66"/>
        <v>-556.92700000000002</v>
      </c>
      <c r="J379" s="5">
        <f t="shared" si="61"/>
        <v>0</v>
      </c>
      <c r="K379" s="5">
        <f t="shared" si="66"/>
        <v>0</v>
      </c>
      <c r="L379" s="5">
        <f t="shared" si="62"/>
        <v>0</v>
      </c>
      <c r="M379" s="5">
        <f t="shared" si="66"/>
        <v>0</v>
      </c>
      <c r="N379" s="5">
        <f t="shared" si="63"/>
        <v>0</v>
      </c>
      <c r="O379" s="5">
        <f t="shared" si="66"/>
        <v>0</v>
      </c>
      <c r="P379" s="5">
        <f t="shared" si="64"/>
        <v>0</v>
      </c>
      <c r="Q379" s="5">
        <f t="shared" si="66"/>
        <v>0</v>
      </c>
      <c r="R379" s="5">
        <f t="shared" si="57"/>
        <v>0</v>
      </c>
      <c r="S379" s="5">
        <f t="shared" si="66"/>
        <v>0</v>
      </c>
      <c r="T379" s="5">
        <f t="shared" si="58"/>
        <v>0</v>
      </c>
      <c r="U379" s="5">
        <f t="shared" si="66"/>
        <v>0</v>
      </c>
      <c r="V379" s="22">
        <v>0</v>
      </c>
    </row>
    <row r="380" spans="1:22" ht="25.5">
      <c r="A380" s="4" t="s">
        <v>246</v>
      </c>
      <c r="B380" s="2" t="s">
        <v>247</v>
      </c>
      <c r="C380" s="2"/>
      <c r="D380" s="5">
        <v>556.92700000000013</v>
      </c>
      <c r="E380" s="5">
        <f t="shared" si="66"/>
        <v>0</v>
      </c>
      <c r="F380" s="5">
        <f t="shared" si="53"/>
        <v>556.92700000000013</v>
      </c>
      <c r="G380" s="5">
        <f t="shared" si="66"/>
        <v>0</v>
      </c>
      <c r="H380" s="5">
        <f t="shared" si="60"/>
        <v>556.92700000000013</v>
      </c>
      <c r="I380" s="5">
        <f t="shared" si="66"/>
        <v>-556.92700000000002</v>
      </c>
      <c r="J380" s="5">
        <f t="shared" si="61"/>
        <v>0</v>
      </c>
      <c r="K380" s="5">
        <f t="shared" si="66"/>
        <v>0</v>
      </c>
      <c r="L380" s="5">
        <f t="shared" si="62"/>
        <v>0</v>
      </c>
      <c r="M380" s="5">
        <f t="shared" si="66"/>
        <v>0</v>
      </c>
      <c r="N380" s="5">
        <f t="shared" si="63"/>
        <v>0</v>
      </c>
      <c r="O380" s="5">
        <f t="shared" si="66"/>
        <v>0</v>
      </c>
      <c r="P380" s="5">
        <f t="shared" si="64"/>
        <v>0</v>
      </c>
      <c r="Q380" s="5">
        <f t="shared" si="66"/>
        <v>0</v>
      </c>
      <c r="R380" s="5">
        <f t="shared" si="57"/>
        <v>0</v>
      </c>
      <c r="S380" s="5">
        <f t="shared" si="66"/>
        <v>0</v>
      </c>
      <c r="T380" s="5">
        <f t="shared" si="58"/>
        <v>0</v>
      </c>
      <c r="U380" s="5">
        <f t="shared" si="66"/>
        <v>0</v>
      </c>
      <c r="V380" s="22">
        <v>0</v>
      </c>
    </row>
    <row r="381" spans="1:22" ht="15.75">
      <c r="A381" s="4" t="s">
        <v>116</v>
      </c>
      <c r="B381" s="2" t="s">
        <v>247</v>
      </c>
      <c r="C381" s="2">
        <v>800</v>
      </c>
      <c r="D381" s="5">
        <v>556.92700000000013</v>
      </c>
      <c r="E381" s="5">
        <v>0</v>
      </c>
      <c r="F381" s="5">
        <f t="shared" si="53"/>
        <v>556.92700000000013</v>
      </c>
      <c r="G381" s="5"/>
      <c r="H381" s="5">
        <f t="shared" si="60"/>
        <v>556.92700000000013</v>
      </c>
      <c r="I381" s="5">
        <v>-556.92700000000002</v>
      </c>
      <c r="J381" s="5">
        <f t="shared" si="61"/>
        <v>0</v>
      </c>
      <c r="K381" s="5"/>
      <c r="L381" s="5">
        <f t="shared" si="62"/>
        <v>0</v>
      </c>
      <c r="M381" s="5"/>
      <c r="N381" s="5">
        <f t="shared" si="63"/>
        <v>0</v>
      </c>
      <c r="O381" s="5"/>
      <c r="P381" s="5">
        <f t="shared" si="64"/>
        <v>0</v>
      </c>
      <c r="Q381" s="5"/>
      <c r="R381" s="5">
        <f t="shared" si="57"/>
        <v>0</v>
      </c>
      <c r="S381" s="5"/>
      <c r="T381" s="5">
        <f t="shared" si="58"/>
        <v>0</v>
      </c>
      <c r="U381" s="5">
        <v>0</v>
      </c>
      <c r="V381" s="22">
        <v>0</v>
      </c>
    </row>
    <row r="382" spans="1:22" ht="133.5" customHeight="1">
      <c r="A382" s="7" t="s">
        <v>520</v>
      </c>
      <c r="B382" s="8" t="s">
        <v>198</v>
      </c>
      <c r="C382" s="2"/>
      <c r="D382" s="5">
        <v>3268.6674200000002</v>
      </c>
      <c r="E382" s="5">
        <f>E383+E389+E393</f>
        <v>0</v>
      </c>
      <c r="F382" s="5">
        <f t="shared" si="53"/>
        <v>3268.6674200000002</v>
      </c>
      <c r="G382" s="5">
        <f>G383+G389+G393</f>
        <v>0</v>
      </c>
      <c r="H382" s="5">
        <f t="shared" si="60"/>
        <v>3268.6674200000002</v>
      </c>
      <c r="I382" s="5">
        <f>I383+I389+I393</f>
        <v>0</v>
      </c>
      <c r="J382" s="5">
        <f t="shared" si="61"/>
        <v>3268.6674200000002</v>
      </c>
      <c r="K382" s="5">
        <f>K383+K389+K393</f>
        <v>0</v>
      </c>
      <c r="L382" s="5">
        <f t="shared" si="62"/>
        <v>3268.6674200000002</v>
      </c>
      <c r="M382" s="5">
        <f>M383+M389+M393</f>
        <v>0</v>
      </c>
      <c r="N382" s="5">
        <f t="shared" si="63"/>
        <v>3268.6674200000002</v>
      </c>
      <c r="O382" s="5">
        <f>O383+O389+O393</f>
        <v>0</v>
      </c>
      <c r="P382" s="5">
        <f t="shared" si="64"/>
        <v>3268.6674200000002</v>
      </c>
      <c r="Q382" s="5">
        <f>Q383+Q389+Q393</f>
        <v>48.917999999999999</v>
      </c>
      <c r="R382" s="5">
        <f t="shared" si="57"/>
        <v>3317.5854200000003</v>
      </c>
      <c r="S382" s="5">
        <f>S383+S389+S393</f>
        <v>162.37961000000001</v>
      </c>
      <c r="T382" s="5">
        <f t="shared" si="58"/>
        <v>3479.9650300000003</v>
      </c>
      <c r="U382" s="5">
        <f>U383+U389+U393</f>
        <v>2089.3880399999998</v>
      </c>
      <c r="V382" s="22">
        <f t="shared" si="59"/>
        <v>60.040489544804409</v>
      </c>
    </row>
    <row r="383" spans="1:22" ht="38.25">
      <c r="A383" s="9" t="s">
        <v>325</v>
      </c>
      <c r="B383" s="8" t="s">
        <v>23</v>
      </c>
      <c r="C383" s="2"/>
      <c r="D383" s="5">
        <v>2768.6674200000002</v>
      </c>
      <c r="E383" s="5">
        <f>E384</f>
        <v>0</v>
      </c>
      <c r="F383" s="5">
        <f t="shared" si="53"/>
        <v>2768.6674200000002</v>
      </c>
      <c r="G383" s="5">
        <f>G384</f>
        <v>0</v>
      </c>
      <c r="H383" s="5">
        <f t="shared" si="60"/>
        <v>2768.6674200000002</v>
      </c>
      <c r="I383" s="5">
        <f>I384</f>
        <v>0</v>
      </c>
      <c r="J383" s="5">
        <f t="shared" si="61"/>
        <v>2768.6674200000002</v>
      </c>
      <c r="K383" s="5">
        <f>K384</f>
        <v>0</v>
      </c>
      <c r="L383" s="5">
        <f t="shared" si="62"/>
        <v>2768.6674200000002</v>
      </c>
      <c r="M383" s="5">
        <f>M384</f>
        <v>0</v>
      </c>
      <c r="N383" s="5">
        <f t="shared" si="63"/>
        <v>2768.6674200000002</v>
      </c>
      <c r="O383" s="5">
        <f>O384</f>
        <v>0</v>
      </c>
      <c r="P383" s="5">
        <f t="shared" si="64"/>
        <v>2768.6674200000002</v>
      </c>
      <c r="Q383" s="5">
        <f>Q384</f>
        <v>48.917999999999999</v>
      </c>
      <c r="R383" s="5">
        <f t="shared" si="57"/>
        <v>2817.5854200000003</v>
      </c>
      <c r="S383" s="5">
        <f>S384</f>
        <v>192.37961000000001</v>
      </c>
      <c r="T383" s="5">
        <f t="shared" si="58"/>
        <v>3009.9650300000003</v>
      </c>
      <c r="U383" s="5">
        <f>U384</f>
        <v>2019.38804</v>
      </c>
      <c r="V383" s="22">
        <f t="shared" si="59"/>
        <v>67.090083103058504</v>
      </c>
    </row>
    <row r="384" spans="1:22" ht="38.25">
      <c r="A384" s="4" t="s">
        <v>196</v>
      </c>
      <c r="B384" s="2" t="s">
        <v>24</v>
      </c>
      <c r="C384" s="2"/>
      <c r="D384" s="5">
        <v>2768.6674200000002</v>
      </c>
      <c r="E384" s="5">
        <f>E385</f>
        <v>0</v>
      </c>
      <c r="F384" s="5">
        <f t="shared" ref="F384:F451" si="67">D384+E384</f>
        <v>2768.6674200000002</v>
      </c>
      <c r="G384" s="5">
        <f>G385</f>
        <v>0</v>
      </c>
      <c r="H384" s="5">
        <f t="shared" si="60"/>
        <v>2768.6674200000002</v>
      </c>
      <c r="I384" s="5">
        <f>I385</f>
        <v>0</v>
      </c>
      <c r="J384" s="5">
        <f t="shared" si="61"/>
        <v>2768.6674200000002</v>
      </c>
      <c r="K384" s="5">
        <f>K385</f>
        <v>0</v>
      </c>
      <c r="L384" s="5">
        <f t="shared" si="62"/>
        <v>2768.6674200000002</v>
      </c>
      <c r="M384" s="5">
        <f>M385</f>
        <v>0</v>
      </c>
      <c r="N384" s="5">
        <f t="shared" si="63"/>
        <v>2768.6674200000002</v>
      </c>
      <c r="O384" s="5">
        <f>O385</f>
        <v>0</v>
      </c>
      <c r="P384" s="5">
        <f t="shared" si="64"/>
        <v>2768.6674200000002</v>
      </c>
      <c r="Q384" s="5">
        <f>Q385</f>
        <v>48.917999999999999</v>
      </c>
      <c r="R384" s="5">
        <f t="shared" si="57"/>
        <v>2817.5854200000003</v>
      </c>
      <c r="S384" s="5">
        <f>S385</f>
        <v>192.37961000000001</v>
      </c>
      <c r="T384" s="5">
        <f t="shared" si="58"/>
        <v>3009.9650300000003</v>
      </c>
      <c r="U384" s="5">
        <f>U385</f>
        <v>2019.38804</v>
      </c>
      <c r="V384" s="22">
        <f t="shared" si="59"/>
        <v>67.090083103058504</v>
      </c>
    </row>
    <row r="385" spans="1:22" ht="38.25">
      <c r="A385" s="4" t="s">
        <v>197</v>
      </c>
      <c r="B385" s="2" t="s">
        <v>25</v>
      </c>
      <c r="C385" s="2"/>
      <c r="D385" s="5">
        <v>2768.6674200000002</v>
      </c>
      <c r="E385" s="5">
        <f>E386+E387+E388</f>
        <v>0</v>
      </c>
      <c r="F385" s="5">
        <f t="shared" si="67"/>
        <v>2768.6674200000002</v>
      </c>
      <c r="G385" s="5">
        <f>G386+G387+G388</f>
        <v>0</v>
      </c>
      <c r="H385" s="5">
        <f t="shared" si="60"/>
        <v>2768.6674200000002</v>
      </c>
      <c r="I385" s="5">
        <f>I386+I387+I388</f>
        <v>0</v>
      </c>
      <c r="J385" s="5">
        <f t="shared" si="61"/>
        <v>2768.6674200000002</v>
      </c>
      <c r="K385" s="5">
        <f>K386+K387+K388</f>
        <v>0</v>
      </c>
      <c r="L385" s="5">
        <f t="shared" si="62"/>
        <v>2768.6674200000002</v>
      </c>
      <c r="M385" s="5">
        <f>M386+M387+M388</f>
        <v>0</v>
      </c>
      <c r="N385" s="5">
        <f t="shared" si="63"/>
        <v>2768.6674200000002</v>
      </c>
      <c r="O385" s="5">
        <f>O386+O387+O388</f>
        <v>0</v>
      </c>
      <c r="P385" s="5">
        <f t="shared" si="64"/>
        <v>2768.6674200000002</v>
      </c>
      <c r="Q385" s="5">
        <f>Q386+Q387+Q388</f>
        <v>48.917999999999999</v>
      </c>
      <c r="R385" s="5">
        <f t="shared" si="57"/>
        <v>2817.5854200000003</v>
      </c>
      <c r="S385" s="5">
        <f>S386+S387+S388</f>
        <v>192.37961000000001</v>
      </c>
      <c r="T385" s="5">
        <f t="shared" si="58"/>
        <v>3009.9650300000003</v>
      </c>
      <c r="U385" s="5">
        <f>U386+U387+U388</f>
        <v>2019.38804</v>
      </c>
      <c r="V385" s="22">
        <f t="shared" si="59"/>
        <v>67.090083103058504</v>
      </c>
    </row>
    <row r="386" spans="1:22" ht="76.5">
      <c r="A386" s="4" t="s">
        <v>49</v>
      </c>
      <c r="B386" s="2" t="s">
        <v>25</v>
      </c>
      <c r="C386" s="2">
        <v>100</v>
      </c>
      <c r="D386" s="5">
        <v>1903.25342</v>
      </c>
      <c r="E386" s="5">
        <v>0</v>
      </c>
      <c r="F386" s="5">
        <f t="shared" si="67"/>
        <v>1903.25342</v>
      </c>
      <c r="G386" s="5"/>
      <c r="H386" s="5">
        <f t="shared" si="60"/>
        <v>1903.25342</v>
      </c>
      <c r="I386" s="5"/>
      <c r="J386" s="5">
        <f t="shared" si="61"/>
        <v>1903.25342</v>
      </c>
      <c r="K386" s="5"/>
      <c r="L386" s="5">
        <f t="shared" si="62"/>
        <v>1903.25342</v>
      </c>
      <c r="M386" s="5"/>
      <c r="N386" s="5">
        <f t="shared" si="63"/>
        <v>1903.25342</v>
      </c>
      <c r="O386" s="5"/>
      <c r="P386" s="5">
        <f t="shared" si="64"/>
        <v>1903.25342</v>
      </c>
      <c r="Q386" s="5"/>
      <c r="R386" s="5">
        <f t="shared" si="57"/>
        <v>1903.25342</v>
      </c>
      <c r="S386" s="5">
        <v>65.691609999999997</v>
      </c>
      <c r="T386" s="5">
        <f t="shared" si="58"/>
        <v>1968.9450300000001</v>
      </c>
      <c r="U386" s="5">
        <v>1430.1881800000001</v>
      </c>
      <c r="V386" s="22">
        <f t="shared" si="59"/>
        <v>72.637283327305497</v>
      </c>
    </row>
    <row r="387" spans="1:22" ht="38.25">
      <c r="A387" s="4" t="s">
        <v>26</v>
      </c>
      <c r="B387" s="2" t="s">
        <v>25</v>
      </c>
      <c r="C387" s="2">
        <v>200</v>
      </c>
      <c r="D387" s="5">
        <v>865.31400000000008</v>
      </c>
      <c r="E387" s="5">
        <v>0</v>
      </c>
      <c r="F387" s="5">
        <f t="shared" si="67"/>
        <v>865.31400000000008</v>
      </c>
      <c r="G387" s="5"/>
      <c r="H387" s="5">
        <f t="shared" si="60"/>
        <v>865.31400000000008</v>
      </c>
      <c r="I387" s="5"/>
      <c r="J387" s="5">
        <f t="shared" si="61"/>
        <v>865.31400000000008</v>
      </c>
      <c r="K387" s="5"/>
      <c r="L387" s="5">
        <f t="shared" si="62"/>
        <v>865.31400000000008</v>
      </c>
      <c r="M387" s="5"/>
      <c r="N387" s="5">
        <f t="shared" si="63"/>
        <v>865.31400000000008</v>
      </c>
      <c r="O387" s="5"/>
      <c r="P387" s="5">
        <f t="shared" si="64"/>
        <v>865.31400000000008</v>
      </c>
      <c r="Q387" s="5">
        <v>48.917999999999999</v>
      </c>
      <c r="R387" s="5">
        <f t="shared" si="57"/>
        <v>914.23200000000008</v>
      </c>
      <c r="S387" s="5">
        <v>126.688</v>
      </c>
      <c r="T387" s="5">
        <f t="shared" si="58"/>
        <v>1040.92</v>
      </c>
      <c r="U387" s="5">
        <v>589.19985999999994</v>
      </c>
      <c r="V387" s="22">
        <f t="shared" si="59"/>
        <v>56.603760135264949</v>
      </c>
    </row>
    <row r="388" spans="1:22" ht="15.75">
      <c r="A388" s="4" t="s">
        <v>116</v>
      </c>
      <c r="B388" s="2" t="s">
        <v>25</v>
      </c>
      <c r="C388" s="2">
        <v>800</v>
      </c>
      <c r="D388" s="5">
        <v>0.10000000000000009</v>
      </c>
      <c r="E388" s="5">
        <v>0</v>
      </c>
      <c r="F388" s="5">
        <f t="shared" si="67"/>
        <v>0.10000000000000009</v>
      </c>
      <c r="G388" s="5"/>
      <c r="H388" s="5">
        <f t="shared" si="60"/>
        <v>0.10000000000000009</v>
      </c>
      <c r="I388" s="5"/>
      <c r="J388" s="5">
        <f t="shared" si="61"/>
        <v>0.10000000000000009</v>
      </c>
      <c r="K388" s="5"/>
      <c r="L388" s="5">
        <f t="shared" si="62"/>
        <v>0.10000000000000009</v>
      </c>
      <c r="M388" s="5"/>
      <c r="N388" s="5">
        <f t="shared" si="63"/>
        <v>0.10000000000000009</v>
      </c>
      <c r="O388" s="5"/>
      <c r="P388" s="5">
        <f t="shared" si="64"/>
        <v>0.10000000000000009</v>
      </c>
      <c r="Q388" s="5"/>
      <c r="R388" s="5">
        <f t="shared" si="57"/>
        <v>0.10000000000000009</v>
      </c>
      <c r="S388" s="5"/>
      <c r="T388" s="5">
        <f t="shared" si="58"/>
        <v>0.10000000000000009</v>
      </c>
      <c r="U388" s="5">
        <v>0</v>
      </c>
      <c r="V388" s="22">
        <f t="shared" si="59"/>
        <v>0</v>
      </c>
    </row>
    <row r="389" spans="1:22" ht="38.25">
      <c r="A389" s="9" t="s">
        <v>326</v>
      </c>
      <c r="B389" s="8" t="s">
        <v>259</v>
      </c>
      <c r="C389" s="2"/>
      <c r="D389" s="5">
        <v>500</v>
      </c>
      <c r="E389" s="5">
        <f t="shared" ref="E389:U391" si="68">E390</f>
        <v>0</v>
      </c>
      <c r="F389" s="5">
        <f t="shared" si="67"/>
        <v>500</v>
      </c>
      <c r="G389" s="5">
        <f t="shared" si="68"/>
        <v>0</v>
      </c>
      <c r="H389" s="5">
        <f t="shared" si="60"/>
        <v>500</v>
      </c>
      <c r="I389" s="5">
        <f t="shared" si="68"/>
        <v>0</v>
      </c>
      <c r="J389" s="5">
        <f t="shared" si="61"/>
        <v>500</v>
      </c>
      <c r="K389" s="5">
        <f t="shared" si="68"/>
        <v>0</v>
      </c>
      <c r="L389" s="5">
        <f t="shared" si="62"/>
        <v>500</v>
      </c>
      <c r="M389" s="5">
        <f t="shared" si="68"/>
        <v>0</v>
      </c>
      <c r="N389" s="5">
        <f t="shared" si="63"/>
        <v>500</v>
      </c>
      <c r="O389" s="5">
        <f t="shared" si="68"/>
        <v>-100</v>
      </c>
      <c r="P389" s="5">
        <f t="shared" si="64"/>
        <v>400</v>
      </c>
      <c r="Q389" s="5">
        <f t="shared" si="68"/>
        <v>0</v>
      </c>
      <c r="R389" s="5">
        <f t="shared" si="57"/>
        <v>400</v>
      </c>
      <c r="S389" s="5">
        <f t="shared" si="68"/>
        <v>0</v>
      </c>
      <c r="T389" s="5">
        <f t="shared" si="58"/>
        <v>400</v>
      </c>
      <c r="U389" s="5">
        <f t="shared" si="68"/>
        <v>0</v>
      </c>
      <c r="V389" s="22">
        <f t="shared" si="59"/>
        <v>0</v>
      </c>
    </row>
    <row r="390" spans="1:22" ht="38.25">
      <c r="A390" s="4" t="s">
        <v>400</v>
      </c>
      <c r="B390" s="2" t="s">
        <v>260</v>
      </c>
      <c r="C390" s="2"/>
      <c r="D390" s="5">
        <v>500</v>
      </c>
      <c r="E390" s="5">
        <f t="shared" si="68"/>
        <v>0</v>
      </c>
      <c r="F390" s="5">
        <f t="shared" si="67"/>
        <v>500</v>
      </c>
      <c r="G390" s="5">
        <f t="shared" si="68"/>
        <v>0</v>
      </c>
      <c r="H390" s="5">
        <f t="shared" si="60"/>
        <v>500</v>
      </c>
      <c r="I390" s="5">
        <f t="shared" si="68"/>
        <v>0</v>
      </c>
      <c r="J390" s="5">
        <f t="shared" si="61"/>
        <v>500</v>
      </c>
      <c r="K390" s="5">
        <f t="shared" si="68"/>
        <v>0</v>
      </c>
      <c r="L390" s="5">
        <f t="shared" si="62"/>
        <v>500</v>
      </c>
      <c r="M390" s="5">
        <f t="shared" si="68"/>
        <v>0</v>
      </c>
      <c r="N390" s="5">
        <f t="shared" si="63"/>
        <v>500</v>
      </c>
      <c r="O390" s="5">
        <f t="shared" si="68"/>
        <v>-100</v>
      </c>
      <c r="P390" s="5">
        <f t="shared" si="64"/>
        <v>400</v>
      </c>
      <c r="Q390" s="5">
        <f t="shared" si="68"/>
        <v>0</v>
      </c>
      <c r="R390" s="5">
        <f t="shared" si="57"/>
        <v>400</v>
      </c>
      <c r="S390" s="5">
        <f t="shared" si="68"/>
        <v>0</v>
      </c>
      <c r="T390" s="5">
        <f t="shared" si="58"/>
        <v>400</v>
      </c>
      <c r="U390" s="5">
        <f t="shared" si="68"/>
        <v>0</v>
      </c>
      <c r="V390" s="22">
        <f t="shared" si="59"/>
        <v>0</v>
      </c>
    </row>
    <row r="391" spans="1:22" ht="25.5">
      <c r="A391" s="4" t="s">
        <v>401</v>
      </c>
      <c r="B391" s="2" t="s">
        <v>402</v>
      </c>
      <c r="C391" s="2"/>
      <c r="D391" s="5">
        <v>500</v>
      </c>
      <c r="E391" s="5">
        <f t="shared" si="68"/>
        <v>0</v>
      </c>
      <c r="F391" s="5">
        <f t="shared" si="67"/>
        <v>500</v>
      </c>
      <c r="G391" s="5">
        <f t="shared" si="68"/>
        <v>0</v>
      </c>
      <c r="H391" s="5">
        <f t="shared" si="60"/>
        <v>500</v>
      </c>
      <c r="I391" s="5">
        <f t="shared" si="68"/>
        <v>0</v>
      </c>
      <c r="J391" s="5">
        <f t="shared" si="61"/>
        <v>500</v>
      </c>
      <c r="K391" s="5">
        <f t="shared" si="68"/>
        <v>0</v>
      </c>
      <c r="L391" s="5">
        <f t="shared" si="62"/>
        <v>500</v>
      </c>
      <c r="M391" s="5">
        <f t="shared" si="68"/>
        <v>0</v>
      </c>
      <c r="N391" s="5">
        <f t="shared" si="63"/>
        <v>500</v>
      </c>
      <c r="O391" s="5">
        <f t="shared" si="68"/>
        <v>-100</v>
      </c>
      <c r="P391" s="5">
        <f t="shared" si="64"/>
        <v>400</v>
      </c>
      <c r="Q391" s="5">
        <f t="shared" si="68"/>
        <v>0</v>
      </c>
      <c r="R391" s="5">
        <f t="shared" si="57"/>
        <v>400</v>
      </c>
      <c r="S391" s="5">
        <f t="shared" si="68"/>
        <v>0</v>
      </c>
      <c r="T391" s="5">
        <f t="shared" si="58"/>
        <v>400</v>
      </c>
      <c r="U391" s="5">
        <f t="shared" si="68"/>
        <v>0</v>
      </c>
      <c r="V391" s="22">
        <f t="shared" si="59"/>
        <v>0</v>
      </c>
    </row>
    <row r="392" spans="1:22" ht="15.75">
      <c r="A392" s="4" t="s">
        <v>116</v>
      </c>
      <c r="B392" s="2" t="s">
        <v>402</v>
      </c>
      <c r="C392" s="2">
        <v>800</v>
      </c>
      <c r="D392" s="5">
        <v>500</v>
      </c>
      <c r="E392" s="5"/>
      <c r="F392" s="5">
        <f t="shared" si="67"/>
        <v>500</v>
      </c>
      <c r="G392" s="5"/>
      <c r="H392" s="5">
        <f t="shared" si="60"/>
        <v>500</v>
      </c>
      <c r="I392" s="5"/>
      <c r="J392" s="5">
        <f t="shared" si="61"/>
        <v>500</v>
      </c>
      <c r="K392" s="5"/>
      <c r="L392" s="5">
        <f t="shared" si="62"/>
        <v>500</v>
      </c>
      <c r="M392" s="5"/>
      <c r="N392" s="5">
        <f t="shared" si="63"/>
        <v>500</v>
      </c>
      <c r="O392" s="5">
        <v>-100</v>
      </c>
      <c r="P392" s="5">
        <f t="shared" si="64"/>
        <v>400</v>
      </c>
      <c r="Q392" s="5"/>
      <c r="R392" s="5">
        <f t="shared" si="57"/>
        <v>400</v>
      </c>
      <c r="S392" s="5"/>
      <c r="T392" s="5">
        <f t="shared" si="58"/>
        <v>400</v>
      </c>
      <c r="U392" s="5">
        <v>0</v>
      </c>
      <c r="V392" s="22">
        <f t="shared" si="59"/>
        <v>0</v>
      </c>
    </row>
    <row r="393" spans="1:22" ht="51">
      <c r="A393" s="9" t="s">
        <v>327</v>
      </c>
      <c r="B393" s="8" t="s">
        <v>27</v>
      </c>
      <c r="C393" s="2"/>
      <c r="D393" s="5">
        <v>0</v>
      </c>
      <c r="E393" s="5">
        <f t="shared" ref="E393:U395" si="69">E394</f>
        <v>0</v>
      </c>
      <c r="F393" s="5">
        <f t="shared" si="67"/>
        <v>0</v>
      </c>
      <c r="G393" s="5">
        <f t="shared" si="69"/>
        <v>0</v>
      </c>
      <c r="H393" s="5">
        <f t="shared" si="60"/>
        <v>0</v>
      </c>
      <c r="I393" s="5">
        <f t="shared" si="69"/>
        <v>0</v>
      </c>
      <c r="J393" s="5">
        <f t="shared" si="61"/>
        <v>0</v>
      </c>
      <c r="K393" s="5">
        <f t="shared" si="69"/>
        <v>0</v>
      </c>
      <c r="L393" s="5">
        <f t="shared" si="62"/>
        <v>0</v>
      </c>
      <c r="M393" s="5">
        <f t="shared" si="69"/>
        <v>0</v>
      </c>
      <c r="N393" s="5">
        <f t="shared" si="63"/>
        <v>0</v>
      </c>
      <c r="O393" s="5">
        <f>O394+O397</f>
        <v>100</v>
      </c>
      <c r="P393" s="5">
        <f t="shared" si="64"/>
        <v>100</v>
      </c>
      <c r="Q393" s="5">
        <f>Q394+Q397</f>
        <v>0</v>
      </c>
      <c r="R393" s="5">
        <f t="shared" si="57"/>
        <v>100</v>
      </c>
      <c r="S393" s="5">
        <f>S394+S397</f>
        <v>-30</v>
      </c>
      <c r="T393" s="5">
        <f t="shared" si="58"/>
        <v>70</v>
      </c>
      <c r="U393" s="5">
        <f>U394+U397</f>
        <v>70</v>
      </c>
      <c r="V393" s="22">
        <f t="shared" si="59"/>
        <v>100</v>
      </c>
    </row>
    <row r="394" spans="1:22" ht="57" customHeight="1">
      <c r="A394" s="4" t="s">
        <v>403</v>
      </c>
      <c r="B394" s="2" t="s">
        <v>28</v>
      </c>
      <c r="C394" s="2"/>
      <c r="D394" s="5">
        <v>0</v>
      </c>
      <c r="E394" s="5">
        <f t="shared" si="69"/>
        <v>0</v>
      </c>
      <c r="F394" s="5">
        <f t="shared" si="67"/>
        <v>0</v>
      </c>
      <c r="G394" s="5">
        <f t="shared" si="69"/>
        <v>0</v>
      </c>
      <c r="H394" s="5">
        <f t="shared" si="60"/>
        <v>0</v>
      </c>
      <c r="I394" s="5">
        <f t="shared" si="69"/>
        <v>0</v>
      </c>
      <c r="J394" s="5">
        <f t="shared" si="61"/>
        <v>0</v>
      </c>
      <c r="K394" s="5">
        <f t="shared" si="69"/>
        <v>0</v>
      </c>
      <c r="L394" s="5">
        <f t="shared" si="62"/>
        <v>0</v>
      </c>
      <c r="M394" s="5">
        <f t="shared" si="69"/>
        <v>0</v>
      </c>
      <c r="N394" s="5">
        <f t="shared" si="63"/>
        <v>0</v>
      </c>
      <c r="O394" s="5">
        <f t="shared" si="69"/>
        <v>0</v>
      </c>
      <c r="P394" s="5">
        <f t="shared" si="64"/>
        <v>0</v>
      </c>
      <c r="Q394" s="5">
        <f t="shared" si="69"/>
        <v>0</v>
      </c>
      <c r="R394" s="5">
        <f t="shared" si="57"/>
        <v>0</v>
      </c>
      <c r="S394" s="5">
        <f t="shared" si="69"/>
        <v>0</v>
      </c>
      <c r="T394" s="5">
        <f t="shared" si="58"/>
        <v>0</v>
      </c>
      <c r="U394" s="5">
        <f t="shared" si="69"/>
        <v>0</v>
      </c>
      <c r="V394" s="22">
        <v>0</v>
      </c>
    </row>
    <row r="395" spans="1:22" ht="46.5" customHeight="1">
      <c r="A395" s="4" t="s">
        <v>404</v>
      </c>
      <c r="B395" s="2" t="s">
        <v>405</v>
      </c>
      <c r="C395" s="2"/>
      <c r="D395" s="5">
        <v>0</v>
      </c>
      <c r="E395" s="5">
        <f t="shared" si="69"/>
        <v>0</v>
      </c>
      <c r="F395" s="5">
        <f t="shared" si="67"/>
        <v>0</v>
      </c>
      <c r="G395" s="5">
        <f t="shared" si="69"/>
        <v>0</v>
      </c>
      <c r="H395" s="5">
        <f t="shared" si="60"/>
        <v>0</v>
      </c>
      <c r="I395" s="5">
        <f t="shared" si="69"/>
        <v>0</v>
      </c>
      <c r="J395" s="5">
        <f t="shared" si="61"/>
        <v>0</v>
      </c>
      <c r="K395" s="5">
        <f t="shared" si="69"/>
        <v>0</v>
      </c>
      <c r="L395" s="5">
        <f t="shared" si="62"/>
        <v>0</v>
      </c>
      <c r="M395" s="5">
        <f t="shared" si="69"/>
        <v>0</v>
      </c>
      <c r="N395" s="5">
        <f t="shared" si="63"/>
        <v>0</v>
      </c>
      <c r="O395" s="5">
        <f t="shared" si="69"/>
        <v>0</v>
      </c>
      <c r="P395" s="5">
        <f t="shared" si="64"/>
        <v>0</v>
      </c>
      <c r="Q395" s="5">
        <f t="shared" si="69"/>
        <v>0</v>
      </c>
      <c r="R395" s="5">
        <f t="shared" si="57"/>
        <v>0</v>
      </c>
      <c r="S395" s="5">
        <f t="shared" si="69"/>
        <v>0</v>
      </c>
      <c r="T395" s="5">
        <f t="shared" si="58"/>
        <v>0</v>
      </c>
      <c r="U395" s="5">
        <f t="shared" si="69"/>
        <v>0</v>
      </c>
      <c r="V395" s="22">
        <v>0</v>
      </c>
    </row>
    <row r="396" spans="1:22" ht="38.25">
      <c r="A396" s="4" t="s">
        <v>26</v>
      </c>
      <c r="B396" s="2" t="s">
        <v>405</v>
      </c>
      <c r="C396" s="2">
        <v>200</v>
      </c>
      <c r="D396" s="5">
        <v>0</v>
      </c>
      <c r="E396" s="5">
        <v>0</v>
      </c>
      <c r="F396" s="5">
        <f t="shared" si="67"/>
        <v>0</v>
      </c>
      <c r="G396" s="5"/>
      <c r="H396" s="5">
        <f t="shared" si="60"/>
        <v>0</v>
      </c>
      <c r="I396" s="5"/>
      <c r="J396" s="5">
        <f t="shared" si="61"/>
        <v>0</v>
      </c>
      <c r="K396" s="5"/>
      <c r="L396" s="5">
        <f t="shared" si="62"/>
        <v>0</v>
      </c>
      <c r="M396" s="5"/>
      <c r="N396" s="5">
        <f t="shared" si="63"/>
        <v>0</v>
      </c>
      <c r="O396" s="5"/>
      <c r="P396" s="5">
        <f t="shared" si="64"/>
        <v>0</v>
      </c>
      <c r="Q396" s="5"/>
      <c r="R396" s="5">
        <f t="shared" ref="R396:R461" si="70">P396+Q396</f>
        <v>0</v>
      </c>
      <c r="S396" s="5"/>
      <c r="T396" s="5">
        <f t="shared" ref="T396:T459" si="71">R396+S396</f>
        <v>0</v>
      </c>
      <c r="U396" s="5">
        <v>0</v>
      </c>
      <c r="V396" s="22">
        <v>0</v>
      </c>
    </row>
    <row r="397" spans="1:22" ht="45" customHeight="1">
      <c r="A397" s="4" t="s">
        <v>600</v>
      </c>
      <c r="B397" s="2" t="s">
        <v>601</v>
      </c>
      <c r="C397" s="2"/>
      <c r="D397" s="5"/>
      <c r="E397" s="5"/>
      <c r="F397" s="5"/>
      <c r="G397" s="5"/>
      <c r="H397" s="5"/>
      <c r="I397" s="5"/>
      <c r="J397" s="5"/>
      <c r="K397" s="5"/>
      <c r="L397" s="5"/>
      <c r="M397" s="5"/>
      <c r="N397" s="5">
        <f t="shared" si="63"/>
        <v>0</v>
      </c>
      <c r="O397" s="5">
        <f>O398</f>
        <v>100</v>
      </c>
      <c r="P397" s="5">
        <f t="shared" si="64"/>
        <v>100</v>
      </c>
      <c r="Q397" s="5">
        <f>Q398</f>
        <v>0</v>
      </c>
      <c r="R397" s="5">
        <f t="shared" si="70"/>
        <v>100</v>
      </c>
      <c r="S397" s="5">
        <f>S398</f>
        <v>-30</v>
      </c>
      <c r="T397" s="5">
        <f t="shared" si="71"/>
        <v>70</v>
      </c>
      <c r="U397" s="5">
        <f>U398</f>
        <v>70</v>
      </c>
      <c r="V397" s="22">
        <f t="shared" ref="V397:V459" si="72">U397/T397*100</f>
        <v>100</v>
      </c>
    </row>
    <row r="398" spans="1:22" ht="39" customHeight="1">
      <c r="A398" s="4" t="s">
        <v>602</v>
      </c>
      <c r="B398" s="2" t="s">
        <v>603</v>
      </c>
      <c r="C398" s="2"/>
      <c r="D398" s="5"/>
      <c r="E398" s="5"/>
      <c r="F398" s="5"/>
      <c r="G398" s="5"/>
      <c r="H398" s="5"/>
      <c r="I398" s="5"/>
      <c r="J398" s="5"/>
      <c r="K398" s="5"/>
      <c r="L398" s="5"/>
      <c r="M398" s="5"/>
      <c r="N398" s="5">
        <f t="shared" si="63"/>
        <v>0</v>
      </c>
      <c r="O398" s="5">
        <f>O399</f>
        <v>100</v>
      </c>
      <c r="P398" s="5">
        <f t="shared" si="64"/>
        <v>100</v>
      </c>
      <c r="Q398" s="5">
        <f>Q399</f>
        <v>0</v>
      </c>
      <c r="R398" s="5">
        <f t="shared" si="70"/>
        <v>100</v>
      </c>
      <c r="S398" s="5">
        <f>S399</f>
        <v>-30</v>
      </c>
      <c r="T398" s="5">
        <f t="shared" si="71"/>
        <v>70</v>
      </c>
      <c r="U398" s="5">
        <f>U399</f>
        <v>70</v>
      </c>
      <c r="V398" s="22">
        <f t="shared" si="72"/>
        <v>100</v>
      </c>
    </row>
    <row r="399" spans="1:22" ht="38.25">
      <c r="A399" s="4" t="s">
        <v>26</v>
      </c>
      <c r="B399" s="2" t="s">
        <v>603</v>
      </c>
      <c r="C399" s="2">
        <v>200</v>
      </c>
      <c r="D399" s="5"/>
      <c r="E399" s="5"/>
      <c r="F399" s="5"/>
      <c r="G399" s="5"/>
      <c r="H399" s="5"/>
      <c r="I399" s="5"/>
      <c r="J399" s="5"/>
      <c r="K399" s="5"/>
      <c r="L399" s="5"/>
      <c r="M399" s="5"/>
      <c r="N399" s="5">
        <f t="shared" si="63"/>
        <v>0</v>
      </c>
      <c r="O399" s="5">
        <v>100</v>
      </c>
      <c r="P399" s="5">
        <f t="shared" si="64"/>
        <v>100</v>
      </c>
      <c r="Q399" s="5"/>
      <c r="R399" s="5">
        <f t="shared" si="70"/>
        <v>100</v>
      </c>
      <c r="S399" s="5">
        <v>-30</v>
      </c>
      <c r="T399" s="5">
        <f t="shared" si="71"/>
        <v>70</v>
      </c>
      <c r="U399" s="5">
        <v>70</v>
      </c>
      <c r="V399" s="22">
        <f t="shared" si="72"/>
        <v>100</v>
      </c>
    </row>
    <row r="400" spans="1:22" ht="116.25" customHeight="1">
      <c r="A400" s="7" t="s">
        <v>328</v>
      </c>
      <c r="B400" s="8" t="s">
        <v>41</v>
      </c>
      <c r="C400" s="2"/>
      <c r="D400" s="5">
        <v>125</v>
      </c>
      <c r="E400" s="5">
        <f>E401+E405</f>
        <v>0</v>
      </c>
      <c r="F400" s="5">
        <f t="shared" si="67"/>
        <v>125</v>
      </c>
      <c r="G400" s="5">
        <f>G401+G405</f>
        <v>0</v>
      </c>
      <c r="H400" s="5">
        <f t="shared" si="60"/>
        <v>125</v>
      </c>
      <c r="I400" s="5">
        <f>I401+I405</f>
        <v>0</v>
      </c>
      <c r="J400" s="5">
        <f t="shared" si="61"/>
        <v>125</v>
      </c>
      <c r="K400" s="5">
        <f>K401+K405</f>
        <v>0</v>
      </c>
      <c r="L400" s="5">
        <f t="shared" si="62"/>
        <v>125</v>
      </c>
      <c r="M400" s="5">
        <f>M401+M405</f>
        <v>0</v>
      </c>
      <c r="N400" s="5">
        <f t="shared" si="63"/>
        <v>125</v>
      </c>
      <c r="O400" s="5">
        <f>O401+O405</f>
        <v>0</v>
      </c>
      <c r="P400" s="5">
        <f t="shared" si="64"/>
        <v>125</v>
      </c>
      <c r="Q400" s="5">
        <f>Q401+Q405</f>
        <v>0</v>
      </c>
      <c r="R400" s="5">
        <f t="shared" si="70"/>
        <v>125</v>
      </c>
      <c r="S400" s="5">
        <f>S401+S405</f>
        <v>0</v>
      </c>
      <c r="T400" s="5">
        <f t="shared" si="71"/>
        <v>125</v>
      </c>
      <c r="U400" s="5">
        <f>U401+U405</f>
        <v>53.2</v>
      </c>
      <c r="V400" s="22">
        <f t="shared" si="72"/>
        <v>42.56</v>
      </c>
    </row>
    <row r="401" spans="1:22" ht="25.5">
      <c r="A401" s="9" t="s">
        <v>329</v>
      </c>
      <c r="B401" s="8" t="s">
        <v>406</v>
      </c>
      <c r="C401" s="2"/>
      <c r="D401" s="5">
        <v>100</v>
      </c>
      <c r="E401" s="5">
        <f t="shared" ref="E401:U403" si="73">E402</f>
        <v>0</v>
      </c>
      <c r="F401" s="5">
        <f t="shared" si="67"/>
        <v>100</v>
      </c>
      <c r="G401" s="5">
        <f t="shared" si="73"/>
        <v>0</v>
      </c>
      <c r="H401" s="5">
        <f t="shared" si="60"/>
        <v>100</v>
      </c>
      <c r="I401" s="5">
        <f t="shared" si="73"/>
        <v>0</v>
      </c>
      <c r="J401" s="5">
        <f t="shared" si="61"/>
        <v>100</v>
      </c>
      <c r="K401" s="5">
        <f t="shared" si="73"/>
        <v>0</v>
      </c>
      <c r="L401" s="5">
        <f t="shared" si="62"/>
        <v>100</v>
      </c>
      <c r="M401" s="5">
        <f t="shared" si="73"/>
        <v>0</v>
      </c>
      <c r="N401" s="5">
        <f t="shared" si="63"/>
        <v>100</v>
      </c>
      <c r="O401" s="5">
        <f t="shared" si="73"/>
        <v>0</v>
      </c>
      <c r="P401" s="5">
        <f t="shared" si="64"/>
        <v>100</v>
      </c>
      <c r="Q401" s="5">
        <f t="shared" si="73"/>
        <v>0</v>
      </c>
      <c r="R401" s="5">
        <f t="shared" si="70"/>
        <v>100</v>
      </c>
      <c r="S401" s="5">
        <f t="shared" si="73"/>
        <v>0</v>
      </c>
      <c r="T401" s="5">
        <f t="shared" si="71"/>
        <v>100</v>
      </c>
      <c r="U401" s="5">
        <f t="shared" si="73"/>
        <v>53.2</v>
      </c>
      <c r="V401" s="22">
        <f t="shared" si="72"/>
        <v>53.2</v>
      </c>
    </row>
    <row r="402" spans="1:22" ht="25.5">
      <c r="A402" s="4" t="s">
        <v>408</v>
      </c>
      <c r="B402" s="2" t="s">
        <v>407</v>
      </c>
      <c r="C402" s="2"/>
      <c r="D402" s="5">
        <v>100</v>
      </c>
      <c r="E402" s="5">
        <f t="shared" si="73"/>
        <v>0</v>
      </c>
      <c r="F402" s="5">
        <f t="shared" si="67"/>
        <v>100</v>
      </c>
      <c r="G402" s="5">
        <f t="shared" si="73"/>
        <v>0</v>
      </c>
      <c r="H402" s="5">
        <f t="shared" si="60"/>
        <v>100</v>
      </c>
      <c r="I402" s="5">
        <f t="shared" si="73"/>
        <v>0</v>
      </c>
      <c r="J402" s="5">
        <f t="shared" si="61"/>
        <v>100</v>
      </c>
      <c r="K402" s="5">
        <f t="shared" si="73"/>
        <v>0</v>
      </c>
      <c r="L402" s="5">
        <f t="shared" si="62"/>
        <v>100</v>
      </c>
      <c r="M402" s="5">
        <f t="shared" si="73"/>
        <v>0</v>
      </c>
      <c r="N402" s="5">
        <f t="shared" si="63"/>
        <v>100</v>
      </c>
      <c r="O402" s="5">
        <f t="shared" si="73"/>
        <v>0</v>
      </c>
      <c r="P402" s="5">
        <f t="shared" si="64"/>
        <v>100</v>
      </c>
      <c r="Q402" s="5">
        <f t="shared" si="73"/>
        <v>0</v>
      </c>
      <c r="R402" s="5">
        <f t="shared" si="70"/>
        <v>100</v>
      </c>
      <c r="S402" s="5">
        <f t="shared" si="73"/>
        <v>0</v>
      </c>
      <c r="T402" s="5">
        <f t="shared" si="71"/>
        <v>100</v>
      </c>
      <c r="U402" s="5">
        <f t="shared" si="73"/>
        <v>53.2</v>
      </c>
      <c r="V402" s="22">
        <f t="shared" si="72"/>
        <v>53.2</v>
      </c>
    </row>
    <row r="403" spans="1:22" ht="19.5" customHeight="1">
      <c r="A403" s="4" t="s">
        <v>409</v>
      </c>
      <c r="B403" s="2" t="s">
        <v>410</v>
      </c>
      <c r="C403" s="2"/>
      <c r="D403" s="5">
        <v>100</v>
      </c>
      <c r="E403" s="5">
        <f t="shared" si="73"/>
        <v>0</v>
      </c>
      <c r="F403" s="5">
        <f t="shared" si="67"/>
        <v>100</v>
      </c>
      <c r="G403" s="5">
        <f t="shared" si="73"/>
        <v>0</v>
      </c>
      <c r="H403" s="5">
        <f t="shared" si="60"/>
        <v>100</v>
      </c>
      <c r="I403" s="5">
        <f t="shared" si="73"/>
        <v>0</v>
      </c>
      <c r="J403" s="5">
        <f t="shared" si="61"/>
        <v>100</v>
      </c>
      <c r="K403" s="5">
        <f t="shared" si="73"/>
        <v>0</v>
      </c>
      <c r="L403" s="5">
        <f t="shared" si="62"/>
        <v>100</v>
      </c>
      <c r="M403" s="5">
        <f t="shared" si="73"/>
        <v>0</v>
      </c>
      <c r="N403" s="5">
        <f t="shared" ref="N403:N468" si="74">L403+M403</f>
        <v>100</v>
      </c>
      <c r="O403" s="5">
        <f t="shared" si="73"/>
        <v>0</v>
      </c>
      <c r="P403" s="5">
        <f t="shared" ref="P403:P468" si="75">N403+O403</f>
        <v>100</v>
      </c>
      <c r="Q403" s="5">
        <f t="shared" si="73"/>
        <v>0</v>
      </c>
      <c r="R403" s="5">
        <f t="shared" si="70"/>
        <v>100</v>
      </c>
      <c r="S403" s="5">
        <f t="shared" si="73"/>
        <v>0</v>
      </c>
      <c r="T403" s="5">
        <f t="shared" si="71"/>
        <v>100</v>
      </c>
      <c r="U403" s="5">
        <f t="shared" si="73"/>
        <v>53.2</v>
      </c>
      <c r="V403" s="22">
        <f t="shared" si="72"/>
        <v>53.2</v>
      </c>
    </row>
    <row r="404" spans="1:22" ht="38.25">
      <c r="A404" s="4" t="s">
        <v>26</v>
      </c>
      <c r="B404" s="2" t="s">
        <v>410</v>
      </c>
      <c r="C404" s="2">
        <v>200</v>
      </c>
      <c r="D404" s="5">
        <v>100</v>
      </c>
      <c r="E404" s="5">
        <v>0</v>
      </c>
      <c r="F404" s="5">
        <f t="shared" si="67"/>
        <v>100</v>
      </c>
      <c r="G404" s="5"/>
      <c r="H404" s="5">
        <f t="shared" si="60"/>
        <v>100</v>
      </c>
      <c r="I404" s="5"/>
      <c r="J404" s="5">
        <f t="shared" si="61"/>
        <v>100</v>
      </c>
      <c r="K404" s="5"/>
      <c r="L404" s="5">
        <f t="shared" si="62"/>
        <v>100</v>
      </c>
      <c r="M404" s="5"/>
      <c r="N404" s="5">
        <f t="shared" si="74"/>
        <v>100</v>
      </c>
      <c r="O404" s="5"/>
      <c r="P404" s="5">
        <f t="shared" si="75"/>
        <v>100</v>
      </c>
      <c r="Q404" s="5"/>
      <c r="R404" s="5">
        <f t="shared" si="70"/>
        <v>100</v>
      </c>
      <c r="S404" s="5"/>
      <c r="T404" s="5">
        <f t="shared" si="71"/>
        <v>100</v>
      </c>
      <c r="U404" s="5">
        <v>53.2</v>
      </c>
      <c r="V404" s="22">
        <f t="shared" si="72"/>
        <v>53.2</v>
      </c>
    </row>
    <row r="405" spans="1:22" ht="63.75">
      <c r="A405" s="9" t="s">
        <v>330</v>
      </c>
      <c r="B405" s="8" t="s">
        <v>411</v>
      </c>
      <c r="C405" s="2"/>
      <c r="D405" s="5">
        <v>25</v>
      </c>
      <c r="E405" s="5">
        <f>E406</f>
        <v>0</v>
      </c>
      <c r="F405" s="5">
        <f t="shared" si="67"/>
        <v>25</v>
      </c>
      <c r="G405" s="5">
        <f>G406</f>
        <v>0</v>
      </c>
      <c r="H405" s="5">
        <f t="shared" ref="H405:H471" si="76">F405+G405</f>
        <v>25</v>
      </c>
      <c r="I405" s="5">
        <f>I406</f>
        <v>0</v>
      </c>
      <c r="J405" s="5">
        <f t="shared" ref="J405:J471" si="77">H405+I405</f>
        <v>25</v>
      </c>
      <c r="K405" s="5">
        <f>K406</f>
        <v>0</v>
      </c>
      <c r="L405" s="5">
        <f t="shared" ref="L405:L471" si="78">J405+K405</f>
        <v>25</v>
      </c>
      <c r="M405" s="5">
        <f>M406</f>
        <v>0</v>
      </c>
      <c r="N405" s="5">
        <f t="shared" si="74"/>
        <v>25</v>
      </c>
      <c r="O405" s="5">
        <f>O406</f>
        <v>0</v>
      </c>
      <c r="P405" s="5">
        <f t="shared" si="75"/>
        <v>25</v>
      </c>
      <c r="Q405" s="5">
        <f>Q406</f>
        <v>0</v>
      </c>
      <c r="R405" s="5">
        <f t="shared" si="70"/>
        <v>25</v>
      </c>
      <c r="S405" s="5">
        <f>S406</f>
        <v>0</v>
      </c>
      <c r="T405" s="5">
        <f t="shared" si="71"/>
        <v>25</v>
      </c>
      <c r="U405" s="5">
        <f>U406</f>
        <v>0</v>
      </c>
      <c r="V405" s="22">
        <f t="shared" si="72"/>
        <v>0</v>
      </c>
    </row>
    <row r="406" spans="1:22" ht="63.75">
      <c r="A406" s="4" t="s">
        <v>412</v>
      </c>
      <c r="B406" s="2" t="s">
        <v>414</v>
      </c>
      <c r="C406" s="2"/>
      <c r="D406" s="5">
        <v>25</v>
      </c>
      <c r="E406" s="5">
        <f>E407</f>
        <v>0</v>
      </c>
      <c r="F406" s="5">
        <f t="shared" si="67"/>
        <v>25</v>
      </c>
      <c r="G406" s="5">
        <f>G407</f>
        <v>0</v>
      </c>
      <c r="H406" s="5">
        <f t="shared" si="76"/>
        <v>25</v>
      </c>
      <c r="I406" s="5">
        <f>I407</f>
        <v>0</v>
      </c>
      <c r="J406" s="5">
        <f t="shared" si="77"/>
        <v>25</v>
      </c>
      <c r="K406" s="5">
        <f>K407</f>
        <v>0</v>
      </c>
      <c r="L406" s="5">
        <f t="shared" si="78"/>
        <v>25</v>
      </c>
      <c r="M406" s="5">
        <f>M407</f>
        <v>0</v>
      </c>
      <c r="N406" s="5">
        <f t="shared" si="74"/>
        <v>25</v>
      </c>
      <c r="O406" s="5">
        <f>O407</f>
        <v>0</v>
      </c>
      <c r="P406" s="5">
        <f t="shared" si="75"/>
        <v>25</v>
      </c>
      <c r="Q406" s="5">
        <f>Q407</f>
        <v>0</v>
      </c>
      <c r="R406" s="5">
        <f t="shared" si="70"/>
        <v>25</v>
      </c>
      <c r="S406" s="5">
        <f>S407</f>
        <v>0</v>
      </c>
      <c r="T406" s="5">
        <f t="shared" si="71"/>
        <v>25</v>
      </c>
      <c r="U406" s="5">
        <f>U407</f>
        <v>0</v>
      </c>
      <c r="V406" s="22">
        <f t="shared" si="72"/>
        <v>0</v>
      </c>
    </row>
    <row r="407" spans="1:22" ht="51">
      <c r="A407" s="4" t="s">
        <v>413</v>
      </c>
      <c r="B407" s="2" t="s">
        <v>415</v>
      </c>
      <c r="C407" s="2"/>
      <c r="D407" s="5">
        <v>25</v>
      </c>
      <c r="E407" s="5">
        <f>E408+E409</f>
        <v>0</v>
      </c>
      <c r="F407" s="5">
        <f t="shared" si="67"/>
        <v>25</v>
      </c>
      <c r="G407" s="5">
        <f>G408+G409</f>
        <v>0</v>
      </c>
      <c r="H407" s="5">
        <f t="shared" si="76"/>
        <v>25</v>
      </c>
      <c r="I407" s="5">
        <f>I408+I409</f>
        <v>0</v>
      </c>
      <c r="J407" s="5">
        <f t="shared" si="77"/>
        <v>25</v>
      </c>
      <c r="K407" s="5">
        <f>K408+K409</f>
        <v>0</v>
      </c>
      <c r="L407" s="5">
        <f t="shared" si="78"/>
        <v>25</v>
      </c>
      <c r="M407" s="5">
        <f>M408+M409</f>
        <v>0</v>
      </c>
      <c r="N407" s="5">
        <f t="shared" si="74"/>
        <v>25</v>
      </c>
      <c r="O407" s="5">
        <f>O408+O409</f>
        <v>0</v>
      </c>
      <c r="P407" s="5">
        <f t="shared" si="75"/>
        <v>25</v>
      </c>
      <c r="Q407" s="5">
        <f>Q408+Q409</f>
        <v>0</v>
      </c>
      <c r="R407" s="5">
        <f t="shared" si="70"/>
        <v>25</v>
      </c>
      <c r="S407" s="5">
        <f>S408+S409</f>
        <v>0</v>
      </c>
      <c r="T407" s="5">
        <f t="shared" si="71"/>
        <v>25</v>
      </c>
      <c r="U407" s="5">
        <f>U408+U409</f>
        <v>0</v>
      </c>
      <c r="V407" s="22">
        <f t="shared" si="72"/>
        <v>0</v>
      </c>
    </row>
    <row r="408" spans="1:22" ht="76.5">
      <c r="A408" s="4" t="s">
        <v>49</v>
      </c>
      <c r="B408" s="2" t="s">
        <v>415</v>
      </c>
      <c r="C408" s="2">
        <v>100</v>
      </c>
      <c r="D408" s="5">
        <v>23.5</v>
      </c>
      <c r="E408" s="5">
        <v>0</v>
      </c>
      <c r="F408" s="5">
        <f t="shared" si="67"/>
        <v>23.5</v>
      </c>
      <c r="G408" s="5"/>
      <c r="H408" s="5">
        <f t="shared" si="76"/>
        <v>23.5</v>
      </c>
      <c r="I408" s="5"/>
      <c r="J408" s="5">
        <f t="shared" si="77"/>
        <v>23.5</v>
      </c>
      <c r="K408" s="5"/>
      <c r="L408" s="5">
        <f t="shared" si="78"/>
        <v>23.5</v>
      </c>
      <c r="M408" s="5"/>
      <c r="N408" s="5">
        <f t="shared" si="74"/>
        <v>23.5</v>
      </c>
      <c r="O408" s="5"/>
      <c r="P408" s="5">
        <f t="shared" si="75"/>
        <v>23.5</v>
      </c>
      <c r="Q408" s="5"/>
      <c r="R408" s="5">
        <f t="shared" si="70"/>
        <v>23.5</v>
      </c>
      <c r="S408" s="5"/>
      <c r="T408" s="5">
        <f t="shared" si="71"/>
        <v>23.5</v>
      </c>
      <c r="U408" s="5">
        <v>0</v>
      </c>
      <c r="V408" s="22">
        <f t="shared" si="72"/>
        <v>0</v>
      </c>
    </row>
    <row r="409" spans="1:22" ht="38.25">
      <c r="A409" s="4" t="s">
        <v>26</v>
      </c>
      <c r="B409" s="2" t="s">
        <v>415</v>
      </c>
      <c r="C409" s="2">
        <v>200</v>
      </c>
      <c r="D409" s="5">
        <v>1.5</v>
      </c>
      <c r="E409" s="5">
        <v>0</v>
      </c>
      <c r="F409" s="5">
        <f t="shared" si="67"/>
        <v>1.5</v>
      </c>
      <c r="G409" s="5"/>
      <c r="H409" s="5">
        <f t="shared" si="76"/>
        <v>1.5</v>
      </c>
      <c r="I409" s="5"/>
      <c r="J409" s="5">
        <f t="shared" si="77"/>
        <v>1.5</v>
      </c>
      <c r="K409" s="5"/>
      <c r="L409" s="5">
        <f t="shared" si="78"/>
        <v>1.5</v>
      </c>
      <c r="M409" s="5"/>
      <c r="N409" s="5">
        <f t="shared" si="74"/>
        <v>1.5</v>
      </c>
      <c r="O409" s="5"/>
      <c r="P409" s="5">
        <f t="shared" si="75"/>
        <v>1.5</v>
      </c>
      <c r="Q409" s="5"/>
      <c r="R409" s="5">
        <f t="shared" si="70"/>
        <v>1.5</v>
      </c>
      <c r="S409" s="5"/>
      <c r="T409" s="5">
        <f t="shared" si="71"/>
        <v>1.5</v>
      </c>
      <c r="U409" s="5">
        <v>0</v>
      </c>
      <c r="V409" s="22">
        <f t="shared" si="72"/>
        <v>0</v>
      </c>
    </row>
    <row r="410" spans="1:22" ht="97.5" customHeight="1">
      <c r="A410" s="7" t="s">
        <v>440</v>
      </c>
      <c r="B410" s="8" t="s">
        <v>441</v>
      </c>
      <c r="C410" s="2"/>
      <c r="D410" s="5">
        <v>5076.8700100000005</v>
      </c>
      <c r="E410" s="5">
        <f>E411+E425+E435</f>
        <v>0</v>
      </c>
      <c r="F410" s="5">
        <f t="shared" si="67"/>
        <v>5076.8700100000005</v>
      </c>
      <c r="G410" s="5">
        <f>G411+G425+G435</f>
        <v>0</v>
      </c>
      <c r="H410" s="5">
        <f t="shared" si="76"/>
        <v>5076.8700100000005</v>
      </c>
      <c r="I410" s="5">
        <f>I411+I425+I435</f>
        <v>-636.85511000000008</v>
      </c>
      <c r="J410" s="5">
        <f t="shared" si="77"/>
        <v>4440.0149000000001</v>
      </c>
      <c r="K410" s="5">
        <f>K411+K425+K435</f>
        <v>2647.9031299999997</v>
      </c>
      <c r="L410" s="5">
        <f t="shared" si="78"/>
        <v>7087.9180299999998</v>
      </c>
      <c r="M410" s="5">
        <f>M411+M425+M435</f>
        <v>-182</v>
      </c>
      <c r="N410" s="5">
        <f t="shared" si="74"/>
        <v>6905.9180299999998</v>
      </c>
      <c r="O410" s="5">
        <f>O411+O425+O435</f>
        <v>635</v>
      </c>
      <c r="P410" s="5">
        <f t="shared" si="75"/>
        <v>7540.9180299999998</v>
      </c>
      <c r="Q410" s="5">
        <f>Q411+Q425+Q435</f>
        <v>281.5</v>
      </c>
      <c r="R410" s="5">
        <f t="shared" si="70"/>
        <v>7822.4180299999998</v>
      </c>
      <c r="S410" s="5">
        <f>S411+S425+S435</f>
        <v>257.04991000000007</v>
      </c>
      <c r="T410" s="5">
        <f t="shared" si="71"/>
        <v>8079.4679399999995</v>
      </c>
      <c r="U410" s="5">
        <f>U411+U425+U435</f>
        <v>4831.57204</v>
      </c>
      <c r="V410" s="22">
        <f t="shared" si="72"/>
        <v>59.80062147508194</v>
      </c>
    </row>
    <row r="411" spans="1:22" ht="25.5">
      <c r="A411" s="9" t="s">
        <v>442</v>
      </c>
      <c r="B411" s="8" t="s">
        <v>444</v>
      </c>
      <c r="C411" s="2"/>
      <c r="D411" s="5">
        <v>749.42005000000006</v>
      </c>
      <c r="E411" s="5">
        <f>E412+E416+E419+E422</f>
        <v>0</v>
      </c>
      <c r="F411" s="5">
        <f t="shared" si="67"/>
        <v>749.42005000000006</v>
      </c>
      <c r="G411" s="5">
        <f>G412+G416+G419+G422</f>
        <v>0</v>
      </c>
      <c r="H411" s="5">
        <f t="shared" si="76"/>
        <v>749.42005000000006</v>
      </c>
      <c r="I411" s="5">
        <f>I412+I416+I419+I422</f>
        <v>934.84937000000002</v>
      </c>
      <c r="J411" s="5">
        <f t="shared" si="77"/>
        <v>1684.2694200000001</v>
      </c>
      <c r="K411" s="5">
        <f>K412+K416+K419+K422</f>
        <v>245.56807999999998</v>
      </c>
      <c r="L411" s="5">
        <f t="shared" si="78"/>
        <v>1929.8375000000001</v>
      </c>
      <c r="M411" s="5">
        <f>M412+M416+M419+M422</f>
        <v>210</v>
      </c>
      <c r="N411" s="5">
        <f t="shared" si="74"/>
        <v>2139.8375000000001</v>
      </c>
      <c r="O411" s="5">
        <f>O412+O416+O419+O422</f>
        <v>148.35040000000001</v>
      </c>
      <c r="P411" s="5">
        <f t="shared" si="75"/>
        <v>2288.1878999999999</v>
      </c>
      <c r="Q411" s="5">
        <f>Q412+Q416+Q419+Q422</f>
        <v>281.5</v>
      </c>
      <c r="R411" s="5">
        <f t="shared" si="70"/>
        <v>2569.6878999999999</v>
      </c>
      <c r="S411" s="5">
        <f>S412+S416+S419+S422</f>
        <v>691.14991000000009</v>
      </c>
      <c r="T411" s="5">
        <f t="shared" si="71"/>
        <v>3260.83781</v>
      </c>
      <c r="U411" s="5">
        <f>U412+U416+U419+U422</f>
        <v>2198.19398</v>
      </c>
      <c r="V411" s="22">
        <f t="shared" si="72"/>
        <v>67.411938528767251</v>
      </c>
    </row>
    <row r="412" spans="1:22" ht="66.75" customHeight="1">
      <c r="A412" s="4" t="s">
        <v>446</v>
      </c>
      <c r="B412" s="2" t="s">
        <v>448</v>
      </c>
      <c r="C412" s="2"/>
      <c r="D412" s="5">
        <v>97.2</v>
      </c>
      <c r="E412" s="5">
        <f>E413</f>
        <v>0</v>
      </c>
      <c r="F412" s="5">
        <f t="shared" si="67"/>
        <v>97.2</v>
      </c>
      <c r="G412" s="5">
        <f>G413</f>
        <v>0</v>
      </c>
      <c r="H412" s="5">
        <f t="shared" si="76"/>
        <v>97.2</v>
      </c>
      <c r="I412" s="5">
        <f>I413</f>
        <v>934.84937000000002</v>
      </c>
      <c r="J412" s="5">
        <f t="shared" si="77"/>
        <v>1032.04937</v>
      </c>
      <c r="K412" s="5">
        <f>K413</f>
        <v>244.02725999999998</v>
      </c>
      <c r="L412" s="5">
        <f t="shared" si="78"/>
        <v>1276.07663</v>
      </c>
      <c r="M412" s="5">
        <f>M413</f>
        <v>210</v>
      </c>
      <c r="N412" s="5">
        <f t="shared" si="74"/>
        <v>1486.07663</v>
      </c>
      <c r="O412" s="5">
        <f>O413</f>
        <v>148.35040000000001</v>
      </c>
      <c r="P412" s="5">
        <f t="shared" si="75"/>
        <v>1634.4270300000001</v>
      </c>
      <c r="Q412" s="5">
        <f>Q413</f>
        <v>193.5</v>
      </c>
      <c r="R412" s="5">
        <f t="shared" si="70"/>
        <v>1827.9270300000001</v>
      </c>
      <c r="S412" s="5">
        <f>S413</f>
        <v>691.14991000000009</v>
      </c>
      <c r="T412" s="5">
        <f t="shared" si="71"/>
        <v>2519.0769399999999</v>
      </c>
      <c r="U412" s="5">
        <f>U413</f>
        <v>1527.8806399999999</v>
      </c>
      <c r="V412" s="22">
        <f t="shared" si="72"/>
        <v>60.652400716271885</v>
      </c>
    </row>
    <row r="413" spans="1:22" ht="57" customHeight="1">
      <c r="A413" s="4" t="s">
        <v>447</v>
      </c>
      <c r="B413" s="2" t="s">
        <v>449</v>
      </c>
      <c r="C413" s="2"/>
      <c r="D413" s="5">
        <v>97.2</v>
      </c>
      <c r="E413" s="5">
        <f>E414</f>
        <v>0</v>
      </c>
      <c r="F413" s="5">
        <f t="shared" si="67"/>
        <v>97.2</v>
      </c>
      <c r="G413" s="5">
        <f>G414</f>
        <v>0</v>
      </c>
      <c r="H413" s="5">
        <f t="shared" si="76"/>
        <v>97.2</v>
      </c>
      <c r="I413" s="5">
        <f>I414</f>
        <v>934.84937000000002</v>
      </c>
      <c r="J413" s="5">
        <f t="shared" si="77"/>
        <v>1032.04937</v>
      </c>
      <c r="K413" s="5">
        <f>K414+K415</f>
        <v>244.02725999999998</v>
      </c>
      <c r="L413" s="5">
        <f t="shared" si="78"/>
        <v>1276.07663</v>
      </c>
      <c r="M413" s="5">
        <f>M414+M415</f>
        <v>210</v>
      </c>
      <c r="N413" s="5">
        <f t="shared" si="74"/>
        <v>1486.07663</v>
      </c>
      <c r="O413" s="5">
        <f>O414+O415</f>
        <v>148.35040000000001</v>
      </c>
      <c r="P413" s="5">
        <f t="shared" si="75"/>
        <v>1634.4270300000001</v>
      </c>
      <c r="Q413" s="5">
        <f>Q414+Q415</f>
        <v>193.5</v>
      </c>
      <c r="R413" s="5">
        <f t="shared" si="70"/>
        <v>1827.9270300000001</v>
      </c>
      <c r="S413" s="5">
        <f>S414+S415</f>
        <v>691.14991000000009</v>
      </c>
      <c r="T413" s="5">
        <f t="shared" si="71"/>
        <v>2519.0769399999999</v>
      </c>
      <c r="U413" s="5">
        <f>U414+U415</f>
        <v>1527.8806399999999</v>
      </c>
      <c r="V413" s="22">
        <f t="shared" si="72"/>
        <v>60.652400716271885</v>
      </c>
    </row>
    <row r="414" spans="1:22" ht="38.25">
      <c r="A414" s="4" t="s">
        <v>26</v>
      </c>
      <c r="B414" s="2" t="s">
        <v>449</v>
      </c>
      <c r="C414" s="2">
        <v>200</v>
      </c>
      <c r="D414" s="5">
        <v>97.2</v>
      </c>
      <c r="E414" s="5">
        <v>0</v>
      </c>
      <c r="F414" s="5">
        <f t="shared" si="67"/>
        <v>97.2</v>
      </c>
      <c r="G414" s="5"/>
      <c r="H414" s="5">
        <f t="shared" si="76"/>
        <v>97.2</v>
      </c>
      <c r="I414" s="5">
        <f>520+414.84937</f>
        <v>934.84937000000002</v>
      </c>
      <c r="J414" s="5">
        <f t="shared" si="77"/>
        <v>1032.04937</v>
      </c>
      <c r="K414" s="5">
        <v>180.67725999999999</v>
      </c>
      <c r="L414" s="5">
        <f t="shared" si="78"/>
        <v>1212.7266299999999</v>
      </c>
      <c r="M414" s="5">
        <v>210</v>
      </c>
      <c r="N414" s="5">
        <f t="shared" si="74"/>
        <v>1422.7266299999999</v>
      </c>
      <c r="O414" s="5">
        <v>148.35040000000001</v>
      </c>
      <c r="P414" s="5">
        <f t="shared" si="75"/>
        <v>1571.0770299999999</v>
      </c>
      <c r="Q414" s="5">
        <f>140+26+21.5+6</f>
        <v>193.5</v>
      </c>
      <c r="R414" s="5">
        <f t="shared" si="70"/>
        <v>1764.5770299999999</v>
      </c>
      <c r="S414" s="5">
        <f>245.04991+436.1+10</f>
        <v>691.14991000000009</v>
      </c>
      <c r="T414" s="5">
        <f t="shared" si="71"/>
        <v>2455.72694</v>
      </c>
      <c r="U414" s="5">
        <v>1464.5306399999999</v>
      </c>
      <c r="V414" s="22">
        <f t="shared" si="72"/>
        <v>59.637356912328364</v>
      </c>
    </row>
    <row r="415" spans="1:22" ht="15.75">
      <c r="A415" s="4" t="s">
        <v>116</v>
      </c>
      <c r="B415" s="2" t="s">
        <v>449</v>
      </c>
      <c r="C415" s="2">
        <v>800</v>
      </c>
      <c r="D415" s="5"/>
      <c r="E415" s="5"/>
      <c r="F415" s="5"/>
      <c r="G415" s="5"/>
      <c r="H415" s="5"/>
      <c r="I415" s="5"/>
      <c r="J415" s="5">
        <v>0</v>
      </c>
      <c r="K415" s="5">
        <v>63.35</v>
      </c>
      <c r="L415" s="5">
        <f t="shared" si="78"/>
        <v>63.35</v>
      </c>
      <c r="M415" s="5"/>
      <c r="N415" s="5">
        <f t="shared" si="74"/>
        <v>63.35</v>
      </c>
      <c r="O415" s="5"/>
      <c r="P415" s="5">
        <f t="shared" si="75"/>
        <v>63.35</v>
      </c>
      <c r="Q415" s="5"/>
      <c r="R415" s="5">
        <f t="shared" si="70"/>
        <v>63.35</v>
      </c>
      <c r="S415" s="5"/>
      <c r="T415" s="5">
        <f t="shared" si="71"/>
        <v>63.35</v>
      </c>
      <c r="U415" s="5">
        <v>63.35</v>
      </c>
      <c r="V415" s="22">
        <f t="shared" si="72"/>
        <v>100</v>
      </c>
    </row>
    <row r="416" spans="1:22" ht="76.5">
      <c r="A416" s="4" t="s">
        <v>451</v>
      </c>
      <c r="B416" s="2" t="s">
        <v>450</v>
      </c>
      <c r="C416" s="2"/>
      <c r="D416" s="5">
        <v>92.75</v>
      </c>
      <c r="E416" s="5">
        <f>E417</f>
        <v>0</v>
      </c>
      <c r="F416" s="5">
        <f t="shared" si="67"/>
        <v>92.75</v>
      </c>
      <c r="G416" s="5">
        <f>G417</f>
        <v>0</v>
      </c>
      <c r="H416" s="5">
        <f t="shared" si="76"/>
        <v>92.75</v>
      </c>
      <c r="I416" s="5">
        <f>I417</f>
        <v>0</v>
      </c>
      <c r="J416" s="5">
        <f t="shared" si="77"/>
        <v>92.75</v>
      </c>
      <c r="K416" s="5">
        <f>K417</f>
        <v>0</v>
      </c>
      <c r="L416" s="5">
        <f t="shared" si="78"/>
        <v>92.75</v>
      </c>
      <c r="M416" s="5">
        <f>M417</f>
        <v>0</v>
      </c>
      <c r="N416" s="5">
        <f t="shared" si="74"/>
        <v>92.75</v>
      </c>
      <c r="O416" s="5">
        <f>O417</f>
        <v>0</v>
      </c>
      <c r="P416" s="5">
        <f t="shared" si="75"/>
        <v>92.75</v>
      </c>
      <c r="Q416" s="5">
        <f>Q417</f>
        <v>0</v>
      </c>
      <c r="R416" s="5">
        <f t="shared" si="70"/>
        <v>92.75</v>
      </c>
      <c r="S416" s="5">
        <f>S417</f>
        <v>0</v>
      </c>
      <c r="T416" s="5">
        <f t="shared" si="71"/>
        <v>92.75</v>
      </c>
      <c r="U416" s="5">
        <f>U417</f>
        <v>48.220500000000001</v>
      </c>
      <c r="V416" s="22">
        <f t="shared" si="72"/>
        <v>51.989757412398916</v>
      </c>
    </row>
    <row r="417" spans="1:22" ht="63.75">
      <c r="A417" s="4" t="s">
        <v>452</v>
      </c>
      <c r="B417" s="2" t="s">
        <v>453</v>
      </c>
      <c r="C417" s="2"/>
      <c r="D417" s="5">
        <v>92.75</v>
      </c>
      <c r="E417" s="5">
        <f>E418</f>
        <v>0</v>
      </c>
      <c r="F417" s="5">
        <f t="shared" si="67"/>
        <v>92.75</v>
      </c>
      <c r="G417" s="5">
        <f>G418</f>
        <v>0</v>
      </c>
      <c r="H417" s="5">
        <f t="shared" si="76"/>
        <v>92.75</v>
      </c>
      <c r="I417" s="5">
        <f>I418</f>
        <v>0</v>
      </c>
      <c r="J417" s="5">
        <f t="shared" si="77"/>
        <v>92.75</v>
      </c>
      <c r="K417" s="5">
        <f>K418</f>
        <v>0</v>
      </c>
      <c r="L417" s="5">
        <f t="shared" si="78"/>
        <v>92.75</v>
      </c>
      <c r="M417" s="5">
        <f>M418</f>
        <v>0</v>
      </c>
      <c r="N417" s="5">
        <f t="shared" si="74"/>
        <v>92.75</v>
      </c>
      <c r="O417" s="5">
        <f>O418</f>
        <v>0</v>
      </c>
      <c r="P417" s="5">
        <f t="shared" si="75"/>
        <v>92.75</v>
      </c>
      <c r="Q417" s="5">
        <f>Q418</f>
        <v>0</v>
      </c>
      <c r="R417" s="5">
        <f t="shared" si="70"/>
        <v>92.75</v>
      </c>
      <c r="S417" s="5">
        <f>S418</f>
        <v>0</v>
      </c>
      <c r="T417" s="5">
        <f t="shared" si="71"/>
        <v>92.75</v>
      </c>
      <c r="U417" s="5">
        <f>U418</f>
        <v>48.220500000000001</v>
      </c>
      <c r="V417" s="22">
        <f t="shared" si="72"/>
        <v>51.989757412398916</v>
      </c>
    </row>
    <row r="418" spans="1:22" ht="15.75">
      <c r="A418" s="4" t="s">
        <v>116</v>
      </c>
      <c r="B418" s="2" t="s">
        <v>453</v>
      </c>
      <c r="C418" s="2">
        <v>800</v>
      </c>
      <c r="D418" s="5">
        <v>92.75</v>
      </c>
      <c r="E418" s="5">
        <v>0</v>
      </c>
      <c r="F418" s="5">
        <f t="shared" si="67"/>
        <v>92.75</v>
      </c>
      <c r="G418" s="5"/>
      <c r="H418" s="5">
        <f t="shared" si="76"/>
        <v>92.75</v>
      </c>
      <c r="I418" s="5"/>
      <c r="J418" s="5">
        <f t="shared" si="77"/>
        <v>92.75</v>
      </c>
      <c r="K418" s="5"/>
      <c r="L418" s="5">
        <f t="shared" si="78"/>
        <v>92.75</v>
      </c>
      <c r="M418" s="5"/>
      <c r="N418" s="5">
        <f t="shared" si="74"/>
        <v>92.75</v>
      </c>
      <c r="O418" s="5"/>
      <c r="P418" s="5">
        <f t="shared" si="75"/>
        <v>92.75</v>
      </c>
      <c r="Q418" s="5"/>
      <c r="R418" s="5">
        <f t="shared" si="70"/>
        <v>92.75</v>
      </c>
      <c r="S418" s="5"/>
      <c r="T418" s="5">
        <f t="shared" si="71"/>
        <v>92.75</v>
      </c>
      <c r="U418" s="5">
        <v>48.220500000000001</v>
      </c>
      <c r="V418" s="22">
        <f t="shared" si="72"/>
        <v>51.989757412398916</v>
      </c>
    </row>
    <row r="419" spans="1:22" ht="255">
      <c r="A419" s="4" t="s">
        <v>454</v>
      </c>
      <c r="B419" s="2" t="s">
        <v>456</v>
      </c>
      <c r="C419" s="2"/>
      <c r="D419" s="5">
        <v>84.470050000000001</v>
      </c>
      <c r="E419" s="5">
        <f>E420</f>
        <v>0</v>
      </c>
      <c r="F419" s="5">
        <f t="shared" si="67"/>
        <v>84.470050000000001</v>
      </c>
      <c r="G419" s="5">
        <f>G420</f>
        <v>0</v>
      </c>
      <c r="H419" s="5">
        <f t="shared" si="76"/>
        <v>84.470050000000001</v>
      </c>
      <c r="I419" s="5">
        <f>I420</f>
        <v>0</v>
      </c>
      <c r="J419" s="5">
        <f t="shared" si="77"/>
        <v>84.470050000000001</v>
      </c>
      <c r="K419" s="5">
        <f>K420</f>
        <v>1.5408199999999965</v>
      </c>
      <c r="L419" s="5">
        <f t="shared" si="78"/>
        <v>86.010869999999997</v>
      </c>
      <c r="M419" s="5">
        <f>M420</f>
        <v>0</v>
      </c>
      <c r="N419" s="5">
        <f t="shared" si="74"/>
        <v>86.010869999999997</v>
      </c>
      <c r="O419" s="5">
        <f>O420</f>
        <v>0</v>
      </c>
      <c r="P419" s="5">
        <f t="shared" si="75"/>
        <v>86.010869999999997</v>
      </c>
      <c r="Q419" s="5">
        <f>Q420</f>
        <v>0</v>
      </c>
      <c r="R419" s="5">
        <f t="shared" si="70"/>
        <v>86.010869999999997</v>
      </c>
      <c r="S419" s="5">
        <f>S420</f>
        <v>0</v>
      </c>
      <c r="T419" s="5">
        <f t="shared" si="71"/>
        <v>86.010869999999997</v>
      </c>
      <c r="U419" s="5">
        <f>U420</f>
        <v>59.092840000000002</v>
      </c>
      <c r="V419" s="22">
        <f t="shared" si="72"/>
        <v>68.703920795127416</v>
      </c>
    </row>
    <row r="420" spans="1:22" ht="242.25">
      <c r="A420" s="4" t="s">
        <v>455</v>
      </c>
      <c r="B420" s="2" t="s">
        <v>457</v>
      </c>
      <c r="C420" s="2"/>
      <c r="D420" s="5">
        <v>84.470050000000001</v>
      </c>
      <c r="E420" s="5">
        <f>E421</f>
        <v>0</v>
      </c>
      <c r="F420" s="5">
        <f t="shared" si="67"/>
        <v>84.470050000000001</v>
      </c>
      <c r="G420" s="5">
        <f>G421</f>
        <v>0</v>
      </c>
      <c r="H420" s="5">
        <f t="shared" si="76"/>
        <v>84.470050000000001</v>
      </c>
      <c r="I420" s="5">
        <f>I421</f>
        <v>0</v>
      </c>
      <c r="J420" s="5">
        <f t="shared" si="77"/>
        <v>84.470050000000001</v>
      </c>
      <c r="K420" s="5">
        <f>K421</f>
        <v>1.5408199999999965</v>
      </c>
      <c r="L420" s="5">
        <f t="shared" si="78"/>
        <v>86.010869999999997</v>
      </c>
      <c r="M420" s="5">
        <f>M421</f>
        <v>0</v>
      </c>
      <c r="N420" s="5">
        <f t="shared" si="74"/>
        <v>86.010869999999997</v>
      </c>
      <c r="O420" s="5">
        <f>O421</f>
        <v>0</v>
      </c>
      <c r="P420" s="5">
        <f t="shared" si="75"/>
        <v>86.010869999999997</v>
      </c>
      <c r="Q420" s="5">
        <f>Q421</f>
        <v>0</v>
      </c>
      <c r="R420" s="5">
        <f t="shared" si="70"/>
        <v>86.010869999999997</v>
      </c>
      <c r="S420" s="5">
        <f>S421</f>
        <v>0</v>
      </c>
      <c r="T420" s="5">
        <f t="shared" si="71"/>
        <v>86.010869999999997</v>
      </c>
      <c r="U420" s="5">
        <f>U421</f>
        <v>59.092840000000002</v>
      </c>
      <c r="V420" s="22">
        <f t="shared" si="72"/>
        <v>68.703920795127416</v>
      </c>
    </row>
    <row r="421" spans="1:22" ht="38.25">
      <c r="A421" s="4" t="s">
        <v>26</v>
      </c>
      <c r="B421" s="2" t="s">
        <v>457</v>
      </c>
      <c r="C421" s="2">
        <v>200</v>
      </c>
      <c r="D421" s="5">
        <v>84.470050000000001</v>
      </c>
      <c r="E421" s="5"/>
      <c r="F421" s="5">
        <f t="shared" si="67"/>
        <v>84.470050000000001</v>
      </c>
      <c r="G421" s="5"/>
      <c r="H421" s="5">
        <f t="shared" si="76"/>
        <v>84.470050000000001</v>
      </c>
      <c r="I421" s="5"/>
      <c r="J421" s="5">
        <f t="shared" si="77"/>
        <v>84.470050000000001</v>
      </c>
      <c r="K421" s="5">
        <f>-49+50.54082</f>
        <v>1.5408199999999965</v>
      </c>
      <c r="L421" s="5">
        <f t="shared" si="78"/>
        <v>86.010869999999997</v>
      </c>
      <c r="M421" s="5"/>
      <c r="N421" s="5">
        <f t="shared" si="74"/>
        <v>86.010869999999997</v>
      </c>
      <c r="O421" s="5"/>
      <c r="P421" s="5">
        <f t="shared" si="75"/>
        <v>86.010869999999997</v>
      </c>
      <c r="Q421" s="5"/>
      <c r="R421" s="5">
        <f t="shared" si="70"/>
        <v>86.010869999999997</v>
      </c>
      <c r="S421" s="5"/>
      <c r="T421" s="5">
        <f t="shared" si="71"/>
        <v>86.010869999999997</v>
      </c>
      <c r="U421" s="5">
        <v>59.092840000000002</v>
      </c>
      <c r="V421" s="22">
        <f t="shared" si="72"/>
        <v>68.703920795127416</v>
      </c>
    </row>
    <row r="422" spans="1:22" ht="38.25">
      <c r="A422" s="4" t="s">
        <v>475</v>
      </c>
      <c r="B422" s="2" t="s">
        <v>474</v>
      </c>
      <c r="C422" s="2"/>
      <c r="D422" s="5">
        <v>475</v>
      </c>
      <c r="E422" s="5">
        <f>E423</f>
        <v>0</v>
      </c>
      <c r="F422" s="5">
        <f t="shared" si="67"/>
        <v>475</v>
      </c>
      <c r="G422" s="5">
        <f>G423</f>
        <v>0</v>
      </c>
      <c r="H422" s="5">
        <f t="shared" si="76"/>
        <v>475</v>
      </c>
      <c r="I422" s="5">
        <f>I423</f>
        <v>0</v>
      </c>
      <c r="J422" s="5">
        <f t="shared" si="77"/>
        <v>475</v>
      </c>
      <c r="K422" s="5">
        <f>K423</f>
        <v>0</v>
      </c>
      <c r="L422" s="5">
        <f t="shared" si="78"/>
        <v>475</v>
      </c>
      <c r="M422" s="5">
        <f>M423</f>
        <v>0</v>
      </c>
      <c r="N422" s="5">
        <f t="shared" si="74"/>
        <v>475</v>
      </c>
      <c r="O422" s="5">
        <f>O423</f>
        <v>0</v>
      </c>
      <c r="P422" s="5">
        <f t="shared" si="75"/>
        <v>475</v>
      </c>
      <c r="Q422" s="5">
        <f>Q423</f>
        <v>88</v>
      </c>
      <c r="R422" s="5">
        <f t="shared" si="70"/>
        <v>563</v>
      </c>
      <c r="S422" s="5">
        <f>S423</f>
        <v>0</v>
      </c>
      <c r="T422" s="5">
        <f t="shared" si="71"/>
        <v>563</v>
      </c>
      <c r="U422" s="5">
        <f>U423</f>
        <v>563</v>
      </c>
      <c r="V422" s="22">
        <f t="shared" si="72"/>
        <v>100</v>
      </c>
    </row>
    <row r="423" spans="1:22" ht="38.25">
      <c r="A423" s="4" t="s">
        <v>476</v>
      </c>
      <c r="B423" s="2" t="s">
        <v>477</v>
      </c>
      <c r="C423" s="2"/>
      <c r="D423" s="5">
        <v>475</v>
      </c>
      <c r="E423" s="5">
        <f>E424</f>
        <v>0</v>
      </c>
      <c r="F423" s="5">
        <f t="shared" si="67"/>
        <v>475</v>
      </c>
      <c r="G423" s="5">
        <f>G424</f>
        <v>0</v>
      </c>
      <c r="H423" s="5">
        <f t="shared" si="76"/>
        <v>475</v>
      </c>
      <c r="I423" s="5">
        <f>I424</f>
        <v>0</v>
      </c>
      <c r="J423" s="5">
        <f t="shared" si="77"/>
        <v>475</v>
      </c>
      <c r="K423" s="5">
        <f>K424</f>
        <v>0</v>
      </c>
      <c r="L423" s="5">
        <f t="shared" si="78"/>
        <v>475</v>
      </c>
      <c r="M423" s="5">
        <f>M424</f>
        <v>0</v>
      </c>
      <c r="N423" s="5">
        <f t="shared" si="74"/>
        <v>475</v>
      </c>
      <c r="O423" s="5">
        <f>O424</f>
        <v>0</v>
      </c>
      <c r="P423" s="5">
        <f t="shared" si="75"/>
        <v>475</v>
      </c>
      <c r="Q423" s="5">
        <f>Q424</f>
        <v>88</v>
      </c>
      <c r="R423" s="5">
        <f t="shared" si="70"/>
        <v>563</v>
      </c>
      <c r="S423" s="5">
        <f>S424</f>
        <v>0</v>
      </c>
      <c r="T423" s="5">
        <f t="shared" si="71"/>
        <v>563</v>
      </c>
      <c r="U423" s="5">
        <f>U424</f>
        <v>563</v>
      </c>
      <c r="V423" s="22">
        <f t="shared" si="72"/>
        <v>100</v>
      </c>
    </row>
    <row r="424" spans="1:22" ht="38.25">
      <c r="A424" s="4" t="s">
        <v>26</v>
      </c>
      <c r="B424" s="2" t="s">
        <v>477</v>
      </c>
      <c r="C424" s="2">
        <v>200</v>
      </c>
      <c r="D424" s="5">
        <v>475</v>
      </c>
      <c r="E424" s="5">
        <v>0</v>
      </c>
      <c r="F424" s="5">
        <f t="shared" si="67"/>
        <v>475</v>
      </c>
      <c r="G424" s="5"/>
      <c r="H424" s="5">
        <f t="shared" si="76"/>
        <v>475</v>
      </c>
      <c r="I424" s="5"/>
      <c r="J424" s="5">
        <f t="shared" si="77"/>
        <v>475</v>
      </c>
      <c r="K424" s="5"/>
      <c r="L424" s="5">
        <f t="shared" si="78"/>
        <v>475</v>
      </c>
      <c r="M424" s="5"/>
      <c r="N424" s="5">
        <f t="shared" si="74"/>
        <v>475</v>
      </c>
      <c r="O424" s="5"/>
      <c r="P424" s="5">
        <f t="shared" si="75"/>
        <v>475</v>
      </c>
      <c r="Q424" s="5">
        <f>383-295</f>
        <v>88</v>
      </c>
      <c r="R424" s="5">
        <f t="shared" si="70"/>
        <v>563</v>
      </c>
      <c r="S424" s="5"/>
      <c r="T424" s="5">
        <f t="shared" si="71"/>
        <v>563</v>
      </c>
      <c r="U424" s="5">
        <v>563</v>
      </c>
      <c r="V424" s="22">
        <f t="shared" si="72"/>
        <v>100</v>
      </c>
    </row>
    <row r="425" spans="1:22" ht="25.5">
      <c r="A425" s="9" t="s">
        <v>443</v>
      </c>
      <c r="B425" s="8" t="s">
        <v>445</v>
      </c>
      <c r="C425" s="2"/>
      <c r="D425" s="5">
        <v>3935.4499600000004</v>
      </c>
      <c r="E425" s="5">
        <f>E426+E429+E432</f>
        <v>0</v>
      </c>
      <c r="F425" s="5">
        <f t="shared" si="67"/>
        <v>3935.4499600000004</v>
      </c>
      <c r="G425" s="5">
        <f>G426+G429+G432</f>
        <v>0</v>
      </c>
      <c r="H425" s="5">
        <f t="shared" si="76"/>
        <v>3935.4499600000004</v>
      </c>
      <c r="I425" s="5">
        <f>I426+I429+I432</f>
        <v>-1571.7044800000001</v>
      </c>
      <c r="J425" s="5">
        <f t="shared" si="77"/>
        <v>2363.7454800000005</v>
      </c>
      <c r="K425" s="5">
        <f>K426+K429+K432</f>
        <v>2402.3350499999997</v>
      </c>
      <c r="L425" s="5">
        <f t="shared" si="78"/>
        <v>4766.0805300000002</v>
      </c>
      <c r="M425" s="5">
        <f>M426+M429+M432</f>
        <v>0</v>
      </c>
      <c r="N425" s="5">
        <f t="shared" si="74"/>
        <v>4766.0805300000002</v>
      </c>
      <c r="O425" s="5">
        <f>O426+O429+O432</f>
        <v>-93.350399999999993</v>
      </c>
      <c r="P425" s="5">
        <f t="shared" si="75"/>
        <v>4672.7301299999999</v>
      </c>
      <c r="Q425" s="5">
        <f>Q426+Q429+Q432</f>
        <v>0</v>
      </c>
      <c r="R425" s="5">
        <f t="shared" si="70"/>
        <v>4672.7301299999999</v>
      </c>
      <c r="S425" s="5">
        <f>S426+S429+S432</f>
        <v>-434.1</v>
      </c>
      <c r="T425" s="5">
        <f t="shared" si="71"/>
        <v>4238.6301299999996</v>
      </c>
      <c r="U425" s="5">
        <f>U426+U429+U432</f>
        <v>2633.37806</v>
      </c>
      <c r="V425" s="22">
        <f t="shared" si="72"/>
        <v>62.128045600430823</v>
      </c>
    </row>
    <row r="426" spans="1:22" ht="229.5" customHeight="1">
      <c r="A426" s="4" t="s">
        <v>459</v>
      </c>
      <c r="B426" s="2" t="s">
        <v>460</v>
      </c>
      <c r="C426" s="2"/>
      <c r="D426" s="5">
        <v>52.9</v>
      </c>
      <c r="E426" s="5">
        <f>E427</f>
        <v>0</v>
      </c>
      <c r="F426" s="5">
        <f t="shared" si="67"/>
        <v>52.9</v>
      </c>
      <c r="G426" s="5">
        <f>G427</f>
        <v>0</v>
      </c>
      <c r="H426" s="5">
        <f t="shared" si="76"/>
        <v>52.9</v>
      </c>
      <c r="I426" s="5">
        <f>I427</f>
        <v>0</v>
      </c>
      <c r="J426" s="5">
        <f t="shared" si="77"/>
        <v>52.9</v>
      </c>
      <c r="K426" s="5">
        <f>K427</f>
        <v>851.61815000000001</v>
      </c>
      <c r="L426" s="5">
        <f t="shared" si="78"/>
        <v>904.51814999999999</v>
      </c>
      <c r="M426" s="5">
        <f>M427</f>
        <v>0</v>
      </c>
      <c r="N426" s="5">
        <f t="shared" si="74"/>
        <v>904.51814999999999</v>
      </c>
      <c r="O426" s="5">
        <f>O427</f>
        <v>0</v>
      </c>
      <c r="P426" s="5">
        <f t="shared" si="75"/>
        <v>904.51814999999999</v>
      </c>
      <c r="Q426" s="5">
        <f>Q427</f>
        <v>0</v>
      </c>
      <c r="R426" s="5">
        <f t="shared" si="70"/>
        <v>904.51814999999999</v>
      </c>
      <c r="S426" s="5">
        <f>S427</f>
        <v>-116.26835</v>
      </c>
      <c r="T426" s="5">
        <f t="shared" si="71"/>
        <v>788.24980000000005</v>
      </c>
      <c r="U426" s="5">
        <f>U427</f>
        <v>788.24980000000005</v>
      </c>
      <c r="V426" s="22">
        <f t="shared" si="72"/>
        <v>100</v>
      </c>
    </row>
    <row r="427" spans="1:22" ht="220.5" customHeight="1">
      <c r="A427" s="4" t="s">
        <v>458</v>
      </c>
      <c r="B427" s="2" t="s">
        <v>461</v>
      </c>
      <c r="C427" s="2"/>
      <c r="D427" s="5">
        <v>52.9</v>
      </c>
      <c r="E427" s="5">
        <f>E428</f>
        <v>0</v>
      </c>
      <c r="F427" s="5">
        <f t="shared" si="67"/>
        <v>52.9</v>
      </c>
      <c r="G427" s="5">
        <f>G428</f>
        <v>0</v>
      </c>
      <c r="H427" s="5">
        <f t="shared" si="76"/>
        <v>52.9</v>
      </c>
      <c r="I427" s="5">
        <f>I428</f>
        <v>0</v>
      </c>
      <c r="J427" s="5">
        <f t="shared" si="77"/>
        <v>52.9</v>
      </c>
      <c r="K427" s="5">
        <f>K428</f>
        <v>851.61815000000001</v>
      </c>
      <c r="L427" s="5">
        <f t="shared" si="78"/>
        <v>904.51814999999999</v>
      </c>
      <c r="M427" s="5">
        <f>M428</f>
        <v>0</v>
      </c>
      <c r="N427" s="5">
        <f t="shared" si="74"/>
        <v>904.51814999999999</v>
      </c>
      <c r="O427" s="5">
        <f>O428</f>
        <v>0</v>
      </c>
      <c r="P427" s="5">
        <f t="shared" si="75"/>
        <v>904.51814999999999</v>
      </c>
      <c r="Q427" s="5">
        <f>Q428</f>
        <v>0</v>
      </c>
      <c r="R427" s="5">
        <f t="shared" si="70"/>
        <v>904.51814999999999</v>
      </c>
      <c r="S427" s="5">
        <f>S428</f>
        <v>-116.26835</v>
      </c>
      <c r="T427" s="5">
        <f t="shared" si="71"/>
        <v>788.24980000000005</v>
      </c>
      <c r="U427" s="5">
        <f>U428</f>
        <v>788.24980000000005</v>
      </c>
      <c r="V427" s="22">
        <f t="shared" si="72"/>
        <v>100</v>
      </c>
    </row>
    <row r="428" spans="1:22" ht="15.75">
      <c r="A428" s="4" t="s">
        <v>116</v>
      </c>
      <c r="B428" s="2" t="s">
        <v>461</v>
      </c>
      <c r="C428" s="2">
        <v>800</v>
      </c>
      <c r="D428" s="5">
        <v>52.9</v>
      </c>
      <c r="E428" s="5"/>
      <c r="F428" s="5">
        <f t="shared" si="67"/>
        <v>52.9</v>
      </c>
      <c r="G428" s="5"/>
      <c r="H428" s="5">
        <f t="shared" si="76"/>
        <v>52.9</v>
      </c>
      <c r="I428" s="5"/>
      <c r="J428" s="5">
        <f t="shared" si="77"/>
        <v>52.9</v>
      </c>
      <c r="K428" s="5">
        <f>902.15897-50.54082</f>
        <v>851.61815000000001</v>
      </c>
      <c r="L428" s="5">
        <f t="shared" si="78"/>
        <v>904.51814999999999</v>
      </c>
      <c r="M428" s="5"/>
      <c r="N428" s="5">
        <f t="shared" si="74"/>
        <v>904.51814999999999</v>
      </c>
      <c r="O428" s="5"/>
      <c r="P428" s="5">
        <f t="shared" si="75"/>
        <v>904.51814999999999</v>
      </c>
      <c r="Q428" s="5"/>
      <c r="R428" s="5">
        <f t="shared" si="70"/>
        <v>904.51814999999999</v>
      </c>
      <c r="S428" s="5">
        <v>-116.26835</v>
      </c>
      <c r="T428" s="5">
        <f t="shared" si="71"/>
        <v>788.24980000000005</v>
      </c>
      <c r="U428" s="5">
        <v>788.24980000000005</v>
      </c>
      <c r="V428" s="22">
        <f t="shared" si="72"/>
        <v>100</v>
      </c>
    </row>
    <row r="429" spans="1:22" ht="76.5">
      <c r="A429" s="4" t="s">
        <v>462</v>
      </c>
      <c r="B429" s="2" t="s">
        <v>464</v>
      </c>
      <c r="C429" s="2"/>
      <c r="D429" s="5">
        <v>3738.5499599999998</v>
      </c>
      <c r="E429" s="5">
        <f>E430</f>
        <v>0</v>
      </c>
      <c r="F429" s="5">
        <f t="shared" si="67"/>
        <v>3738.5499599999998</v>
      </c>
      <c r="G429" s="5">
        <f>G430</f>
        <v>0</v>
      </c>
      <c r="H429" s="5">
        <f t="shared" si="76"/>
        <v>3738.5499599999998</v>
      </c>
      <c r="I429" s="5">
        <f>I430</f>
        <v>-1571.7044800000001</v>
      </c>
      <c r="J429" s="5">
        <f t="shared" si="77"/>
        <v>2166.84548</v>
      </c>
      <c r="K429" s="5">
        <f>K430</f>
        <v>1550.7168999999999</v>
      </c>
      <c r="L429" s="5">
        <f t="shared" si="78"/>
        <v>3717.5623799999998</v>
      </c>
      <c r="M429" s="5">
        <f>M430</f>
        <v>0</v>
      </c>
      <c r="N429" s="5">
        <f t="shared" si="74"/>
        <v>3717.5623799999998</v>
      </c>
      <c r="O429" s="5">
        <f>O430</f>
        <v>-93.350399999999993</v>
      </c>
      <c r="P429" s="5">
        <f t="shared" si="75"/>
        <v>3624.21198</v>
      </c>
      <c r="Q429" s="5">
        <f>Q430</f>
        <v>0</v>
      </c>
      <c r="R429" s="5">
        <f t="shared" si="70"/>
        <v>3624.21198</v>
      </c>
      <c r="S429" s="5">
        <f>S430</f>
        <v>-317.83165000000002</v>
      </c>
      <c r="T429" s="5">
        <f t="shared" si="71"/>
        <v>3306.38033</v>
      </c>
      <c r="U429" s="5">
        <f>U430</f>
        <v>1791.12826</v>
      </c>
      <c r="V429" s="22">
        <f t="shared" si="72"/>
        <v>54.171876228165196</v>
      </c>
    </row>
    <row r="430" spans="1:22" ht="63.75">
      <c r="A430" s="4" t="s">
        <v>463</v>
      </c>
      <c r="B430" s="2" t="s">
        <v>465</v>
      </c>
      <c r="C430" s="2"/>
      <c r="D430" s="5">
        <v>3738.5499599999998</v>
      </c>
      <c r="E430" s="5">
        <f>E431</f>
        <v>0</v>
      </c>
      <c r="F430" s="5">
        <f t="shared" si="67"/>
        <v>3738.5499599999998</v>
      </c>
      <c r="G430" s="5">
        <f>G431</f>
        <v>0</v>
      </c>
      <c r="H430" s="5">
        <f t="shared" si="76"/>
        <v>3738.5499599999998</v>
      </c>
      <c r="I430" s="5">
        <f>I431</f>
        <v>-1571.7044800000001</v>
      </c>
      <c r="J430" s="5">
        <f t="shared" si="77"/>
        <v>2166.84548</v>
      </c>
      <c r="K430" s="5">
        <f>K431</f>
        <v>1550.7168999999999</v>
      </c>
      <c r="L430" s="5">
        <f t="shared" si="78"/>
        <v>3717.5623799999998</v>
      </c>
      <c r="M430" s="5">
        <f>M431</f>
        <v>0</v>
      </c>
      <c r="N430" s="5">
        <f t="shared" si="74"/>
        <v>3717.5623799999998</v>
      </c>
      <c r="O430" s="5">
        <f>O431</f>
        <v>-93.350399999999993</v>
      </c>
      <c r="P430" s="5">
        <f t="shared" si="75"/>
        <v>3624.21198</v>
      </c>
      <c r="Q430" s="5">
        <f>Q431</f>
        <v>0</v>
      </c>
      <c r="R430" s="5">
        <f t="shared" si="70"/>
        <v>3624.21198</v>
      </c>
      <c r="S430" s="5">
        <f>S431</f>
        <v>-317.83165000000002</v>
      </c>
      <c r="T430" s="5">
        <f t="shared" si="71"/>
        <v>3306.38033</v>
      </c>
      <c r="U430" s="5">
        <f>U431</f>
        <v>1791.12826</v>
      </c>
      <c r="V430" s="22">
        <f t="shared" si="72"/>
        <v>54.171876228165196</v>
      </c>
    </row>
    <row r="431" spans="1:22" ht="15.75">
      <c r="A431" s="4" t="s">
        <v>116</v>
      </c>
      <c r="B431" s="2" t="s">
        <v>465</v>
      </c>
      <c r="C431" s="2">
        <v>800</v>
      </c>
      <c r="D431" s="5">
        <v>3738.5499599999998</v>
      </c>
      <c r="E431" s="5">
        <v>0</v>
      </c>
      <c r="F431" s="5">
        <f t="shared" si="67"/>
        <v>3738.5499599999998</v>
      </c>
      <c r="G431" s="5"/>
      <c r="H431" s="5">
        <f t="shared" si="76"/>
        <v>3738.5499599999998</v>
      </c>
      <c r="I431" s="5">
        <v>-1571.7044800000001</v>
      </c>
      <c r="J431" s="5">
        <f t="shared" si="77"/>
        <v>2166.84548</v>
      </c>
      <c r="K431" s="5">
        <v>1550.7168999999999</v>
      </c>
      <c r="L431" s="5">
        <f t="shared" si="78"/>
        <v>3717.5623799999998</v>
      </c>
      <c r="M431" s="5"/>
      <c r="N431" s="5">
        <f t="shared" si="74"/>
        <v>3717.5623799999998</v>
      </c>
      <c r="O431" s="5">
        <v>-93.350399999999993</v>
      </c>
      <c r="P431" s="5">
        <f t="shared" si="75"/>
        <v>3624.21198</v>
      </c>
      <c r="Q431" s="5"/>
      <c r="R431" s="5">
        <f t="shared" si="70"/>
        <v>3624.21198</v>
      </c>
      <c r="S431" s="5">
        <v>-317.83165000000002</v>
      </c>
      <c r="T431" s="5">
        <f t="shared" si="71"/>
        <v>3306.38033</v>
      </c>
      <c r="U431" s="5">
        <v>1791.12826</v>
      </c>
      <c r="V431" s="22">
        <f t="shared" si="72"/>
        <v>54.171876228165196</v>
      </c>
    </row>
    <row r="432" spans="1:22" ht="43.5" customHeight="1">
      <c r="A432" s="4" t="s">
        <v>466</v>
      </c>
      <c r="B432" s="2" t="s">
        <v>468</v>
      </c>
      <c r="C432" s="2"/>
      <c r="D432" s="5">
        <v>144</v>
      </c>
      <c r="E432" s="5">
        <f>E433</f>
        <v>0</v>
      </c>
      <c r="F432" s="5">
        <f t="shared" si="67"/>
        <v>144</v>
      </c>
      <c r="G432" s="5">
        <f>G433</f>
        <v>0</v>
      </c>
      <c r="H432" s="5">
        <f t="shared" si="76"/>
        <v>144</v>
      </c>
      <c r="I432" s="5">
        <f>I433</f>
        <v>0</v>
      </c>
      <c r="J432" s="5">
        <f t="shared" si="77"/>
        <v>144</v>
      </c>
      <c r="K432" s="5">
        <f>K433</f>
        <v>0</v>
      </c>
      <c r="L432" s="5">
        <f t="shared" si="78"/>
        <v>144</v>
      </c>
      <c r="M432" s="5">
        <f>M433</f>
        <v>0</v>
      </c>
      <c r="N432" s="5">
        <f t="shared" si="74"/>
        <v>144</v>
      </c>
      <c r="O432" s="5">
        <f>O433</f>
        <v>0</v>
      </c>
      <c r="P432" s="5">
        <f t="shared" si="75"/>
        <v>144</v>
      </c>
      <c r="Q432" s="5">
        <f>Q433</f>
        <v>0</v>
      </c>
      <c r="R432" s="5">
        <f t="shared" si="70"/>
        <v>144</v>
      </c>
      <c r="S432" s="5">
        <f>S433</f>
        <v>0</v>
      </c>
      <c r="T432" s="5">
        <f t="shared" si="71"/>
        <v>144</v>
      </c>
      <c r="U432" s="5">
        <f>U433</f>
        <v>54</v>
      </c>
      <c r="V432" s="22">
        <f t="shared" si="72"/>
        <v>37.5</v>
      </c>
    </row>
    <row r="433" spans="1:22" ht="38.25">
      <c r="A433" s="4" t="s">
        <v>467</v>
      </c>
      <c r="B433" s="2" t="s">
        <v>469</v>
      </c>
      <c r="C433" s="2"/>
      <c r="D433" s="5">
        <v>144</v>
      </c>
      <c r="E433" s="5">
        <f>E434</f>
        <v>0</v>
      </c>
      <c r="F433" s="5">
        <f t="shared" si="67"/>
        <v>144</v>
      </c>
      <c r="G433" s="5">
        <f>G434</f>
        <v>0</v>
      </c>
      <c r="H433" s="5">
        <f t="shared" si="76"/>
        <v>144</v>
      </c>
      <c r="I433" s="5">
        <f>I434</f>
        <v>0</v>
      </c>
      <c r="J433" s="5">
        <f t="shared" si="77"/>
        <v>144</v>
      </c>
      <c r="K433" s="5">
        <f>K434</f>
        <v>0</v>
      </c>
      <c r="L433" s="5">
        <f t="shared" si="78"/>
        <v>144</v>
      </c>
      <c r="M433" s="5">
        <f>M434</f>
        <v>0</v>
      </c>
      <c r="N433" s="5">
        <f t="shared" si="74"/>
        <v>144</v>
      </c>
      <c r="O433" s="5">
        <f>O434</f>
        <v>0</v>
      </c>
      <c r="P433" s="5">
        <f t="shared" si="75"/>
        <v>144</v>
      </c>
      <c r="Q433" s="5">
        <f>Q434</f>
        <v>0</v>
      </c>
      <c r="R433" s="5">
        <f t="shared" si="70"/>
        <v>144</v>
      </c>
      <c r="S433" s="5">
        <f>S434</f>
        <v>0</v>
      </c>
      <c r="T433" s="5">
        <f t="shared" si="71"/>
        <v>144</v>
      </c>
      <c r="U433" s="5">
        <f>U434</f>
        <v>54</v>
      </c>
      <c r="V433" s="22">
        <f t="shared" si="72"/>
        <v>37.5</v>
      </c>
    </row>
    <row r="434" spans="1:22" ht="38.25">
      <c r="A434" s="4" t="s">
        <v>26</v>
      </c>
      <c r="B434" s="2" t="s">
        <v>469</v>
      </c>
      <c r="C434" s="2">
        <v>200</v>
      </c>
      <c r="D434" s="5">
        <v>144</v>
      </c>
      <c r="E434" s="5">
        <v>0</v>
      </c>
      <c r="F434" s="5">
        <f t="shared" si="67"/>
        <v>144</v>
      </c>
      <c r="G434" s="5"/>
      <c r="H434" s="5">
        <f t="shared" si="76"/>
        <v>144</v>
      </c>
      <c r="I434" s="5"/>
      <c r="J434" s="5">
        <f t="shared" si="77"/>
        <v>144</v>
      </c>
      <c r="K434" s="5"/>
      <c r="L434" s="5">
        <f t="shared" si="78"/>
        <v>144</v>
      </c>
      <c r="M434" s="5"/>
      <c r="N434" s="5">
        <f t="shared" si="74"/>
        <v>144</v>
      </c>
      <c r="O434" s="5"/>
      <c r="P434" s="5">
        <f t="shared" si="75"/>
        <v>144</v>
      </c>
      <c r="Q434" s="5"/>
      <c r="R434" s="5">
        <f t="shared" si="70"/>
        <v>144</v>
      </c>
      <c r="S434" s="5"/>
      <c r="T434" s="5">
        <f t="shared" si="71"/>
        <v>144</v>
      </c>
      <c r="U434" s="5">
        <v>54</v>
      </c>
      <c r="V434" s="22">
        <f t="shared" si="72"/>
        <v>37.5</v>
      </c>
    </row>
    <row r="435" spans="1:22" ht="38.25">
      <c r="A435" s="9" t="s">
        <v>507</v>
      </c>
      <c r="B435" s="8" t="s">
        <v>508</v>
      </c>
      <c r="C435" s="2"/>
      <c r="D435" s="5">
        <v>392</v>
      </c>
      <c r="E435" s="5">
        <f>E436</f>
        <v>0</v>
      </c>
      <c r="F435" s="5">
        <f t="shared" si="67"/>
        <v>392</v>
      </c>
      <c r="G435" s="5">
        <f>G436</f>
        <v>0</v>
      </c>
      <c r="H435" s="5">
        <f t="shared" si="76"/>
        <v>392</v>
      </c>
      <c r="I435" s="5">
        <f>I436</f>
        <v>0</v>
      </c>
      <c r="J435" s="5">
        <f t="shared" si="77"/>
        <v>392</v>
      </c>
      <c r="K435" s="5">
        <f>K436</f>
        <v>0</v>
      </c>
      <c r="L435" s="5">
        <f t="shared" si="78"/>
        <v>392</v>
      </c>
      <c r="M435" s="5">
        <f>M436</f>
        <v>-392</v>
      </c>
      <c r="N435" s="5">
        <f t="shared" si="74"/>
        <v>0</v>
      </c>
      <c r="O435" s="5">
        <f>O436</f>
        <v>580</v>
      </c>
      <c r="P435" s="5">
        <f t="shared" si="75"/>
        <v>580</v>
      </c>
      <c r="Q435" s="5">
        <f>Q436</f>
        <v>0</v>
      </c>
      <c r="R435" s="5">
        <f t="shared" si="70"/>
        <v>580</v>
      </c>
      <c r="S435" s="5">
        <f>S436</f>
        <v>0</v>
      </c>
      <c r="T435" s="5">
        <f t="shared" si="71"/>
        <v>580</v>
      </c>
      <c r="U435" s="5">
        <f>U436</f>
        <v>0</v>
      </c>
      <c r="V435" s="22">
        <f t="shared" si="72"/>
        <v>0</v>
      </c>
    </row>
    <row r="436" spans="1:22" ht="51">
      <c r="A436" s="4" t="s">
        <v>509</v>
      </c>
      <c r="B436" s="2" t="s">
        <v>511</v>
      </c>
      <c r="C436" s="2"/>
      <c r="D436" s="5">
        <v>392</v>
      </c>
      <c r="E436" s="5">
        <f>E437</f>
        <v>0</v>
      </c>
      <c r="F436" s="5">
        <f t="shared" si="67"/>
        <v>392</v>
      </c>
      <c r="G436" s="5">
        <f>G437</f>
        <v>0</v>
      </c>
      <c r="H436" s="5">
        <f t="shared" si="76"/>
        <v>392</v>
      </c>
      <c r="I436" s="5">
        <f>I437</f>
        <v>0</v>
      </c>
      <c r="J436" s="5">
        <f t="shared" si="77"/>
        <v>392</v>
      </c>
      <c r="K436" s="5">
        <f>K437</f>
        <v>0</v>
      </c>
      <c r="L436" s="5">
        <f t="shared" si="78"/>
        <v>392</v>
      </c>
      <c r="M436" s="5">
        <f>M437</f>
        <v>-392</v>
      </c>
      <c r="N436" s="5">
        <f t="shared" si="74"/>
        <v>0</v>
      </c>
      <c r="O436" s="5">
        <f>O437</f>
        <v>580</v>
      </c>
      <c r="P436" s="5">
        <f t="shared" si="75"/>
        <v>580</v>
      </c>
      <c r="Q436" s="5">
        <f>Q437</f>
        <v>0</v>
      </c>
      <c r="R436" s="5">
        <f t="shared" si="70"/>
        <v>580</v>
      </c>
      <c r="S436" s="5">
        <f>S437</f>
        <v>0</v>
      </c>
      <c r="T436" s="5">
        <f t="shared" si="71"/>
        <v>580</v>
      </c>
      <c r="U436" s="5">
        <f>U437</f>
        <v>0</v>
      </c>
      <c r="V436" s="22">
        <f t="shared" si="72"/>
        <v>0</v>
      </c>
    </row>
    <row r="437" spans="1:22" ht="38.25">
      <c r="A437" s="4" t="s">
        <v>510</v>
      </c>
      <c r="B437" s="2" t="s">
        <v>512</v>
      </c>
      <c r="C437" s="2"/>
      <c r="D437" s="5">
        <v>392</v>
      </c>
      <c r="E437" s="5">
        <f>E438</f>
        <v>0</v>
      </c>
      <c r="F437" s="5">
        <f t="shared" si="67"/>
        <v>392</v>
      </c>
      <c r="G437" s="5">
        <f>G438</f>
        <v>0</v>
      </c>
      <c r="H437" s="5">
        <f t="shared" si="76"/>
        <v>392</v>
      </c>
      <c r="I437" s="5">
        <f>I438</f>
        <v>0</v>
      </c>
      <c r="J437" s="5">
        <f t="shared" si="77"/>
        <v>392</v>
      </c>
      <c r="K437" s="5">
        <f>K438</f>
        <v>0</v>
      </c>
      <c r="L437" s="5">
        <f t="shared" si="78"/>
        <v>392</v>
      </c>
      <c r="M437" s="5">
        <f>M438</f>
        <v>-392</v>
      </c>
      <c r="N437" s="5">
        <f t="shared" si="74"/>
        <v>0</v>
      </c>
      <c r="O437" s="5">
        <f>O438</f>
        <v>580</v>
      </c>
      <c r="P437" s="5">
        <f t="shared" si="75"/>
        <v>580</v>
      </c>
      <c r="Q437" s="5">
        <f>Q438</f>
        <v>0</v>
      </c>
      <c r="R437" s="5">
        <f t="shared" si="70"/>
        <v>580</v>
      </c>
      <c r="S437" s="5">
        <f>S438</f>
        <v>0</v>
      </c>
      <c r="T437" s="5">
        <f t="shared" si="71"/>
        <v>580</v>
      </c>
      <c r="U437" s="5">
        <f>U438</f>
        <v>0</v>
      </c>
      <c r="V437" s="22">
        <f t="shared" si="72"/>
        <v>0</v>
      </c>
    </row>
    <row r="438" spans="1:22" ht="38.25">
      <c r="A438" s="4" t="s">
        <v>26</v>
      </c>
      <c r="B438" s="2" t="s">
        <v>512</v>
      </c>
      <c r="C438" s="2">
        <v>200</v>
      </c>
      <c r="D438" s="5">
        <v>392</v>
      </c>
      <c r="E438" s="5">
        <v>0</v>
      </c>
      <c r="F438" s="5">
        <f t="shared" si="67"/>
        <v>392</v>
      </c>
      <c r="G438" s="5"/>
      <c r="H438" s="5">
        <f t="shared" si="76"/>
        <v>392</v>
      </c>
      <c r="I438" s="5"/>
      <c r="J438" s="5">
        <f t="shared" si="77"/>
        <v>392</v>
      </c>
      <c r="K438" s="5"/>
      <c r="L438" s="5">
        <f t="shared" si="78"/>
        <v>392</v>
      </c>
      <c r="M438" s="5">
        <v>-392</v>
      </c>
      <c r="N438" s="5">
        <f t="shared" si="74"/>
        <v>0</v>
      </c>
      <c r="O438" s="5">
        <v>580</v>
      </c>
      <c r="P438" s="5">
        <f t="shared" si="75"/>
        <v>580</v>
      </c>
      <c r="Q438" s="5"/>
      <c r="R438" s="5">
        <f t="shared" si="70"/>
        <v>580</v>
      </c>
      <c r="S438" s="5"/>
      <c r="T438" s="5">
        <f t="shared" si="71"/>
        <v>580</v>
      </c>
      <c r="U438" s="5">
        <v>0</v>
      </c>
      <c r="V438" s="22">
        <f t="shared" si="72"/>
        <v>0</v>
      </c>
    </row>
    <row r="439" spans="1:22" ht="63">
      <c r="A439" s="7" t="s">
        <v>362</v>
      </c>
      <c r="B439" s="8" t="s">
        <v>177</v>
      </c>
      <c r="C439" s="2"/>
      <c r="D439" s="5">
        <v>5992.1132599999992</v>
      </c>
      <c r="E439" s="5">
        <f>E440+E443</f>
        <v>0</v>
      </c>
      <c r="F439" s="5">
        <f t="shared" si="67"/>
        <v>5992.1132599999992</v>
      </c>
      <c r="G439" s="5">
        <f>G440+G443</f>
        <v>0</v>
      </c>
      <c r="H439" s="5">
        <f t="shared" si="76"/>
        <v>5992.1132599999992</v>
      </c>
      <c r="I439" s="5">
        <f>I440+I443</f>
        <v>0</v>
      </c>
      <c r="J439" s="5">
        <f t="shared" si="77"/>
        <v>5992.1132599999992</v>
      </c>
      <c r="K439" s="5">
        <f>K440+K443</f>
        <v>0</v>
      </c>
      <c r="L439" s="5">
        <f t="shared" si="78"/>
        <v>5992.1132599999992</v>
      </c>
      <c r="M439" s="5">
        <f>M440+M443</f>
        <v>-27.031999999999982</v>
      </c>
      <c r="N439" s="5">
        <f t="shared" si="74"/>
        <v>5965.081259999999</v>
      </c>
      <c r="O439" s="5">
        <f>O440+O443</f>
        <v>0</v>
      </c>
      <c r="P439" s="5">
        <f t="shared" si="75"/>
        <v>5965.081259999999</v>
      </c>
      <c r="Q439" s="5">
        <f>Q440+Q443</f>
        <v>0</v>
      </c>
      <c r="R439" s="5">
        <f t="shared" si="70"/>
        <v>5965.081259999999</v>
      </c>
      <c r="S439" s="5">
        <f>S440+S443</f>
        <v>1578.615</v>
      </c>
      <c r="T439" s="5">
        <f t="shared" si="71"/>
        <v>7543.6962599999988</v>
      </c>
      <c r="U439" s="5">
        <f>U440+U443</f>
        <v>5795.6979499999998</v>
      </c>
      <c r="V439" s="22">
        <f t="shared" si="72"/>
        <v>76.828357747266992</v>
      </c>
    </row>
    <row r="440" spans="1:22" ht="15.75">
      <c r="A440" s="4" t="s">
        <v>4</v>
      </c>
      <c r="B440" s="2" t="s">
        <v>178</v>
      </c>
      <c r="C440" s="2"/>
      <c r="D440" s="5">
        <v>0</v>
      </c>
      <c r="E440" s="5">
        <f>E441</f>
        <v>0</v>
      </c>
      <c r="F440" s="5">
        <f t="shared" si="67"/>
        <v>0</v>
      </c>
      <c r="G440" s="5">
        <f>G441</f>
        <v>0</v>
      </c>
      <c r="H440" s="5">
        <f t="shared" si="76"/>
        <v>0</v>
      </c>
      <c r="I440" s="5">
        <f>I441</f>
        <v>0</v>
      </c>
      <c r="J440" s="5">
        <f t="shared" si="77"/>
        <v>0</v>
      </c>
      <c r="K440" s="5">
        <f>K441</f>
        <v>0</v>
      </c>
      <c r="L440" s="5">
        <f t="shared" si="78"/>
        <v>0</v>
      </c>
      <c r="M440" s="5">
        <f>M441</f>
        <v>337</v>
      </c>
      <c r="N440" s="5">
        <f t="shared" si="74"/>
        <v>337</v>
      </c>
      <c r="O440" s="5">
        <f>O441</f>
        <v>0</v>
      </c>
      <c r="P440" s="5">
        <f t="shared" si="75"/>
        <v>337</v>
      </c>
      <c r="Q440" s="5">
        <f>Q441</f>
        <v>0</v>
      </c>
      <c r="R440" s="5">
        <f t="shared" si="70"/>
        <v>337</v>
      </c>
      <c r="S440" s="5">
        <f>S441</f>
        <v>0</v>
      </c>
      <c r="T440" s="5">
        <f t="shared" si="71"/>
        <v>337</v>
      </c>
      <c r="U440" s="5">
        <f>U441</f>
        <v>337</v>
      </c>
      <c r="V440" s="22">
        <f t="shared" si="72"/>
        <v>100</v>
      </c>
    </row>
    <row r="441" spans="1:22" ht="38.25">
      <c r="A441" s="4" t="s">
        <v>363</v>
      </c>
      <c r="B441" s="2" t="s">
        <v>179</v>
      </c>
      <c r="C441" s="2"/>
      <c r="D441" s="5">
        <v>0</v>
      </c>
      <c r="E441" s="5">
        <f>E442</f>
        <v>0</v>
      </c>
      <c r="F441" s="5">
        <f t="shared" si="67"/>
        <v>0</v>
      </c>
      <c r="G441" s="5">
        <f>G442</f>
        <v>0</v>
      </c>
      <c r="H441" s="5">
        <f t="shared" si="76"/>
        <v>0</v>
      </c>
      <c r="I441" s="5">
        <f>I442</f>
        <v>0</v>
      </c>
      <c r="J441" s="5">
        <f t="shared" si="77"/>
        <v>0</v>
      </c>
      <c r="K441" s="5">
        <f>K442</f>
        <v>0</v>
      </c>
      <c r="L441" s="5">
        <f t="shared" si="78"/>
        <v>0</v>
      </c>
      <c r="M441" s="5">
        <f>M442</f>
        <v>337</v>
      </c>
      <c r="N441" s="5">
        <f t="shared" si="74"/>
        <v>337</v>
      </c>
      <c r="O441" s="5">
        <f>O442</f>
        <v>0</v>
      </c>
      <c r="P441" s="5">
        <f t="shared" si="75"/>
        <v>337</v>
      </c>
      <c r="Q441" s="5">
        <f>Q442</f>
        <v>0</v>
      </c>
      <c r="R441" s="5">
        <f t="shared" si="70"/>
        <v>337</v>
      </c>
      <c r="S441" s="5">
        <f>S442</f>
        <v>0</v>
      </c>
      <c r="T441" s="5">
        <f t="shared" si="71"/>
        <v>337</v>
      </c>
      <c r="U441" s="5">
        <f>U442</f>
        <v>337</v>
      </c>
      <c r="V441" s="22">
        <f t="shared" si="72"/>
        <v>100</v>
      </c>
    </row>
    <row r="442" spans="1:22" ht="38.25">
      <c r="A442" s="4" t="s">
        <v>26</v>
      </c>
      <c r="B442" s="2" t="s">
        <v>179</v>
      </c>
      <c r="C442" s="2">
        <v>200</v>
      </c>
      <c r="D442" s="5">
        <v>0</v>
      </c>
      <c r="E442" s="5">
        <v>0</v>
      </c>
      <c r="F442" s="5">
        <f t="shared" si="67"/>
        <v>0</v>
      </c>
      <c r="G442" s="5"/>
      <c r="H442" s="5">
        <f t="shared" si="76"/>
        <v>0</v>
      </c>
      <c r="I442" s="5"/>
      <c r="J442" s="5">
        <f t="shared" si="77"/>
        <v>0</v>
      </c>
      <c r="K442" s="5"/>
      <c r="L442" s="5">
        <f t="shared" si="78"/>
        <v>0</v>
      </c>
      <c r="M442" s="5">
        <v>337</v>
      </c>
      <c r="N442" s="5">
        <f t="shared" si="74"/>
        <v>337</v>
      </c>
      <c r="O442" s="5"/>
      <c r="P442" s="5">
        <f t="shared" si="75"/>
        <v>337</v>
      </c>
      <c r="Q442" s="5"/>
      <c r="R442" s="5">
        <f t="shared" si="70"/>
        <v>337</v>
      </c>
      <c r="S442" s="5"/>
      <c r="T442" s="5">
        <f t="shared" si="71"/>
        <v>337</v>
      </c>
      <c r="U442" s="5">
        <v>337</v>
      </c>
      <c r="V442" s="22">
        <f t="shared" si="72"/>
        <v>100</v>
      </c>
    </row>
    <row r="443" spans="1:22" ht="15.75">
      <c r="A443" s="7" t="s">
        <v>180</v>
      </c>
      <c r="B443" s="2" t="s">
        <v>181</v>
      </c>
      <c r="C443" s="2"/>
      <c r="D443" s="5">
        <v>5992.1132599999992</v>
      </c>
      <c r="E443" s="5">
        <f>E444+E446+E448+E451+E453</f>
        <v>0</v>
      </c>
      <c r="F443" s="5">
        <f t="shared" si="67"/>
        <v>5992.1132599999992</v>
      </c>
      <c r="G443" s="5">
        <f>G444+G446+G448+G451+G453</f>
        <v>0</v>
      </c>
      <c r="H443" s="5">
        <f t="shared" si="76"/>
        <v>5992.1132599999992</v>
      </c>
      <c r="I443" s="5">
        <f>I444+I446+I448+I451+I453</f>
        <v>0</v>
      </c>
      <c r="J443" s="5">
        <f t="shared" si="77"/>
        <v>5992.1132599999992</v>
      </c>
      <c r="K443" s="5">
        <f>K444+K446+K448+K451+K453</f>
        <v>0</v>
      </c>
      <c r="L443" s="5">
        <f t="shared" si="78"/>
        <v>5992.1132599999992</v>
      </c>
      <c r="M443" s="5">
        <f>M444+M446+M448+M451+M453</f>
        <v>-364.03199999999998</v>
      </c>
      <c r="N443" s="5">
        <f t="shared" si="74"/>
        <v>5628.081259999999</v>
      </c>
      <c r="O443" s="5">
        <f>O444+O446+O448+O451+O453</f>
        <v>0</v>
      </c>
      <c r="P443" s="5">
        <f t="shared" si="75"/>
        <v>5628.081259999999</v>
      </c>
      <c r="Q443" s="5">
        <f>Q444+Q446+Q448+Q451+Q453+Q455</f>
        <v>0</v>
      </c>
      <c r="R443" s="5">
        <f t="shared" si="70"/>
        <v>5628.081259999999</v>
      </c>
      <c r="S443" s="5">
        <f>S444+S446+S448+S451+S453+S455</f>
        <v>1578.615</v>
      </c>
      <c r="T443" s="5">
        <f t="shared" si="71"/>
        <v>7206.6962599999988</v>
      </c>
      <c r="U443" s="5">
        <f>U444+U446+U448+U451+U453+U455</f>
        <v>5458.6979499999998</v>
      </c>
      <c r="V443" s="22">
        <f t="shared" si="72"/>
        <v>75.744803902697015</v>
      </c>
    </row>
    <row r="444" spans="1:22" ht="38.25">
      <c r="A444" s="4" t="s">
        <v>590</v>
      </c>
      <c r="B444" s="2" t="s">
        <v>182</v>
      </c>
      <c r="C444" s="2"/>
      <c r="D444" s="5">
        <v>1786.4579999999999</v>
      </c>
      <c r="E444" s="5">
        <f>E445</f>
        <v>0</v>
      </c>
      <c r="F444" s="5">
        <f t="shared" si="67"/>
        <v>1786.4579999999999</v>
      </c>
      <c r="G444" s="5">
        <f>G445</f>
        <v>0</v>
      </c>
      <c r="H444" s="5">
        <f t="shared" si="76"/>
        <v>1786.4579999999999</v>
      </c>
      <c r="I444" s="5">
        <f>I445</f>
        <v>0</v>
      </c>
      <c r="J444" s="5">
        <f t="shared" si="77"/>
        <v>1786.4579999999999</v>
      </c>
      <c r="K444" s="5">
        <f>K445</f>
        <v>0</v>
      </c>
      <c r="L444" s="5">
        <f t="shared" si="78"/>
        <v>1786.4579999999999</v>
      </c>
      <c r="M444" s="5">
        <f>M445</f>
        <v>0</v>
      </c>
      <c r="N444" s="5">
        <f t="shared" si="74"/>
        <v>1786.4579999999999</v>
      </c>
      <c r="O444" s="5">
        <f>O445</f>
        <v>0</v>
      </c>
      <c r="P444" s="5">
        <f t="shared" si="75"/>
        <v>1786.4579999999999</v>
      </c>
      <c r="Q444" s="5">
        <f>Q445</f>
        <v>0</v>
      </c>
      <c r="R444" s="5">
        <f t="shared" si="70"/>
        <v>1786.4579999999999</v>
      </c>
      <c r="S444" s="5">
        <f>S445</f>
        <v>40.642000000000003</v>
      </c>
      <c r="T444" s="5">
        <f t="shared" si="71"/>
        <v>1827.1</v>
      </c>
      <c r="U444" s="5">
        <f>U445</f>
        <v>1272.94301</v>
      </c>
      <c r="V444" s="22">
        <f t="shared" si="72"/>
        <v>69.670133544961971</v>
      </c>
    </row>
    <row r="445" spans="1:22" ht="76.5">
      <c r="A445" s="4" t="s">
        <v>49</v>
      </c>
      <c r="B445" s="2" t="s">
        <v>182</v>
      </c>
      <c r="C445" s="2">
        <v>100</v>
      </c>
      <c r="D445" s="5">
        <v>1786.4579999999999</v>
      </c>
      <c r="E445" s="5">
        <v>0</v>
      </c>
      <c r="F445" s="5">
        <f t="shared" si="67"/>
        <v>1786.4579999999999</v>
      </c>
      <c r="G445" s="5"/>
      <c r="H445" s="5">
        <f t="shared" si="76"/>
        <v>1786.4579999999999</v>
      </c>
      <c r="I445" s="5"/>
      <c r="J445" s="5">
        <f t="shared" si="77"/>
        <v>1786.4579999999999</v>
      </c>
      <c r="K445" s="5"/>
      <c r="L445" s="5">
        <f t="shared" si="78"/>
        <v>1786.4579999999999</v>
      </c>
      <c r="M445" s="5"/>
      <c r="N445" s="5">
        <f t="shared" si="74"/>
        <v>1786.4579999999999</v>
      </c>
      <c r="O445" s="5"/>
      <c r="P445" s="5">
        <f t="shared" si="75"/>
        <v>1786.4579999999999</v>
      </c>
      <c r="Q445" s="5"/>
      <c r="R445" s="5">
        <f t="shared" si="70"/>
        <v>1786.4579999999999</v>
      </c>
      <c r="S445" s="5">
        <v>40.642000000000003</v>
      </c>
      <c r="T445" s="5">
        <f t="shared" si="71"/>
        <v>1827.1</v>
      </c>
      <c r="U445" s="5">
        <v>1272.94301</v>
      </c>
      <c r="V445" s="22">
        <f t="shared" si="72"/>
        <v>69.670133544961971</v>
      </c>
    </row>
    <row r="446" spans="1:22" ht="38.25">
      <c r="A446" s="4" t="s">
        <v>364</v>
      </c>
      <c r="B446" s="2" t="s">
        <v>183</v>
      </c>
      <c r="C446" s="2"/>
      <c r="D446" s="5">
        <v>1401.9319999999996</v>
      </c>
      <c r="E446" s="5">
        <f>E447</f>
        <v>0</v>
      </c>
      <c r="F446" s="5">
        <f t="shared" si="67"/>
        <v>1401.9319999999996</v>
      </c>
      <c r="G446" s="5">
        <f>G447</f>
        <v>0</v>
      </c>
      <c r="H446" s="5">
        <f t="shared" si="76"/>
        <v>1401.9319999999996</v>
      </c>
      <c r="I446" s="5">
        <f>I447</f>
        <v>0</v>
      </c>
      <c r="J446" s="5">
        <f t="shared" si="77"/>
        <v>1401.9319999999996</v>
      </c>
      <c r="K446" s="5">
        <f>K447</f>
        <v>0</v>
      </c>
      <c r="L446" s="5">
        <f t="shared" si="78"/>
        <v>1401.9319999999996</v>
      </c>
      <c r="M446" s="5">
        <f>M447</f>
        <v>0</v>
      </c>
      <c r="N446" s="5">
        <f t="shared" si="74"/>
        <v>1401.9319999999996</v>
      </c>
      <c r="O446" s="5">
        <f>O447</f>
        <v>0</v>
      </c>
      <c r="P446" s="5">
        <f t="shared" si="75"/>
        <v>1401.9319999999996</v>
      </c>
      <c r="Q446" s="5">
        <f>Q447</f>
        <v>0</v>
      </c>
      <c r="R446" s="5">
        <f t="shared" si="70"/>
        <v>1401.9319999999996</v>
      </c>
      <c r="S446" s="5">
        <f>S447</f>
        <v>31.893999999999998</v>
      </c>
      <c r="T446" s="5">
        <f t="shared" si="71"/>
        <v>1433.8259999999996</v>
      </c>
      <c r="U446" s="5">
        <f>U447</f>
        <v>1037.71407</v>
      </c>
      <c r="V446" s="22">
        <f t="shared" si="72"/>
        <v>72.373779663641216</v>
      </c>
    </row>
    <row r="447" spans="1:22" ht="76.5">
      <c r="A447" s="4" t="s">
        <v>49</v>
      </c>
      <c r="B447" s="2" t="s">
        <v>183</v>
      </c>
      <c r="C447" s="2">
        <v>100</v>
      </c>
      <c r="D447" s="5">
        <v>1401.9319999999996</v>
      </c>
      <c r="E447" s="5">
        <v>0</v>
      </c>
      <c r="F447" s="5">
        <f t="shared" si="67"/>
        <v>1401.9319999999996</v>
      </c>
      <c r="G447" s="5"/>
      <c r="H447" s="5">
        <f t="shared" si="76"/>
        <v>1401.9319999999996</v>
      </c>
      <c r="I447" s="5"/>
      <c r="J447" s="5">
        <f t="shared" si="77"/>
        <v>1401.9319999999996</v>
      </c>
      <c r="K447" s="5"/>
      <c r="L447" s="5">
        <f t="shared" si="78"/>
        <v>1401.9319999999996</v>
      </c>
      <c r="M447" s="5"/>
      <c r="N447" s="5">
        <f t="shared" si="74"/>
        <v>1401.9319999999996</v>
      </c>
      <c r="O447" s="5"/>
      <c r="P447" s="5">
        <f t="shared" si="75"/>
        <v>1401.9319999999996</v>
      </c>
      <c r="Q447" s="5"/>
      <c r="R447" s="5">
        <f t="shared" si="70"/>
        <v>1401.9319999999996</v>
      </c>
      <c r="S447" s="5">
        <v>31.893999999999998</v>
      </c>
      <c r="T447" s="5">
        <f t="shared" si="71"/>
        <v>1433.8259999999996</v>
      </c>
      <c r="U447" s="5">
        <v>1037.71407</v>
      </c>
      <c r="V447" s="22">
        <f t="shared" si="72"/>
        <v>72.373779663641216</v>
      </c>
    </row>
    <row r="448" spans="1:22" ht="38.25">
      <c r="A448" s="4" t="s">
        <v>365</v>
      </c>
      <c r="B448" s="2" t="s">
        <v>184</v>
      </c>
      <c r="C448" s="2"/>
      <c r="D448" s="5">
        <v>1300.9651200000001</v>
      </c>
      <c r="E448" s="5">
        <f>E449+E450</f>
        <v>0</v>
      </c>
      <c r="F448" s="5">
        <f t="shared" si="67"/>
        <v>1300.9651200000001</v>
      </c>
      <c r="G448" s="5">
        <f>G449+G450</f>
        <v>0</v>
      </c>
      <c r="H448" s="5">
        <f t="shared" si="76"/>
        <v>1300.9651200000001</v>
      </c>
      <c r="I448" s="5">
        <f>I449+I450</f>
        <v>0</v>
      </c>
      <c r="J448" s="5">
        <f t="shared" si="77"/>
        <v>1300.9651200000001</v>
      </c>
      <c r="K448" s="5">
        <f>K449+K450</f>
        <v>0</v>
      </c>
      <c r="L448" s="5">
        <f t="shared" si="78"/>
        <v>1300.9651200000001</v>
      </c>
      <c r="M448" s="5">
        <f>M449+M450</f>
        <v>-364.03199999999998</v>
      </c>
      <c r="N448" s="5">
        <f t="shared" si="74"/>
        <v>936.93312000000014</v>
      </c>
      <c r="O448" s="5">
        <f>O449+O450</f>
        <v>0</v>
      </c>
      <c r="P448" s="5">
        <f t="shared" si="75"/>
        <v>936.93312000000014</v>
      </c>
      <c r="Q448" s="5">
        <f>Q449+Q450</f>
        <v>0</v>
      </c>
      <c r="R448" s="5">
        <f t="shared" si="70"/>
        <v>936.93312000000014</v>
      </c>
      <c r="S448" s="5">
        <f>S449+S450</f>
        <v>39.650999999999996</v>
      </c>
      <c r="T448" s="5">
        <f t="shared" si="71"/>
        <v>976.5841200000001</v>
      </c>
      <c r="U448" s="5">
        <f>U449+U450</f>
        <v>622.94232999999997</v>
      </c>
      <c r="V448" s="22">
        <f t="shared" si="72"/>
        <v>63.787882399726094</v>
      </c>
    </row>
    <row r="449" spans="1:22" ht="76.5">
      <c r="A449" s="4" t="s">
        <v>49</v>
      </c>
      <c r="B449" s="2" t="s">
        <v>184</v>
      </c>
      <c r="C449" s="2">
        <v>100</v>
      </c>
      <c r="D449" s="5">
        <v>1052.4880000000001</v>
      </c>
      <c r="E449" s="5">
        <v>0</v>
      </c>
      <c r="F449" s="5">
        <f t="shared" si="67"/>
        <v>1052.4880000000001</v>
      </c>
      <c r="G449" s="5"/>
      <c r="H449" s="5">
        <f t="shared" si="76"/>
        <v>1052.4880000000001</v>
      </c>
      <c r="I449" s="5"/>
      <c r="J449" s="5">
        <f t="shared" si="77"/>
        <v>1052.4880000000001</v>
      </c>
      <c r="K449" s="5"/>
      <c r="L449" s="5">
        <f t="shared" si="78"/>
        <v>1052.4880000000001</v>
      </c>
      <c r="M449" s="5">
        <f>-337-27.032</f>
        <v>-364.03199999999998</v>
      </c>
      <c r="N449" s="5">
        <f t="shared" si="74"/>
        <v>688.45600000000013</v>
      </c>
      <c r="O449" s="5"/>
      <c r="P449" s="5">
        <f t="shared" si="75"/>
        <v>688.45600000000013</v>
      </c>
      <c r="Q449" s="5"/>
      <c r="R449" s="5">
        <f t="shared" si="70"/>
        <v>688.45600000000013</v>
      </c>
      <c r="S449" s="5">
        <f>12.619+27.032</f>
        <v>39.650999999999996</v>
      </c>
      <c r="T449" s="5">
        <f t="shared" si="71"/>
        <v>728.10700000000008</v>
      </c>
      <c r="U449" s="5">
        <v>526.45101</v>
      </c>
      <c r="V449" s="22">
        <f t="shared" si="72"/>
        <v>72.304072066330903</v>
      </c>
    </row>
    <row r="450" spans="1:22" ht="38.25">
      <c r="A450" s="4" t="s">
        <v>26</v>
      </c>
      <c r="B450" s="2" t="s">
        <v>184</v>
      </c>
      <c r="C450" s="2">
        <v>200</v>
      </c>
      <c r="D450" s="5">
        <v>248.47712000000001</v>
      </c>
      <c r="E450" s="5">
        <v>0</v>
      </c>
      <c r="F450" s="5">
        <f t="shared" si="67"/>
        <v>248.47712000000001</v>
      </c>
      <c r="G450" s="5"/>
      <c r="H450" s="5">
        <f t="shared" si="76"/>
        <v>248.47712000000001</v>
      </c>
      <c r="I450" s="5"/>
      <c r="J450" s="5">
        <f t="shared" si="77"/>
        <v>248.47712000000001</v>
      </c>
      <c r="K450" s="5"/>
      <c r="L450" s="5">
        <f t="shared" si="78"/>
        <v>248.47712000000001</v>
      </c>
      <c r="M450" s="5"/>
      <c r="N450" s="5">
        <f t="shared" si="74"/>
        <v>248.47712000000001</v>
      </c>
      <c r="O450" s="5"/>
      <c r="P450" s="5">
        <f t="shared" si="75"/>
        <v>248.47712000000001</v>
      </c>
      <c r="Q450" s="5"/>
      <c r="R450" s="5">
        <f t="shared" si="70"/>
        <v>248.47712000000001</v>
      </c>
      <c r="S450" s="5"/>
      <c r="T450" s="5">
        <f t="shared" si="71"/>
        <v>248.47712000000001</v>
      </c>
      <c r="U450" s="5">
        <v>96.491320000000002</v>
      </c>
      <c r="V450" s="22">
        <f t="shared" si="72"/>
        <v>38.833080486444786</v>
      </c>
    </row>
    <row r="451" spans="1:22" ht="38.25">
      <c r="A451" s="4" t="s">
        <v>366</v>
      </c>
      <c r="B451" s="2" t="s">
        <v>269</v>
      </c>
      <c r="C451" s="2"/>
      <c r="D451" s="5">
        <v>945.6169799999999</v>
      </c>
      <c r="E451" s="5">
        <f>E452</f>
        <v>0</v>
      </c>
      <c r="F451" s="5">
        <f t="shared" si="67"/>
        <v>945.6169799999999</v>
      </c>
      <c r="G451" s="5">
        <f>G452</f>
        <v>0</v>
      </c>
      <c r="H451" s="5">
        <f t="shared" si="76"/>
        <v>945.6169799999999</v>
      </c>
      <c r="I451" s="5">
        <f>I452</f>
        <v>0</v>
      </c>
      <c r="J451" s="5">
        <f t="shared" si="77"/>
        <v>945.6169799999999</v>
      </c>
      <c r="K451" s="5">
        <f>K452</f>
        <v>0</v>
      </c>
      <c r="L451" s="5">
        <f t="shared" si="78"/>
        <v>945.6169799999999</v>
      </c>
      <c r="M451" s="5">
        <f>M452</f>
        <v>0</v>
      </c>
      <c r="N451" s="5">
        <f t="shared" si="74"/>
        <v>945.6169799999999</v>
      </c>
      <c r="O451" s="5">
        <f>O452</f>
        <v>0</v>
      </c>
      <c r="P451" s="5">
        <f t="shared" si="75"/>
        <v>945.6169799999999</v>
      </c>
      <c r="Q451" s="5">
        <f>Q452</f>
        <v>0</v>
      </c>
      <c r="R451" s="5">
        <f t="shared" si="70"/>
        <v>945.6169799999999</v>
      </c>
      <c r="S451" s="5">
        <f>S452</f>
        <v>21.518999999999998</v>
      </c>
      <c r="T451" s="5">
        <f t="shared" si="71"/>
        <v>967.1359799999999</v>
      </c>
      <c r="U451" s="5">
        <f>U452</f>
        <v>696.90562999999997</v>
      </c>
      <c r="V451" s="22">
        <f t="shared" si="72"/>
        <v>72.058701610915151</v>
      </c>
    </row>
    <row r="452" spans="1:22" ht="76.5">
      <c r="A452" s="4" t="s">
        <v>49</v>
      </c>
      <c r="B452" s="2" t="s">
        <v>269</v>
      </c>
      <c r="C452" s="2">
        <v>100</v>
      </c>
      <c r="D452" s="5">
        <v>945.6169799999999</v>
      </c>
      <c r="E452" s="5">
        <v>0</v>
      </c>
      <c r="F452" s="5">
        <f t="shared" ref="F452:F502" si="79">D452+E452</f>
        <v>945.6169799999999</v>
      </c>
      <c r="G452" s="5"/>
      <c r="H452" s="5">
        <f t="shared" si="76"/>
        <v>945.6169799999999</v>
      </c>
      <c r="I452" s="5"/>
      <c r="J452" s="5">
        <f t="shared" si="77"/>
        <v>945.6169799999999</v>
      </c>
      <c r="K452" s="5"/>
      <c r="L452" s="5">
        <f t="shared" si="78"/>
        <v>945.6169799999999</v>
      </c>
      <c r="M452" s="5"/>
      <c r="N452" s="5">
        <f t="shared" si="74"/>
        <v>945.6169799999999</v>
      </c>
      <c r="O452" s="5"/>
      <c r="P452" s="5">
        <f t="shared" si="75"/>
        <v>945.6169799999999</v>
      </c>
      <c r="Q452" s="5"/>
      <c r="R452" s="5">
        <f t="shared" si="70"/>
        <v>945.6169799999999</v>
      </c>
      <c r="S452" s="5">
        <v>21.518999999999998</v>
      </c>
      <c r="T452" s="5">
        <f t="shared" si="71"/>
        <v>967.1359799999999</v>
      </c>
      <c r="U452" s="5">
        <v>696.90562999999997</v>
      </c>
      <c r="V452" s="22">
        <f t="shared" si="72"/>
        <v>72.058701610915151</v>
      </c>
    </row>
    <row r="453" spans="1:22" ht="38.25">
      <c r="A453" s="4" t="s">
        <v>367</v>
      </c>
      <c r="B453" s="2" t="s">
        <v>270</v>
      </c>
      <c r="C453" s="2"/>
      <c r="D453" s="5">
        <v>557.14116000000001</v>
      </c>
      <c r="E453" s="5">
        <f>E454</f>
        <v>0</v>
      </c>
      <c r="F453" s="5">
        <f t="shared" si="79"/>
        <v>557.14116000000001</v>
      </c>
      <c r="G453" s="5">
        <f>G454</f>
        <v>0</v>
      </c>
      <c r="H453" s="5">
        <f t="shared" si="76"/>
        <v>557.14116000000001</v>
      </c>
      <c r="I453" s="5">
        <f>I454</f>
        <v>0</v>
      </c>
      <c r="J453" s="5">
        <f t="shared" si="77"/>
        <v>557.14116000000001</v>
      </c>
      <c r="K453" s="5">
        <f>K454</f>
        <v>0</v>
      </c>
      <c r="L453" s="5">
        <f t="shared" si="78"/>
        <v>557.14116000000001</v>
      </c>
      <c r="M453" s="5">
        <f>M454</f>
        <v>0</v>
      </c>
      <c r="N453" s="5">
        <f t="shared" si="74"/>
        <v>557.14116000000001</v>
      </c>
      <c r="O453" s="5">
        <f>O454</f>
        <v>0</v>
      </c>
      <c r="P453" s="5">
        <f t="shared" si="75"/>
        <v>557.14116000000001</v>
      </c>
      <c r="Q453" s="5">
        <f>Q454</f>
        <v>0</v>
      </c>
      <c r="R453" s="5">
        <f t="shared" si="70"/>
        <v>557.14116000000001</v>
      </c>
      <c r="S453" s="5">
        <f>S454</f>
        <v>12.709</v>
      </c>
      <c r="T453" s="5">
        <f t="shared" si="71"/>
        <v>569.85015999999996</v>
      </c>
      <c r="U453" s="5">
        <f>U454</f>
        <v>395.99290999999999</v>
      </c>
      <c r="V453" s="22">
        <f t="shared" si="72"/>
        <v>69.490707873101243</v>
      </c>
    </row>
    <row r="454" spans="1:22" ht="76.5">
      <c r="A454" s="4" t="s">
        <v>49</v>
      </c>
      <c r="B454" s="2" t="s">
        <v>270</v>
      </c>
      <c r="C454" s="2">
        <v>100</v>
      </c>
      <c r="D454" s="5">
        <v>557.14116000000001</v>
      </c>
      <c r="E454" s="5">
        <v>0</v>
      </c>
      <c r="F454" s="5">
        <f t="shared" si="79"/>
        <v>557.14116000000001</v>
      </c>
      <c r="G454" s="5"/>
      <c r="H454" s="5">
        <f t="shared" si="76"/>
        <v>557.14116000000001</v>
      </c>
      <c r="I454" s="5"/>
      <c r="J454" s="5">
        <f t="shared" si="77"/>
        <v>557.14116000000001</v>
      </c>
      <c r="K454" s="5"/>
      <c r="L454" s="5">
        <f t="shared" si="78"/>
        <v>557.14116000000001</v>
      </c>
      <c r="M454" s="5"/>
      <c r="N454" s="5">
        <f t="shared" si="74"/>
        <v>557.14116000000001</v>
      </c>
      <c r="O454" s="5"/>
      <c r="P454" s="5">
        <f t="shared" si="75"/>
        <v>557.14116000000001</v>
      </c>
      <c r="Q454" s="5"/>
      <c r="R454" s="5">
        <f t="shared" si="70"/>
        <v>557.14116000000001</v>
      </c>
      <c r="S454" s="5">
        <v>12.709</v>
      </c>
      <c r="T454" s="5">
        <f t="shared" si="71"/>
        <v>569.85015999999996</v>
      </c>
      <c r="U454" s="5">
        <v>395.99290999999999</v>
      </c>
      <c r="V454" s="22">
        <f t="shared" si="72"/>
        <v>69.490707873101243</v>
      </c>
    </row>
    <row r="455" spans="1:22" ht="45" customHeight="1">
      <c r="A455" s="14" t="s">
        <v>605</v>
      </c>
      <c r="B455" s="2" t="s">
        <v>606</v>
      </c>
      <c r="C455" s="20"/>
      <c r="D455" s="5"/>
      <c r="E455" s="5"/>
      <c r="F455" s="5"/>
      <c r="G455" s="5"/>
      <c r="H455" s="5"/>
      <c r="I455" s="5"/>
      <c r="J455" s="5"/>
      <c r="K455" s="5"/>
      <c r="L455" s="5"/>
      <c r="M455" s="5"/>
      <c r="N455" s="5"/>
      <c r="O455" s="5"/>
      <c r="P455" s="5">
        <f t="shared" si="75"/>
        <v>0</v>
      </c>
      <c r="Q455" s="5">
        <f>Q456</f>
        <v>0</v>
      </c>
      <c r="R455" s="5">
        <f t="shared" si="70"/>
        <v>0</v>
      </c>
      <c r="S455" s="5">
        <f>S456</f>
        <v>1432.2</v>
      </c>
      <c r="T455" s="5">
        <f t="shared" si="71"/>
        <v>1432.2</v>
      </c>
      <c r="U455" s="5">
        <f>U456</f>
        <v>1432.2</v>
      </c>
      <c r="V455" s="22">
        <f t="shared" si="72"/>
        <v>100</v>
      </c>
    </row>
    <row r="456" spans="1:22" ht="76.5">
      <c r="A456" s="14" t="s">
        <v>49</v>
      </c>
      <c r="B456" s="2" t="s">
        <v>606</v>
      </c>
      <c r="C456" s="20">
        <v>100</v>
      </c>
      <c r="D456" s="5"/>
      <c r="E456" s="5"/>
      <c r="F456" s="5"/>
      <c r="G456" s="5"/>
      <c r="H456" s="5"/>
      <c r="I456" s="5"/>
      <c r="J456" s="5"/>
      <c r="K456" s="5"/>
      <c r="L456" s="5"/>
      <c r="M456" s="5"/>
      <c r="N456" s="5"/>
      <c r="O456" s="5"/>
      <c r="P456" s="5">
        <f t="shared" si="75"/>
        <v>0</v>
      </c>
      <c r="Q456" s="5"/>
      <c r="R456" s="5">
        <f t="shared" si="70"/>
        <v>0</v>
      </c>
      <c r="S456" s="5">
        <v>1432.2</v>
      </c>
      <c r="T456" s="5">
        <f t="shared" si="71"/>
        <v>1432.2</v>
      </c>
      <c r="U456" s="5">
        <v>1432.2</v>
      </c>
      <c r="V456" s="22">
        <f t="shared" si="72"/>
        <v>100</v>
      </c>
    </row>
    <row r="457" spans="1:22" ht="63">
      <c r="A457" s="7" t="s">
        <v>185</v>
      </c>
      <c r="B457" s="8" t="s">
        <v>186</v>
      </c>
      <c r="C457" s="2"/>
      <c r="D457" s="5">
        <v>65290.822889999996</v>
      </c>
      <c r="E457" s="5">
        <f>E458</f>
        <v>35</v>
      </c>
      <c r="F457" s="5">
        <f t="shared" si="79"/>
        <v>65325.822889999996</v>
      </c>
      <c r="G457" s="5">
        <f>G458</f>
        <v>50</v>
      </c>
      <c r="H457" s="5">
        <f t="shared" si="76"/>
        <v>65375.822889999996</v>
      </c>
      <c r="I457" s="5">
        <f>I458</f>
        <v>-479.02199999999999</v>
      </c>
      <c r="J457" s="5">
        <f t="shared" si="77"/>
        <v>64896.800889999999</v>
      </c>
      <c r="K457" s="5">
        <f>K458</f>
        <v>0</v>
      </c>
      <c r="L457" s="5">
        <f t="shared" si="78"/>
        <v>64896.800889999999</v>
      </c>
      <c r="M457" s="5">
        <f>M458</f>
        <v>191.91411999999997</v>
      </c>
      <c r="N457" s="5">
        <f t="shared" si="74"/>
        <v>65088.71501</v>
      </c>
      <c r="O457" s="5">
        <f>O458</f>
        <v>898</v>
      </c>
      <c r="P457" s="5">
        <f t="shared" si="75"/>
        <v>65986.71501</v>
      </c>
      <c r="Q457" s="5">
        <f>Q458</f>
        <v>486.512</v>
      </c>
      <c r="R457" s="5">
        <f t="shared" si="70"/>
        <v>66473.227010000002</v>
      </c>
      <c r="S457" s="5">
        <f>S458</f>
        <v>1141.0974000000001</v>
      </c>
      <c r="T457" s="5">
        <f t="shared" si="71"/>
        <v>67614.324410000001</v>
      </c>
      <c r="U457" s="5">
        <f>U458</f>
        <v>48118.183789999995</v>
      </c>
      <c r="V457" s="22">
        <f t="shared" si="72"/>
        <v>71.165665278589145</v>
      </c>
    </row>
    <row r="458" spans="1:22" ht="15.75">
      <c r="A458" s="4" t="s">
        <v>180</v>
      </c>
      <c r="B458" s="2" t="s">
        <v>188</v>
      </c>
      <c r="C458" s="2"/>
      <c r="D458" s="5">
        <v>65290.822889999996</v>
      </c>
      <c r="E458" s="5">
        <f>E459+E461+E464+E466+E468+E473+E475+E477+E481+E485+E487+E490+E492+E494</f>
        <v>35</v>
      </c>
      <c r="F458" s="5">
        <f t="shared" si="79"/>
        <v>65325.822889999996</v>
      </c>
      <c r="G458" s="5">
        <f>G459+G461+G464+G466+G468+G473+G475+G477+G481+G485+G487+G490+G492+G494</f>
        <v>50</v>
      </c>
      <c r="H458" s="5">
        <f t="shared" si="76"/>
        <v>65375.822889999996</v>
      </c>
      <c r="I458" s="5">
        <f>I459+I461+I464+I466+I468+I473+I475+I477+I481+I485+I487+I490+I492+I494</f>
        <v>-479.02199999999999</v>
      </c>
      <c r="J458" s="5">
        <f t="shared" si="77"/>
        <v>64896.800889999999</v>
      </c>
      <c r="K458" s="5">
        <f>K459+K461+K464+K466+K468+K473+K475+K477+K481+K485+K487+K490+K492+K494</f>
        <v>0</v>
      </c>
      <c r="L458" s="5">
        <f t="shared" si="78"/>
        <v>64896.800889999999</v>
      </c>
      <c r="M458" s="5">
        <f>M459+M461+M464+M466+M468+M473+M475+M477+M481+M485+M487+M490+M492+M494+M496</f>
        <v>191.91411999999997</v>
      </c>
      <c r="N458" s="5">
        <f t="shared" si="74"/>
        <v>65088.71501</v>
      </c>
      <c r="O458" s="5">
        <f>O459+O461+O464+O466+O468+O473+O475+O477+O481+O485+O487+O490+O492+O494+O496</f>
        <v>898</v>
      </c>
      <c r="P458" s="5">
        <f t="shared" si="75"/>
        <v>65986.71501</v>
      </c>
      <c r="Q458" s="5">
        <f>Q459+Q461+Q464+Q466+Q468+Q473+Q475+Q477+Q481+Q485+Q487+Q490+Q492+Q494+Q496</f>
        <v>486.512</v>
      </c>
      <c r="R458" s="5">
        <f t="shared" si="70"/>
        <v>66473.227010000002</v>
      </c>
      <c r="S458" s="5">
        <f>S459+S461+S464+S466+S468+S473+S475+S477+S481+S485+S487+S490+S492+S494+S496</f>
        <v>1141.0974000000001</v>
      </c>
      <c r="T458" s="5">
        <f t="shared" si="71"/>
        <v>67614.324410000001</v>
      </c>
      <c r="U458" s="5">
        <f>U459+U461+U464+U466+U468+U473+U475+U477+U481+U485+U487+U490+U492+U494+U496</f>
        <v>48118.183789999995</v>
      </c>
      <c r="V458" s="22">
        <f t="shared" si="72"/>
        <v>71.165665278589145</v>
      </c>
    </row>
    <row r="459" spans="1:22" ht="38.25">
      <c r="A459" s="4" t="s">
        <v>187</v>
      </c>
      <c r="B459" s="2" t="s">
        <v>203</v>
      </c>
      <c r="C459" s="2"/>
      <c r="D459" s="5">
        <v>208.45740000000001</v>
      </c>
      <c r="E459" s="5">
        <f>E460</f>
        <v>0</v>
      </c>
      <c r="F459" s="5">
        <f t="shared" si="79"/>
        <v>208.45740000000001</v>
      </c>
      <c r="G459" s="5">
        <f>G460</f>
        <v>0</v>
      </c>
      <c r="H459" s="5">
        <f t="shared" si="76"/>
        <v>208.45740000000001</v>
      </c>
      <c r="I459" s="5">
        <f>I460</f>
        <v>0</v>
      </c>
      <c r="J459" s="5">
        <f t="shared" si="77"/>
        <v>208.45740000000001</v>
      </c>
      <c r="K459" s="5">
        <f>K460</f>
        <v>0</v>
      </c>
      <c r="L459" s="5">
        <f t="shared" si="78"/>
        <v>208.45740000000001</v>
      </c>
      <c r="M459" s="5">
        <f>M460</f>
        <v>0</v>
      </c>
      <c r="N459" s="5">
        <f t="shared" si="74"/>
        <v>208.45740000000001</v>
      </c>
      <c r="O459" s="5">
        <f>O460</f>
        <v>0</v>
      </c>
      <c r="P459" s="5">
        <f t="shared" si="75"/>
        <v>208.45740000000001</v>
      </c>
      <c r="Q459" s="5">
        <f>Q460</f>
        <v>0</v>
      </c>
      <c r="R459" s="5">
        <f t="shared" si="70"/>
        <v>208.45740000000001</v>
      </c>
      <c r="S459" s="5">
        <f>S460</f>
        <v>0</v>
      </c>
      <c r="T459" s="5">
        <f t="shared" si="71"/>
        <v>208.45740000000001</v>
      </c>
      <c r="U459" s="5">
        <f>U460</f>
        <v>155.85965999999999</v>
      </c>
      <c r="V459" s="22">
        <f t="shared" si="72"/>
        <v>74.768110894600042</v>
      </c>
    </row>
    <row r="460" spans="1:22" ht="25.5">
      <c r="A460" s="4" t="s">
        <v>189</v>
      </c>
      <c r="B460" s="2" t="s">
        <v>203</v>
      </c>
      <c r="C460" s="2">
        <v>300</v>
      </c>
      <c r="D460" s="5">
        <v>208.45740000000001</v>
      </c>
      <c r="E460" s="5"/>
      <c r="F460" s="5">
        <f t="shared" si="79"/>
        <v>208.45740000000001</v>
      </c>
      <c r="G460" s="5"/>
      <c r="H460" s="5">
        <f t="shared" si="76"/>
        <v>208.45740000000001</v>
      </c>
      <c r="I460" s="5"/>
      <c r="J460" s="5">
        <f t="shared" si="77"/>
        <v>208.45740000000001</v>
      </c>
      <c r="K460" s="5"/>
      <c r="L460" s="5">
        <f t="shared" si="78"/>
        <v>208.45740000000001</v>
      </c>
      <c r="M460" s="5"/>
      <c r="N460" s="5">
        <f t="shared" si="74"/>
        <v>208.45740000000001</v>
      </c>
      <c r="O460" s="5"/>
      <c r="P460" s="5">
        <f t="shared" si="75"/>
        <v>208.45740000000001</v>
      </c>
      <c r="Q460" s="5"/>
      <c r="R460" s="5">
        <f t="shared" si="70"/>
        <v>208.45740000000001</v>
      </c>
      <c r="S460" s="5"/>
      <c r="T460" s="5">
        <f t="shared" ref="T460:T502" si="80">R460+S460</f>
        <v>208.45740000000001</v>
      </c>
      <c r="U460" s="5">
        <v>155.85965999999999</v>
      </c>
      <c r="V460" s="22">
        <f t="shared" ref="V460:V502" si="81">U460/T460*100</f>
        <v>74.768110894600042</v>
      </c>
    </row>
    <row r="461" spans="1:22" ht="63.75">
      <c r="A461" s="4" t="s">
        <v>368</v>
      </c>
      <c r="B461" s="2" t="s">
        <v>204</v>
      </c>
      <c r="C461" s="2"/>
      <c r="D461" s="5">
        <v>1339.28628</v>
      </c>
      <c r="E461" s="5">
        <f>E463</f>
        <v>0</v>
      </c>
      <c r="F461" s="5">
        <f t="shared" si="79"/>
        <v>1339.28628</v>
      </c>
      <c r="G461" s="5">
        <f>G463</f>
        <v>0</v>
      </c>
      <c r="H461" s="5">
        <f t="shared" si="76"/>
        <v>1339.28628</v>
      </c>
      <c r="I461" s="5">
        <f>I463</f>
        <v>-60</v>
      </c>
      <c r="J461" s="5">
        <f t="shared" si="77"/>
        <v>1279.28628</v>
      </c>
      <c r="K461" s="5">
        <f>K463</f>
        <v>0</v>
      </c>
      <c r="L461" s="5">
        <f t="shared" si="78"/>
        <v>1279.28628</v>
      </c>
      <c r="M461" s="5">
        <f>M463</f>
        <v>-45.278880000000001</v>
      </c>
      <c r="N461" s="5">
        <f t="shared" si="74"/>
        <v>1234.0074</v>
      </c>
      <c r="O461" s="5">
        <f>O463</f>
        <v>0</v>
      </c>
      <c r="P461" s="5">
        <f t="shared" si="75"/>
        <v>1234.0074</v>
      </c>
      <c r="Q461" s="5">
        <f>Q463</f>
        <v>0</v>
      </c>
      <c r="R461" s="5">
        <f t="shared" si="70"/>
        <v>1234.0074</v>
      </c>
      <c r="S461" s="5">
        <f>S463</f>
        <v>47.350230000000003</v>
      </c>
      <c r="T461" s="5">
        <f t="shared" si="80"/>
        <v>1281.35763</v>
      </c>
      <c r="U461" s="5">
        <f>U463</f>
        <v>927.75554999999997</v>
      </c>
      <c r="V461" s="22">
        <f t="shared" si="81"/>
        <v>72.404107040748642</v>
      </c>
    </row>
    <row r="462" spans="1:22" ht="38.25" hidden="1">
      <c r="A462" s="4" t="s">
        <v>26</v>
      </c>
      <c r="B462" s="2" t="s">
        <v>204</v>
      </c>
      <c r="C462" s="2">
        <v>200</v>
      </c>
      <c r="D462" s="5">
        <v>0</v>
      </c>
      <c r="E462" s="5">
        <v>0</v>
      </c>
      <c r="F462" s="5">
        <f t="shared" si="79"/>
        <v>0</v>
      </c>
      <c r="G462" s="5">
        <v>0</v>
      </c>
      <c r="H462" s="5">
        <f t="shared" si="76"/>
        <v>0</v>
      </c>
      <c r="I462" s="5">
        <v>0</v>
      </c>
      <c r="J462" s="5">
        <f t="shared" si="77"/>
        <v>0</v>
      </c>
      <c r="K462" s="5">
        <v>0</v>
      </c>
      <c r="L462" s="5">
        <f t="shared" si="78"/>
        <v>0</v>
      </c>
      <c r="M462" s="5">
        <v>0</v>
      </c>
      <c r="N462" s="5">
        <f t="shared" si="74"/>
        <v>0</v>
      </c>
      <c r="O462" s="5">
        <v>0</v>
      </c>
      <c r="P462" s="5">
        <f t="shared" si="75"/>
        <v>0</v>
      </c>
      <c r="Q462" s="5">
        <v>0</v>
      </c>
      <c r="R462" s="5">
        <f t="shared" ref="R462:R502" si="82">P462+Q462</f>
        <v>0</v>
      </c>
      <c r="S462" s="5">
        <v>0</v>
      </c>
      <c r="T462" s="5">
        <f t="shared" si="80"/>
        <v>0</v>
      </c>
      <c r="U462" s="5">
        <v>0</v>
      </c>
      <c r="V462" s="22" t="e">
        <f t="shared" si="81"/>
        <v>#DIV/0!</v>
      </c>
    </row>
    <row r="463" spans="1:22" ht="25.5">
      <c r="A463" s="4" t="s">
        <v>189</v>
      </c>
      <c r="B463" s="2" t="s">
        <v>204</v>
      </c>
      <c r="C463" s="2">
        <v>300</v>
      </c>
      <c r="D463" s="5">
        <v>1339.28628</v>
      </c>
      <c r="E463" s="5">
        <v>0</v>
      </c>
      <c r="F463" s="5">
        <f t="shared" si="79"/>
        <v>1339.28628</v>
      </c>
      <c r="G463" s="5"/>
      <c r="H463" s="5">
        <f t="shared" si="76"/>
        <v>1339.28628</v>
      </c>
      <c r="I463" s="5">
        <v>-60</v>
      </c>
      <c r="J463" s="5">
        <f t="shared" si="77"/>
        <v>1279.28628</v>
      </c>
      <c r="K463" s="5"/>
      <c r="L463" s="5">
        <f t="shared" si="78"/>
        <v>1279.28628</v>
      </c>
      <c r="M463" s="5">
        <v>-45.278880000000001</v>
      </c>
      <c r="N463" s="5">
        <f t="shared" si="74"/>
        <v>1234.0074</v>
      </c>
      <c r="O463" s="5"/>
      <c r="P463" s="5">
        <f t="shared" si="75"/>
        <v>1234.0074</v>
      </c>
      <c r="Q463" s="5"/>
      <c r="R463" s="5">
        <f t="shared" si="82"/>
        <v>1234.0074</v>
      </c>
      <c r="S463" s="5">
        <v>47.350230000000003</v>
      </c>
      <c r="T463" s="5">
        <f t="shared" si="80"/>
        <v>1281.35763</v>
      </c>
      <c r="U463" s="5">
        <v>927.75554999999997</v>
      </c>
      <c r="V463" s="22">
        <f t="shared" si="81"/>
        <v>72.404107040748642</v>
      </c>
    </row>
    <row r="464" spans="1:22" ht="38.25">
      <c r="A464" s="4" t="s">
        <v>221</v>
      </c>
      <c r="B464" s="2" t="s">
        <v>222</v>
      </c>
      <c r="C464" s="2"/>
      <c r="D464" s="5">
        <v>0</v>
      </c>
      <c r="E464" s="5">
        <f>E465</f>
        <v>0</v>
      </c>
      <c r="F464" s="5">
        <f t="shared" si="79"/>
        <v>0</v>
      </c>
      <c r="G464" s="5">
        <f>G465</f>
        <v>0</v>
      </c>
      <c r="H464" s="5">
        <f t="shared" si="76"/>
        <v>0</v>
      </c>
      <c r="I464" s="5">
        <f>I465</f>
        <v>0</v>
      </c>
      <c r="J464" s="5">
        <f t="shared" si="77"/>
        <v>0</v>
      </c>
      <c r="K464" s="5">
        <f>K465</f>
        <v>0</v>
      </c>
      <c r="L464" s="5">
        <f t="shared" si="78"/>
        <v>0</v>
      </c>
      <c r="M464" s="5">
        <f>M465</f>
        <v>100</v>
      </c>
      <c r="N464" s="5">
        <f t="shared" si="74"/>
        <v>100</v>
      </c>
      <c r="O464" s="5">
        <f>O465</f>
        <v>0</v>
      </c>
      <c r="P464" s="5">
        <f t="shared" si="75"/>
        <v>100</v>
      </c>
      <c r="Q464" s="5">
        <f>Q465</f>
        <v>-30</v>
      </c>
      <c r="R464" s="5">
        <f t="shared" si="82"/>
        <v>70</v>
      </c>
      <c r="S464" s="5">
        <f>S465</f>
        <v>0</v>
      </c>
      <c r="T464" s="5">
        <f t="shared" si="80"/>
        <v>70</v>
      </c>
      <c r="U464" s="5">
        <f>U465</f>
        <v>70</v>
      </c>
      <c r="V464" s="22">
        <f t="shared" si="81"/>
        <v>100</v>
      </c>
    </row>
    <row r="465" spans="1:22" ht="38.25">
      <c r="A465" s="4" t="s">
        <v>26</v>
      </c>
      <c r="B465" s="2" t="s">
        <v>222</v>
      </c>
      <c r="C465" s="2">
        <v>200</v>
      </c>
      <c r="D465" s="5">
        <v>0</v>
      </c>
      <c r="E465" s="5">
        <v>0</v>
      </c>
      <c r="F465" s="5">
        <f t="shared" si="79"/>
        <v>0</v>
      </c>
      <c r="G465" s="5"/>
      <c r="H465" s="5">
        <f t="shared" si="76"/>
        <v>0</v>
      </c>
      <c r="I465" s="5"/>
      <c r="J465" s="5">
        <f t="shared" si="77"/>
        <v>0</v>
      </c>
      <c r="K465" s="5"/>
      <c r="L465" s="5">
        <f t="shared" si="78"/>
        <v>0</v>
      </c>
      <c r="M465" s="5">
        <v>100</v>
      </c>
      <c r="N465" s="5">
        <f t="shared" si="74"/>
        <v>100</v>
      </c>
      <c r="O465" s="5"/>
      <c r="P465" s="5">
        <f t="shared" si="75"/>
        <v>100</v>
      </c>
      <c r="Q465" s="5">
        <v>-30</v>
      </c>
      <c r="R465" s="5">
        <f t="shared" si="82"/>
        <v>70</v>
      </c>
      <c r="S465" s="5"/>
      <c r="T465" s="5">
        <f t="shared" si="80"/>
        <v>70</v>
      </c>
      <c r="U465" s="5">
        <v>70</v>
      </c>
      <c r="V465" s="22">
        <f t="shared" si="81"/>
        <v>100</v>
      </c>
    </row>
    <row r="466" spans="1:22" ht="76.5">
      <c r="A466" s="4" t="s">
        <v>369</v>
      </c>
      <c r="B466" s="2" t="s">
        <v>233</v>
      </c>
      <c r="C466" s="2"/>
      <c r="D466" s="5">
        <v>0</v>
      </c>
      <c r="E466" s="5">
        <f>E467</f>
        <v>35</v>
      </c>
      <c r="F466" s="5">
        <f t="shared" si="79"/>
        <v>35</v>
      </c>
      <c r="G466" s="5">
        <f>G467</f>
        <v>0</v>
      </c>
      <c r="H466" s="5">
        <f t="shared" si="76"/>
        <v>35</v>
      </c>
      <c r="I466" s="5">
        <f>I467</f>
        <v>0</v>
      </c>
      <c r="J466" s="5">
        <f t="shared" si="77"/>
        <v>35</v>
      </c>
      <c r="K466" s="5">
        <f>K467</f>
        <v>0</v>
      </c>
      <c r="L466" s="5">
        <f t="shared" si="78"/>
        <v>35</v>
      </c>
      <c r="M466" s="5">
        <f>M467</f>
        <v>80.569999999999993</v>
      </c>
      <c r="N466" s="5">
        <f t="shared" si="74"/>
        <v>115.57</v>
      </c>
      <c r="O466" s="5">
        <f>O467</f>
        <v>0</v>
      </c>
      <c r="P466" s="5">
        <f t="shared" si="75"/>
        <v>115.57</v>
      </c>
      <c r="Q466" s="5">
        <f>Q467</f>
        <v>201.89</v>
      </c>
      <c r="R466" s="5">
        <f t="shared" si="82"/>
        <v>317.45999999999998</v>
      </c>
      <c r="S466" s="5">
        <f>S467</f>
        <v>0</v>
      </c>
      <c r="T466" s="5">
        <f t="shared" si="80"/>
        <v>317.45999999999998</v>
      </c>
      <c r="U466" s="5">
        <f>U467</f>
        <v>96.89</v>
      </c>
      <c r="V466" s="22">
        <f t="shared" si="81"/>
        <v>30.520380520380524</v>
      </c>
    </row>
    <row r="467" spans="1:22" ht="15.75">
      <c r="A467" s="4" t="s">
        <v>116</v>
      </c>
      <c r="B467" s="2" t="s">
        <v>233</v>
      </c>
      <c r="C467" s="2">
        <v>800</v>
      </c>
      <c r="D467" s="5">
        <v>0</v>
      </c>
      <c r="E467" s="5">
        <v>35</v>
      </c>
      <c r="F467" s="5">
        <f t="shared" si="79"/>
        <v>35</v>
      </c>
      <c r="G467" s="5"/>
      <c r="H467" s="5">
        <f t="shared" si="76"/>
        <v>35</v>
      </c>
      <c r="I467" s="5"/>
      <c r="J467" s="5">
        <f t="shared" si="77"/>
        <v>35</v>
      </c>
      <c r="K467" s="5"/>
      <c r="L467" s="5">
        <f t="shared" si="78"/>
        <v>35</v>
      </c>
      <c r="M467" s="5">
        <v>80.569999999999993</v>
      </c>
      <c r="N467" s="5">
        <f t="shared" si="74"/>
        <v>115.57</v>
      </c>
      <c r="O467" s="5"/>
      <c r="P467" s="5">
        <f t="shared" si="75"/>
        <v>115.57</v>
      </c>
      <c r="Q467" s="5">
        <f>51.89+150</f>
        <v>201.89</v>
      </c>
      <c r="R467" s="5">
        <f t="shared" si="82"/>
        <v>317.45999999999998</v>
      </c>
      <c r="S467" s="5"/>
      <c r="T467" s="5">
        <f t="shared" si="80"/>
        <v>317.45999999999998</v>
      </c>
      <c r="U467" s="5">
        <v>96.89</v>
      </c>
      <c r="V467" s="22">
        <f t="shared" si="81"/>
        <v>30.520380520380524</v>
      </c>
    </row>
    <row r="468" spans="1:22" ht="51">
      <c r="A468" s="4" t="s">
        <v>370</v>
      </c>
      <c r="B468" s="2" t="s">
        <v>416</v>
      </c>
      <c r="C468" s="2"/>
      <c r="D468" s="5">
        <v>2335.6626299999998</v>
      </c>
      <c r="E468" s="5">
        <f>E469+E470+E471+E472</f>
        <v>0</v>
      </c>
      <c r="F468" s="5">
        <f t="shared" si="79"/>
        <v>2335.6626299999998</v>
      </c>
      <c r="G468" s="5">
        <f>G469+G470+G471+G472</f>
        <v>50</v>
      </c>
      <c r="H468" s="5">
        <f t="shared" si="76"/>
        <v>2385.6626299999998</v>
      </c>
      <c r="I468" s="5">
        <f>I469+I470+I471+I472</f>
        <v>0</v>
      </c>
      <c r="J468" s="5">
        <f t="shared" si="77"/>
        <v>2385.6626299999998</v>
      </c>
      <c r="K468" s="5">
        <f>K469+K470+K471+K472</f>
        <v>0</v>
      </c>
      <c r="L468" s="5">
        <f t="shared" si="78"/>
        <v>2385.6626299999998</v>
      </c>
      <c r="M468" s="5">
        <f>M469+M470+M471+M472</f>
        <v>0</v>
      </c>
      <c r="N468" s="5">
        <f t="shared" si="74"/>
        <v>2385.6626299999998</v>
      </c>
      <c r="O468" s="5">
        <f>O469+O470+O471+O472</f>
        <v>780</v>
      </c>
      <c r="P468" s="5">
        <f t="shared" si="75"/>
        <v>3165.6626299999998</v>
      </c>
      <c r="Q468" s="5">
        <f>Q469+Q470+Q471+Q472</f>
        <v>110.745</v>
      </c>
      <c r="R468" s="5">
        <f t="shared" si="82"/>
        <v>3276.4076299999997</v>
      </c>
      <c r="S468" s="5">
        <f>S469+S470+S471+S472</f>
        <v>41.866</v>
      </c>
      <c r="T468" s="5">
        <f t="shared" si="80"/>
        <v>3318.2736299999997</v>
      </c>
      <c r="U468" s="5">
        <f>U469+U470+U471+U472</f>
        <v>1685.9361999999999</v>
      </c>
      <c r="V468" s="22">
        <f t="shared" si="81"/>
        <v>50.807630352051468</v>
      </c>
    </row>
    <row r="469" spans="1:22" ht="76.5">
      <c r="A469" s="4" t="s">
        <v>49</v>
      </c>
      <c r="B469" s="2" t="s">
        <v>416</v>
      </c>
      <c r="C469" s="2">
        <v>100</v>
      </c>
      <c r="D469" s="5">
        <v>2014.9020499999999</v>
      </c>
      <c r="E469" s="5">
        <v>0</v>
      </c>
      <c r="F469" s="5">
        <f t="shared" si="79"/>
        <v>2014.9020499999999</v>
      </c>
      <c r="G469" s="5"/>
      <c r="H469" s="5">
        <f t="shared" si="76"/>
        <v>2014.9020499999999</v>
      </c>
      <c r="I469" s="5"/>
      <c r="J469" s="5">
        <f t="shared" si="77"/>
        <v>2014.9020499999999</v>
      </c>
      <c r="K469" s="5"/>
      <c r="L469" s="5">
        <f t="shared" si="78"/>
        <v>2014.9020499999999</v>
      </c>
      <c r="M469" s="5"/>
      <c r="N469" s="5">
        <f t="shared" ref="N469:N502" si="83">L469+M469</f>
        <v>2014.9020499999999</v>
      </c>
      <c r="O469" s="5"/>
      <c r="P469" s="5">
        <f t="shared" ref="P469:P502" si="84">N469+O469</f>
        <v>2014.9020499999999</v>
      </c>
      <c r="Q469" s="5"/>
      <c r="R469" s="5">
        <f t="shared" si="82"/>
        <v>2014.9020499999999</v>
      </c>
      <c r="S469" s="5">
        <f>41.866-0.5</f>
        <v>41.366</v>
      </c>
      <c r="T469" s="5">
        <f t="shared" si="80"/>
        <v>2056.2680500000001</v>
      </c>
      <c r="U469" s="5">
        <v>1466.86807</v>
      </c>
      <c r="V469" s="22">
        <f t="shared" si="81"/>
        <v>71.336422797601699</v>
      </c>
    </row>
    <row r="470" spans="1:22" ht="38.25">
      <c r="A470" s="4" t="s">
        <v>26</v>
      </c>
      <c r="B470" s="2" t="s">
        <v>416</v>
      </c>
      <c r="C470" s="2">
        <v>200</v>
      </c>
      <c r="D470" s="5">
        <v>320.76057999999995</v>
      </c>
      <c r="E470" s="5">
        <v>0</v>
      </c>
      <c r="F470" s="5">
        <f t="shared" si="79"/>
        <v>320.76057999999995</v>
      </c>
      <c r="G470" s="5">
        <v>50</v>
      </c>
      <c r="H470" s="5">
        <f t="shared" si="76"/>
        <v>370.76057999999995</v>
      </c>
      <c r="I470" s="5"/>
      <c r="J470" s="5">
        <f t="shared" si="77"/>
        <v>370.76057999999995</v>
      </c>
      <c r="K470" s="5"/>
      <c r="L470" s="5">
        <f t="shared" si="78"/>
        <v>370.76057999999995</v>
      </c>
      <c r="M470" s="5"/>
      <c r="N470" s="5">
        <f t="shared" si="83"/>
        <v>370.76057999999995</v>
      </c>
      <c r="O470" s="5">
        <v>780</v>
      </c>
      <c r="P470" s="5">
        <f t="shared" si="84"/>
        <v>1150.7605799999999</v>
      </c>
      <c r="Q470" s="5">
        <v>100</v>
      </c>
      <c r="R470" s="5">
        <f t="shared" si="82"/>
        <v>1250.7605799999999</v>
      </c>
      <c r="S470" s="5"/>
      <c r="T470" s="5">
        <f t="shared" si="80"/>
        <v>1250.7605799999999</v>
      </c>
      <c r="U470" s="5">
        <v>207.82413</v>
      </c>
      <c r="V470" s="22">
        <f t="shared" si="81"/>
        <v>16.6158202715343</v>
      </c>
    </row>
    <row r="471" spans="1:22" ht="25.5" hidden="1">
      <c r="A471" s="4" t="s">
        <v>189</v>
      </c>
      <c r="B471" s="2" t="s">
        <v>416</v>
      </c>
      <c r="C471" s="2">
        <v>300</v>
      </c>
      <c r="D471" s="5">
        <v>0</v>
      </c>
      <c r="E471" s="5">
        <v>0</v>
      </c>
      <c r="F471" s="5">
        <f t="shared" si="79"/>
        <v>0</v>
      </c>
      <c r="G471" s="5"/>
      <c r="H471" s="5">
        <f t="shared" si="76"/>
        <v>0</v>
      </c>
      <c r="I471" s="5"/>
      <c r="J471" s="5">
        <f t="shared" si="77"/>
        <v>0</v>
      </c>
      <c r="K471" s="5"/>
      <c r="L471" s="5">
        <f t="shared" si="78"/>
        <v>0</v>
      </c>
      <c r="M471" s="5"/>
      <c r="N471" s="5">
        <f t="shared" si="83"/>
        <v>0</v>
      </c>
      <c r="O471" s="5"/>
      <c r="P471" s="5">
        <f t="shared" si="84"/>
        <v>0</v>
      </c>
      <c r="Q471" s="5"/>
      <c r="R471" s="5">
        <f t="shared" si="82"/>
        <v>0</v>
      </c>
      <c r="S471" s="5"/>
      <c r="T471" s="5">
        <f t="shared" si="80"/>
        <v>0</v>
      </c>
      <c r="U471" s="5"/>
      <c r="V471" s="22" t="e">
        <f t="shared" si="81"/>
        <v>#DIV/0!</v>
      </c>
    </row>
    <row r="472" spans="1:22" ht="15.75">
      <c r="A472" s="4" t="s">
        <v>116</v>
      </c>
      <c r="B472" s="2" t="s">
        <v>416</v>
      </c>
      <c r="C472" s="2">
        <v>800</v>
      </c>
      <c r="D472" s="5">
        <v>0</v>
      </c>
      <c r="E472" s="5">
        <v>0</v>
      </c>
      <c r="F472" s="5">
        <f t="shared" si="79"/>
        <v>0</v>
      </c>
      <c r="G472" s="5"/>
      <c r="H472" s="5">
        <f t="shared" ref="H472:H502" si="85">F472+G472</f>
        <v>0</v>
      </c>
      <c r="I472" s="5"/>
      <c r="J472" s="5">
        <f t="shared" ref="J472:J502" si="86">H472+I472</f>
        <v>0</v>
      </c>
      <c r="K472" s="5"/>
      <c r="L472" s="5">
        <f t="shared" ref="L472:L502" si="87">J472+K472</f>
        <v>0</v>
      </c>
      <c r="M472" s="5"/>
      <c r="N472" s="5">
        <f t="shared" si="83"/>
        <v>0</v>
      </c>
      <c r="O472" s="5"/>
      <c r="P472" s="5">
        <f t="shared" si="84"/>
        <v>0</v>
      </c>
      <c r="Q472" s="5">
        <v>10.744999999999999</v>
      </c>
      <c r="R472" s="5">
        <f t="shared" si="82"/>
        <v>10.744999999999999</v>
      </c>
      <c r="S472" s="5">
        <v>0.5</v>
      </c>
      <c r="T472" s="5">
        <f t="shared" si="80"/>
        <v>11.244999999999999</v>
      </c>
      <c r="U472" s="5">
        <v>11.244</v>
      </c>
      <c r="V472" s="22">
        <f t="shared" si="81"/>
        <v>99.991107158737222</v>
      </c>
    </row>
    <row r="473" spans="1:22" ht="89.25">
      <c r="A473" s="4" t="s">
        <v>371</v>
      </c>
      <c r="B473" s="2" t="s">
        <v>417</v>
      </c>
      <c r="C473" s="2"/>
      <c r="D473" s="5">
        <v>4669.3659499999994</v>
      </c>
      <c r="E473" s="5">
        <f>E474</f>
        <v>0</v>
      </c>
      <c r="F473" s="5">
        <f t="shared" si="79"/>
        <v>4669.3659499999994</v>
      </c>
      <c r="G473" s="5">
        <f>G474</f>
        <v>0</v>
      </c>
      <c r="H473" s="5">
        <f t="shared" si="85"/>
        <v>4669.3659499999994</v>
      </c>
      <c r="I473" s="5">
        <f>I474</f>
        <v>0</v>
      </c>
      <c r="J473" s="5">
        <f t="shared" si="86"/>
        <v>4669.3659499999994</v>
      </c>
      <c r="K473" s="5">
        <f>K474</f>
        <v>0</v>
      </c>
      <c r="L473" s="5">
        <f t="shared" si="87"/>
        <v>4669.3659499999994</v>
      </c>
      <c r="M473" s="5">
        <f>M474</f>
        <v>0</v>
      </c>
      <c r="N473" s="5">
        <f t="shared" si="83"/>
        <v>4669.3659499999994</v>
      </c>
      <c r="O473" s="5">
        <f>O474</f>
        <v>128</v>
      </c>
      <c r="P473" s="5">
        <f t="shared" si="84"/>
        <v>4797.3659499999994</v>
      </c>
      <c r="Q473" s="5">
        <f>Q474</f>
        <v>0</v>
      </c>
      <c r="R473" s="5">
        <f t="shared" si="82"/>
        <v>4797.3659499999994</v>
      </c>
      <c r="S473" s="5">
        <f>S474</f>
        <v>116.83875999999999</v>
      </c>
      <c r="T473" s="5">
        <f t="shared" si="80"/>
        <v>4914.2047099999991</v>
      </c>
      <c r="U473" s="5">
        <f>U474</f>
        <v>3440.1</v>
      </c>
      <c r="V473" s="22">
        <f t="shared" si="81"/>
        <v>70.003188776399199</v>
      </c>
    </row>
    <row r="474" spans="1:22" ht="38.25">
      <c r="A474" s="4" t="s">
        <v>37</v>
      </c>
      <c r="B474" s="2" t="s">
        <v>417</v>
      </c>
      <c r="C474" s="2">
        <v>600</v>
      </c>
      <c r="D474" s="5">
        <v>4669.3659499999994</v>
      </c>
      <c r="E474" s="5">
        <v>0</v>
      </c>
      <c r="F474" s="5">
        <f t="shared" si="79"/>
        <v>4669.3659499999994</v>
      </c>
      <c r="G474" s="5"/>
      <c r="H474" s="5">
        <f t="shared" si="85"/>
        <v>4669.3659499999994</v>
      </c>
      <c r="I474" s="5"/>
      <c r="J474" s="5">
        <f t="shared" si="86"/>
        <v>4669.3659499999994</v>
      </c>
      <c r="K474" s="5"/>
      <c r="L474" s="5">
        <f t="shared" si="87"/>
        <v>4669.3659499999994</v>
      </c>
      <c r="M474" s="5"/>
      <c r="N474" s="5">
        <f t="shared" si="83"/>
        <v>4669.3659499999994</v>
      </c>
      <c r="O474" s="5">
        <v>128</v>
      </c>
      <c r="P474" s="5">
        <f t="shared" si="84"/>
        <v>4797.3659499999994</v>
      </c>
      <c r="Q474" s="5"/>
      <c r="R474" s="5">
        <f t="shared" si="82"/>
        <v>4797.3659499999994</v>
      </c>
      <c r="S474" s="5">
        <v>116.83875999999999</v>
      </c>
      <c r="T474" s="5">
        <f t="shared" si="80"/>
        <v>4914.2047099999991</v>
      </c>
      <c r="U474" s="5">
        <v>3440.1</v>
      </c>
      <c r="V474" s="22">
        <f t="shared" si="81"/>
        <v>70.003188776399199</v>
      </c>
    </row>
    <row r="475" spans="1:22" ht="54.75" customHeight="1">
      <c r="A475" s="4" t="s">
        <v>206</v>
      </c>
      <c r="B475" s="2" t="s">
        <v>418</v>
      </c>
      <c r="C475" s="2"/>
      <c r="D475" s="5">
        <v>1277.884</v>
      </c>
      <c r="E475" s="5">
        <f>E476</f>
        <v>0</v>
      </c>
      <c r="F475" s="5">
        <f t="shared" si="79"/>
        <v>1277.884</v>
      </c>
      <c r="G475" s="5">
        <f>G476</f>
        <v>0</v>
      </c>
      <c r="H475" s="5">
        <f t="shared" si="85"/>
        <v>1277.884</v>
      </c>
      <c r="I475" s="5">
        <f>I476</f>
        <v>0</v>
      </c>
      <c r="J475" s="5">
        <f t="shared" si="86"/>
        <v>1277.884</v>
      </c>
      <c r="K475" s="5">
        <f>K476</f>
        <v>0</v>
      </c>
      <c r="L475" s="5">
        <f t="shared" si="87"/>
        <v>1277.884</v>
      </c>
      <c r="M475" s="5">
        <f>M476</f>
        <v>0</v>
      </c>
      <c r="N475" s="5">
        <f t="shared" si="83"/>
        <v>1277.884</v>
      </c>
      <c r="O475" s="5">
        <f>O476</f>
        <v>0</v>
      </c>
      <c r="P475" s="5">
        <f t="shared" si="84"/>
        <v>1277.884</v>
      </c>
      <c r="Q475" s="5">
        <f>Q476</f>
        <v>0</v>
      </c>
      <c r="R475" s="5">
        <f t="shared" si="82"/>
        <v>1277.884</v>
      </c>
      <c r="S475" s="5">
        <f>S476</f>
        <v>0</v>
      </c>
      <c r="T475" s="5">
        <f t="shared" si="80"/>
        <v>1277.884</v>
      </c>
      <c r="U475" s="5">
        <f>U476</f>
        <v>958.41300000000001</v>
      </c>
      <c r="V475" s="22">
        <f t="shared" si="81"/>
        <v>75</v>
      </c>
    </row>
    <row r="476" spans="1:22" ht="38.25">
      <c r="A476" s="4" t="s">
        <v>37</v>
      </c>
      <c r="B476" s="2" t="s">
        <v>418</v>
      </c>
      <c r="C476" s="2">
        <v>600</v>
      </c>
      <c r="D476" s="5">
        <v>1277.884</v>
      </c>
      <c r="E476" s="5">
        <v>0</v>
      </c>
      <c r="F476" s="5">
        <f t="shared" si="79"/>
        <v>1277.884</v>
      </c>
      <c r="G476" s="5"/>
      <c r="H476" s="5">
        <f t="shared" si="85"/>
        <v>1277.884</v>
      </c>
      <c r="I476" s="5"/>
      <c r="J476" s="5">
        <f t="shared" si="86"/>
        <v>1277.884</v>
      </c>
      <c r="K476" s="5"/>
      <c r="L476" s="5">
        <f t="shared" si="87"/>
        <v>1277.884</v>
      </c>
      <c r="M476" s="5"/>
      <c r="N476" s="5">
        <f t="shared" si="83"/>
        <v>1277.884</v>
      </c>
      <c r="O476" s="5"/>
      <c r="P476" s="5">
        <f t="shared" si="84"/>
        <v>1277.884</v>
      </c>
      <c r="Q476" s="5"/>
      <c r="R476" s="5">
        <f t="shared" si="82"/>
        <v>1277.884</v>
      </c>
      <c r="S476" s="5"/>
      <c r="T476" s="5">
        <f t="shared" si="80"/>
        <v>1277.884</v>
      </c>
      <c r="U476" s="5">
        <v>958.41300000000001</v>
      </c>
      <c r="V476" s="22">
        <f t="shared" si="81"/>
        <v>75</v>
      </c>
    </row>
    <row r="477" spans="1:22" ht="38.25">
      <c r="A477" s="4" t="s">
        <v>40</v>
      </c>
      <c r="B477" s="2" t="s">
        <v>419</v>
      </c>
      <c r="C477" s="2"/>
      <c r="D477" s="5">
        <v>37936.940849999999</v>
      </c>
      <c r="E477" s="5">
        <f>E478+E479+E480</f>
        <v>0</v>
      </c>
      <c r="F477" s="5">
        <f t="shared" si="79"/>
        <v>37936.940849999999</v>
      </c>
      <c r="G477" s="5">
        <f>G478+G479+G480</f>
        <v>0</v>
      </c>
      <c r="H477" s="5">
        <f t="shared" si="85"/>
        <v>37936.940849999999</v>
      </c>
      <c r="I477" s="5">
        <f>I478+I479+I480</f>
        <v>-419.02199999999999</v>
      </c>
      <c r="J477" s="5">
        <f t="shared" si="86"/>
        <v>37517.918850000002</v>
      </c>
      <c r="K477" s="5">
        <f>K478+K479+K480</f>
        <v>0</v>
      </c>
      <c r="L477" s="5">
        <f t="shared" si="87"/>
        <v>37517.918850000002</v>
      </c>
      <c r="M477" s="5">
        <f>M478+M479+M480</f>
        <v>0</v>
      </c>
      <c r="N477" s="5">
        <f t="shared" si="83"/>
        <v>37517.918850000002</v>
      </c>
      <c r="O477" s="5">
        <f>O478+O479+O480</f>
        <v>-30</v>
      </c>
      <c r="P477" s="5">
        <f t="shared" si="84"/>
        <v>37487.918850000002</v>
      </c>
      <c r="Q477" s="5">
        <f>Q478+Q479+Q480</f>
        <v>0</v>
      </c>
      <c r="R477" s="5">
        <f t="shared" si="82"/>
        <v>37487.918850000002</v>
      </c>
      <c r="S477" s="5">
        <f>S478+S479+S480</f>
        <v>881.27700000000004</v>
      </c>
      <c r="T477" s="5">
        <f t="shared" si="80"/>
        <v>38369.195850000004</v>
      </c>
      <c r="U477" s="5">
        <f>U478+U479+U480</f>
        <v>27998.77132</v>
      </c>
      <c r="V477" s="22">
        <f t="shared" si="81"/>
        <v>72.972004494068642</v>
      </c>
    </row>
    <row r="478" spans="1:22" ht="76.5">
      <c r="A478" s="4" t="s">
        <v>49</v>
      </c>
      <c r="B478" s="2" t="s">
        <v>419</v>
      </c>
      <c r="C478" s="2">
        <v>100</v>
      </c>
      <c r="D478" s="5">
        <v>37729.229850000003</v>
      </c>
      <c r="E478" s="5">
        <v>0</v>
      </c>
      <c r="F478" s="5">
        <f t="shared" si="79"/>
        <v>37729.229850000003</v>
      </c>
      <c r="G478" s="5"/>
      <c r="H478" s="5">
        <f t="shared" si="85"/>
        <v>37729.229850000003</v>
      </c>
      <c r="I478" s="5">
        <v>-419.02199999999999</v>
      </c>
      <c r="J478" s="5">
        <f t="shared" si="86"/>
        <v>37310.207850000006</v>
      </c>
      <c r="K478" s="5"/>
      <c r="L478" s="5">
        <f t="shared" si="87"/>
        <v>37310.207850000006</v>
      </c>
      <c r="M478" s="5"/>
      <c r="N478" s="5">
        <f t="shared" si="83"/>
        <v>37310.207850000006</v>
      </c>
      <c r="O478" s="5"/>
      <c r="P478" s="5">
        <f t="shared" si="84"/>
        <v>37310.207850000006</v>
      </c>
      <c r="Q478" s="5">
        <v>-1.615</v>
      </c>
      <c r="R478" s="5">
        <f t="shared" si="82"/>
        <v>37308.592850000008</v>
      </c>
      <c r="S478" s="5">
        <f>445.176+131.023+123.061+93.951+88.066</f>
        <v>881.27700000000004</v>
      </c>
      <c r="T478" s="5">
        <f t="shared" si="80"/>
        <v>38189.86985000001</v>
      </c>
      <c r="U478" s="5">
        <v>27880.31911</v>
      </c>
      <c r="V478" s="22">
        <f t="shared" si="81"/>
        <v>73.00448841409181</v>
      </c>
    </row>
    <row r="479" spans="1:22" ht="38.25">
      <c r="A479" s="4" t="s">
        <v>26</v>
      </c>
      <c r="B479" s="2" t="s">
        <v>419</v>
      </c>
      <c r="C479" s="2">
        <v>200</v>
      </c>
      <c r="D479" s="5">
        <v>204.32599999999999</v>
      </c>
      <c r="E479" s="5">
        <v>0</v>
      </c>
      <c r="F479" s="5">
        <f t="shared" si="79"/>
        <v>204.32599999999999</v>
      </c>
      <c r="G479" s="5"/>
      <c r="H479" s="5">
        <f t="shared" si="85"/>
        <v>204.32599999999999</v>
      </c>
      <c r="I479" s="5"/>
      <c r="J479" s="5">
        <f t="shared" si="86"/>
        <v>204.32599999999999</v>
      </c>
      <c r="K479" s="5"/>
      <c r="L479" s="5">
        <f t="shared" si="87"/>
        <v>204.32599999999999</v>
      </c>
      <c r="M479" s="5"/>
      <c r="N479" s="5">
        <f t="shared" si="83"/>
        <v>204.32599999999999</v>
      </c>
      <c r="O479" s="5">
        <v>-30</v>
      </c>
      <c r="P479" s="5">
        <f t="shared" si="84"/>
        <v>174.32599999999999</v>
      </c>
      <c r="Q479" s="5"/>
      <c r="R479" s="5">
        <f t="shared" si="82"/>
        <v>174.32599999999999</v>
      </c>
      <c r="S479" s="5"/>
      <c r="T479" s="5">
        <f t="shared" si="80"/>
        <v>174.32599999999999</v>
      </c>
      <c r="U479" s="5">
        <v>118.20220999999999</v>
      </c>
      <c r="V479" s="22">
        <f t="shared" si="81"/>
        <v>67.80526714316855</v>
      </c>
    </row>
    <row r="480" spans="1:22" ht="15.75">
      <c r="A480" s="4" t="s">
        <v>116</v>
      </c>
      <c r="B480" s="2" t="s">
        <v>419</v>
      </c>
      <c r="C480" s="2">
        <v>800</v>
      </c>
      <c r="D480" s="5">
        <v>3.3849999999999998</v>
      </c>
      <c r="E480" s="5">
        <v>0</v>
      </c>
      <c r="F480" s="5">
        <f t="shared" si="79"/>
        <v>3.3849999999999998</v>
      </c>
      <c r="G480" s="5"/>
      <c r="H480" s="5">
        <f t="shared" si="85"/>
        <v>3.3849999999999998</v>
      </c>
      <c r="I480" s="5"/>
      <c r="J480" s="5">
        <f t="shared" si="86"/>
        <v>3.3849999999999998</v>
      </c>
      <c r="K480" s="5"/>
      <c r="L480" s="5">
        <f t="shared" si="87"/>
        <v>3.3849999999999998</v>
      </c>
      <c r="M480" s="5"/>
      <c r="N480" s="5">
        <f t="shared" si="83"/>
        <v>3.3849999999999998</v>
      </c>
      <c r="O480" s="5"/>
      <c r="P480" s="5">
        <f t="shared" si="84"/>
        <v>3.3849999999999998</v>
      </c>
      <c r="Q480" s="5">
        <v>1.615</v>
      </c>
      <c r="R480" s="5">
        <f t="shared" si="82"/>
        <v>5</v>
      </c>
      <c r="S480" s="5"/>
      <c r="T480" s="5">
        <f t="shared" si="80"/>
        <v>5</v>
      </c>
      <c r="U480" s="5">
        <v>0.25</v>
      </c>
      <c r="V480" s="22">
        <f t="shared" si="81"/>
        <v>5</v>
      </c>
    </row>
    <row r="481" spans="1:22" ht="38.25">
      <c r="A481" s="4" t="s">
        <v>199</v>
      </c>
      <c r="B481" s="2" t="s">
        <v>420</v>
      </c>
      <c r="C481" s="2"/>
      <c r="D481" s="5">
        <v>15249.665950000002</v>
      </c>
      <c r="E481" s="5">
        <f>E482+E483+E484</f>
        <v>0</v>
      </c>
      <c r="F481" s="5">
        <f t="shared" si="79"/>
        <v>15249.665950000002</v>
      </c>
      <c r="G481" s="5">
        <f>G482+G483+G484</f>
        <v>0</v>
      </c>
      <c r="H481" s="5">
        <f t="shared" si="85"/>
        <v>15249.665950000002</v>
      </c>
      <c r="I481" s="5">
        <f>I482+I483+I484</f>
        <v>0</v>
      </c>
      <c r="J481" s="5">
        <f t="shared" si="86"/>
        <v>15249.665950000002</v>
      </c>
      <c r="K481" s="5">
        <f>K482+K483+K484</f>
        <v>0</v>
      </c>
      <c r="L481" s="5">
        <f t="shared" si="87"/>
        <v>15249.665950000002</v>
      </c>
      <c r="M481" s="5">
        <f>M482+M483+M484</f>
        <v>0</v>
      </c>
      <c r="N481" s="5">
        <f t="shared" si="83"/>
        <v>15249.665950000002</v>
      </c>
      <c r="O481" s="5">
        <f>O482+O483+O484</f>
        <v>-130</v>
      </c>
      <c r="P481" s="5">
        <f t="shared" si="84"/>
        <v>15119.665950000002</v>
      </c>
      <c r="Q481" s="5">
        <f>Q482+Q483+Q484</f>
        <v>0</v>
      </c>
      <c r="R481" s="5">
        <f t="shared" si="82"/>
        <v>15119.665950000002</v>
      </c>
      <c r="S481" s="5">
        <f>S482+S483+S484</f>
        <v>183.57541000000001</v>
      </c>
      <c r="T481" s="5">
        <f t="shared" si="80"/>
        <v>15303.241360000002</v>
      </c>
      <c r="U481" s="5">
        <f>U482+U483+U484</f>
        <v>11279.4627</v>
      </c>
      <c r="V481" s="22">
        <f t="shared" si="81"/>
        <v>73.706363473313203</v>
      </c>
    </row>
    <row r="482" spans="1:22" ht="76.5">
      <c r="A482" s="4" t="s">
        <v>49</v>
      </c>
      <c r="B482" s="2" t="s">
        <v>420</v>
      </c>
      <c r="C482" s="2">
        <v>100</v>
      </c>
      <c r="D482" s="5">
        <v>9347.4157599999999</v>
      </c>
      <c r="E482" s="5">
        <v>0</v>
      </c>
      <c r="F482" s="5">
        <f t="shared" si="79"/>
        <v>9347.4157599999999</v>
      </c>
      <c r="G482" s="5"/>
      <c r="H482" s="5">
        <f t="shared" si="85"/>
        <v>9347.4157599999999</v>
      </c>
      <c r="I482" s="5"/>
      <c r="J482" s="5">
        <f t="shared" si="86"/>
        <v>9347.4157599999999</v>
      </c>
      <c r="K482" s="5"/>
      <c r="L482" s="5">
        <f t="shared" si="87"/>
        <v>9347.4157599999999</v>
      </c>
      <c r="M482" s="5"/>
      <c r="N482" s="5">
        <f t="shared" si="83"/>
        <v>9347.4157599999999</v>
      </c>
      <c r="O482" s="5"/>
      <c r="P482" s="5">
        <f t="shared" si="84"/>
        <v>9347.4157599999999</v>
      </c>
      <c r="Q482" s="5"/>
      <c r="R482" s="5">
        <f t="shared" si="82"/>
        <v>9347.4157599999999</v>
      </c>
      <c r="S482" s="5">
        <v>183.57541000000001</v>
      </c>
      <c r="T482" s="5">
        <f t="shared" si="80"/>
        <v>9530.9911699999993</v>
      </c>
      <c r="U482" s="5">
        <v>6965.3627699999997</v>
      </c>
      <c r="V482" s="22">
        <f t="shared" si="81"/>
        <v>73.081200535830533</v>
      </c>
    </row>
    <row r="483" spans="1:22" ht="38.25">
      <c r="A483" s="4" t="s">
        <v>26</v>
      </c>
      <c r="B483" s="2" t="s">
        <v>420</v>
      </c>
      <c r="C483" s="2">
        <v>200</v>
      </c>
      <c r="D483" s="5">
        <v>5837.1491900000001</v>
      </c>
      <c r="E483" s="5">
        <v>0</v>
      </c>
      <c r="F483" s="5">
        <f t="shared" si="79"/>
        <v>5837.1491900000001</v>
      </c>
      <c r="G483" s="5"/>
      <c r="H483" s="5">
        <f t="shared" si="85"/>
        <v>5837.1491900000001</v>
      </c>
      <c r="I483" s="5"/>
      <c r="J483" s="5">
        <f t="shared" si="86"/>
        <v>5837.1491900000001</v>
      </c>
      <c r="K483" s="5"/>
      <c r="L483" s="5">
        <f t="shared" si="87"/>
        <v>5837.1491900000001</v>
      </c>
      <c r="M483" s="5"/>
      <c r="N483" s="5">
        <f t="shared" si="83"/>
        <v>5837.1491900000001</v>
      </c>
      <c r="O483" s="5">
        <v>-130</v>
      </c>
      <c r="P483" s="5">
        <f t="shared" si="84"/>
        <v>5707.1491900000001</v>
      </c>
      <c r="Q483" s="5"/>
      <c r="R483" s="5">
        <f t="shared" si="82"/>
        <v>5707.1491900000001</v>
      </c>
      <c r="S483" s="5"/>
      <c r="T483" s="5">
        <f t="shared" si="80"/>
        <v>5707.1491900000001</v>
      </c>
      <c r="U483" s="5">
        <v>4276.6219300000002</v>
      </c>
      <c r="V483" s="22">
        <f t="shared" si="81"/>
        <v>74.934468814893549</v>
      </c>
    </row>
    <row r="484" spans="1:22" ht="15.75">
      <c r="A484" s="4" t="s">
        <v>116</v>
      </c>
      <c r="B484" s="2" t="s">
        <v>420</v>
      </c>
      <c r="C484" s="2">
        <v>800</v>
      </c>
      <c r="D484" s="5">
        <v>65.100999999999999</v>
      </c>
      <c r="E484" s="5">
        <v>0</v>
      </c>
      <c r="F484" s="5">
        <f t="shared" si="79"/>
        <v>65.100999999999999</v>
      </c>
      <c r="G484" s="5"/>
      <c r="H484" s="5">
        <f t="shared" si="85"/>
        <v>65.100999999999999</v>
      </c>
      <c r="I484" s="5"/>
      <c r="J484" s="5">
        <f t="shared" si="86"/>
        <v>65.100999999999999</v>
      </c>
      <c r="K484" s="5"/>
      <c r="L484" s="5">
        <f t="shared" si="87"/>
        <v>65.100999999999999</v>
      </c>
      <c r="M484" s="5"/>
      <c r="N484" s="5">
        <f t="shared" si="83"/>
        <v>65.100999999999999</v>
      </c>
      <c r="O484" s="5"/>
      <c r="P484" s="5">
        <f t="shared" si="84"/>
        <v>65.100999999999999</v>
      </c>
      <c r="Q484" s="5"/>
      <c r="R484" s="5">
        <f t="shared" si="82"/>
        <v>65.100999999999999</v>
      </c>
      <c r="S484" s="5"/>
      <c r="T484" s="5">
        <f t="shared" si="80"/>
        <v>65.100999999999999</v>
      </c>
      <c r="U484" s="5">
        <v>37.478000000000002</v>
      </c>
      <c r="V484" s="22">
        <f t="shared" si="81"/>
        <v>57.569008156556734</v>
      </c>
    </row>
    <row r="485" spans="1:22" ht="38.25">
      <c r="A485" s="4" t="s">
        <v>42</v>
      </c>
      <c r="B485" s="2" t="s">
        <v>421</v>
      </c>
      <c r="C485" s="2"/>
      <c r="D485" s="5">
        <v>15.6715</v>
      </c>
      <c r="E485" s="5">
        <f>E486</f>
        <v>0</v>
      </c>
      <c r="F485" s="5">
        <f t="shared" si="79"/>
        <v>15.6715</v>
      </c>
      <c r="G485" s="5">
        <f>G486</f>
        <v>0</v>
      </c>
      <c r="H485" s="5">
        <f t="shared" si="85"/>
        <v>15.6715</v>
      </c>
      <c r="I485" s="5">
        <f>I486</f>
        <v>0</v>
      </c>
      <c r="J485" s="5">
        <f t="shared" si="86"/>
        <v>15.6715</v>
      </c>
      <c r="K485" s="5">
        <f>K486</f>
        <v>0</v>
      </c>
      <c r="L485" s="5">
        <f t="shared" si="87"/>
        <v>15.6715</v>
      </c>
      <c r="M485" s="5">
        <f>M486</f>
        <v>0</v>
      </c>
      <c r="N485" s="5">
        <f t="shared" si="83"/>
        <v>15.6715</v>
      </c>
      <c r="O485" s="5">
        <f>O486</f>
        <v>0</v>
      </c>
      <c r="P485" s="5">
        <f t="shared" si="84"/>
        <v>15.6715</v>
      </c>
      <c r="Q485" s="5">
        <f>Q486</f>
        <v>0</v>
      </c>
      <c r="R485" s="5">
        <f t="shared" si="82"/>
        <v>15.6715</v>
      </c>
      <c r="S485" s="5">
        <f>S486</f>
        <v>0</v>
      </c>
      <c r="T485" s="5">
        <f t="shared" si="80"/>
        <v>15.6715</v>
      </c>
      <c r="U485" s="5">
        <f>U486</f>
        <v>0</v>
      </c>
      <c r="V485" s="22">
        <f t="shared" si="81"/>
        <v>0</v>
      </c>
    </row>
    <row r="486" spans="1:22" ht="38.25">
      <c r="A486" s="4" t="s">
        <v>26</v>
      </c>
      <c r="B486" s="2" t="s">
        <v>421</v>
      </c>
      <c r="C486" s="2">
        <v>200</v>
      </c>
      <c r="D486" s="5">
        <v>15.6715</v>
      </c>
      <c r="E486" s="5">
        <v>0</v>
      </c>
      <c r="F486" s="5">
        <f t="shared" si="79"/>
        <v>15.6715</v>
      </c>
      <c r="G486" s="5"/>
      <c r="H486" s="5">
        <f t="shared" si="85"/>
        <v>15.6715</v>
      </c>
      <c r="I486" s="5"/>
      <c r="J486" s="5">
        <f t="shared" si="86"/>
        <v>15.6715</v>
      </c>
      <c r="K486" s="5"/>
      <c r="L486" s="5">
        <f t="shared" si="87"/>
        <v>15.6715</v>
      </c>
      <c r="M486" s="5"/>
      <c r="N486" s="5">
        <f t="shared" si="83"/>
        <v>15.6715</v>
      </c>
      <c r="O486" s="5"/>
      <c r="P486" s="5">
        <f t="shared" si="84"/>
        <v>15.6715</v>
      </c>
      <c r="Q486" s="5"/>
      <c r="R486" s="5">
        <f t="shared" si="82"/>
        <v>15.6715</v>
      </c>
      <c r="S486" s="5"/>
      <c r="T486" s="5">
        <f t="shared" si="80"/>
        <v>15.6715</v>
      </c>
      <c r="U486" s="5">
        <v>0</v>
      </c>
      <c r="V486" s="22">
        <f t="shared" si="81"/>
        <v>0</v>
      </c>
    </row>
    <row r="487" spans="1:22" ht="38.25">
      <c r="A487" s="4" t="s">
        <v>43</v>
      </c>
      <c r="B487" s="2" t="s">
        <v>422</v>
      </c>
      <c r="C487" s="2"/>
      <c r="D487" s="5">
        <v>1148.0663300000001</v>
      </c>
      <c r="E487" s="5">
        <f>E488+E489</f>
        <v>0</v>
      </c>
      <c r="F487" s="5">
        <f t="shared" si="79"/>
        <v>1148.0663300000001</v>
      </c>
      <c r="G487" s="5">
        <f>G488+G489</f>
        <v>0</v>
      </c>
      <c r="H487" s="5">
        <f t="shared" si="85"/>
        <v>1148.0663300000001</v>
      </c>
      <c r="I487" s="5">
        <f>I488+I489</f>
        <v>0</v>
      </c>
      <c r="J487" s="5">
        <f t="shared" si="86"/>
        <v>1148.0663300000001</v>
      </c>
      <c r="K487" s="5">
        <f>K488+K489</f>
        <v>0</v>
      </c>
      <c r="L487" s="5">
        <f t="shared" si="87"/>
        <v>1148.0663300000001</v>
      </c>
      <c r="M487" s="5">
        <f>M488+M489</f>
        <v>0</v>
      </c>
      <c r="N487" s="5">
        <f t="shared" si="83"/>
        <v>1148.0663300000001</v>
      </c>
      <c r="O487" s="5">
        <f>O488+O489</f>
        <v>0</v>
      </c>
      <c r="P487" s="5">
        <f t="shared" si="84"/>
        <v>1148.0663300000001</v>
      </c>
      <c r="Q487" s="5">
        <f>Q488+Q489</f>
        <v>0</v>
      </c>
      <c r="R487" s="5">
        <f t="shared" si="82"/>
        <v>1148.0663300000001</v>
      </c>
      <c r="S487" s="5">
        <f>S488+S489</f>
        <v>0</v>
      </c>
      <c r="T487" s="5">
        <f t="shared" si="80"/>
        <v>1148.0663300000001</v>
      </c>
      <c r="U487" s="5">
        <f>U488+U489</f>
        <v>758.11986000000002</v>
      </c>
      <c r="V487" s="22">
        <f t="shared" si="81"/>
        <v>66.034499940434614</v>
      </c>
    </row>
    <row r="488" spans="1:22" ht="76.5">
      <c r="A488" s="4" t="s">
        <v>49</v>
      </c>
      <c r="B488" s="2" t="s">
        <v>422</v>
      </c>
      <c r="C488" s="2">
        <v>100</v>
      </c>
      <c r="D488" s="5">
        <v>1109.1329999999998</v>
      </c>
      <c r="E488" s="5">
        <v>0</v>
      </c>
      <c r="F488" s="5">
        <f t="shared" si="79"/>
        <v>1109.1329999999998</v>
      </c>
      <c r="G488" s="5"/>
      <c r="H488" s="5">
        <f t="shared" si="85"/>
        <v>1109.1329999999998</v>
      </c>
      <c r="I488" s="5"/>
      <c r="J488" s="5">
        <f t="shared" si="86"/>
        <v>1109.1329999999998</v>
      </c>
      <c r="K488" s="5"/>
      <c r="L488" s="5">
        <f t="shared" si="87"/>
        <v>1109.1329999999998</v>
      </c>
      <c r="M488" s="5"/>
      <c r="N488" s="5">
        <f t="shared" si="83"/>
        <v>1109.1329999999998</v>
      </c>
      <c r="O488" s="5"/>
      <c r="P488" s="5">
        <f t="shared" si="84"/>
        <v>1109.1329999999998</v>
      </c>
      <c r="Q488" s="5"/>
      <c r="R488" s="5">
        <f t="shared" si="82"/>
        <v>1109.1329999999998</v>
      </c>
      <c r="S488" s="5"/>
      <c r="T488" s="5">
        <f t="shared" si="80"/>
        <v>1109.1329999999998</v>
      </c>
      <c r="U488" s="5">
        <v>758.11986000000002</v>
      </c>
      <c r="V488" s="22">
        <f t="shared" si="81"/>
        <v>68.352475311797605</v>
      </c>
    </row>
    <row r="489" spans="1:22" ht="38.25">
      <c r="A489" s="4" t="s">
        <v>26</v>
      </c>
      <c r="B489" s="2" t="s">
        <v>422</v>
      </c>
      <c r="C489" s="2">
        <v>200</v>
      </c>
      <c r="D489" s="5">
        <v>38.933329999999998</v>
      </c>
      <c r="E489" s="5">
        <v>0</v>
      </c>
      <c r="F489" s="5">
        <f t="shared" si="79"/>
        <v>38.933329999999998</v>
      </c>
      <c r="G489" s="5"/>
      <c r="H489" s="5">
        <f t="shared" si="85"/>
        <v>38.933329999999998</v>
      </c>
      <c r="I489" s="5"/>
      <c r="J489" s="5">
        <f t="shared" si="86"/>
        <v>38.933329999999998</v>
      </c>
      <c r="K489" s="5"/>
      <c r="L489" s="5">
        <f t="shared" si="87"/>
        <v>38.933329999999998</v>
      </c>
      <c r="M489" s="5"/>
      <c r="N489" s="5">
        <f t="shared" si="83"/>
        <v>38.933329999999998</v>
      </c>
      <c r="O489" s="5"/>
      <c r="P489" s="5">
        <f t="shared" si="84"/>
        <v>38.933329999999998</v>
      </c>
      <c r="Q489" s="5"/>
      <c r="R489" s="5">
        <f t="shared" si="82"/>
        <v>38.933329999999998</v>
      </c>
      <c r="S489" s="5"/>
      <c r="T489" s="5">
        <f t="shared" si="80"/>
        <v>38.933329999999998</v>
      </c>
      <c r="U489" s="5">
        <v>0</v>
      </c>
      <c r="V489" s="22">
        <f t="shared" si="81"/>
        <v>0</v>
      </c>
    </row>
    <row r="490" spans="1:22" ht="76.5">
      <c r="A490" s="4" t="s">
        <v>548</v>
      </c>
      <c r="B490" s="2" t="s">
        <v>423</v>
      </c>
      <c r="C490" s="2"/>
      <c r="D490" s="5">
        <v>287</v>
      </c>
      <c r="E490" s="5">
        <f>E491</f>
        <v>0</v>
      </c>
      <c r="F490" s="5">
        <f t="shared" si="79"/>
        <v>287</v>
      </c>
      <c r="G490" s="5">
        <f>G491</f>
        <v>0</v>
      </c>
      <c r="H490" s="5">
        <f t="shared" si="85"/>
        <v>287</v>
      </c>
      <c r="I490" s="5">
        <f>I491</f>
        <v>0</v>
      </c>
      <c r="J490" s="5">
        <f t="shared" si="86"/>
        <v>287</v>
      </c>
      <c r="K490" s="5">
        <f>K491</f>
        <v>0</v>
      </c>
      <c r="L490" s="5">
        <f t="shared" si="87"/>
        <v>287</v>
      </c>
      <c r="M490" s="5">
        <f>M491</f>
        <v>0</v>
      </c>
      <c r="N490" s="5">
        <f t="shared" si="83"/>
        <v>287</v>
      </c>
      <c r="O490" s="5">
        <f>O491</f>
        <v>0</v>
      </c>
      <c r="P490" s="5">
        <f t="shared" si="84"/>
        <v>287</v>
      </c>
      <c r="Q490" s="5">
        <f>Q491</f>
        <v>0</v>
      </c>
      <c r="R490" s="5">
        <f t="shared" si="82"/>
        <v>287</v>
      </c>
      <c r="S490" s="5">
        <f>S491</f>
        <v>-99.81</v>
      </c>
      <c r="T490" s="5">
        <f t="shared" si="80"/>
        <v>187.19</v>
      </c>
      <c r="U490" s="5">
        <f>U491</f>
        <v>141.19</v>
      </c>
      <c r="V490" s="22">
        <f t="shared" si="81"/>
        <v>75.426037715689944</v>
      </c>
    </row>
    <row r="491" spans="1:22" ht="38.25">
      <c r="A491" s="4" t="s">
        <v>26</v>
      </c>
      <c r="B491" s="2" t="s">
        <v>423</v>
      </c>
      <c r="C491" s="2">
        <v>200</v>
      </c>
      <c r="D491" s="5">
        <v>287</v>
      </c>
      <c r="E491" s="5">
        <v>0</v>
      </c>
      <c r="F491" s="5">
        <f t="shared" si="79"/>
        <v>287</v>
      </c>
      <c r="G491" s="5"/>
      <c r="H491" s="5">
        <f t="shared" si="85"/>
        <v>287</v>
      </c>
      <c r="I491" s="5"/>
      <c r="J491" s="5">
        <f t="shared" si="86"/>
        <v>287</v>
      </c>
      <c r="K491" s="5"/>
      <c r="L491" s="5">
        <f t="shared" si="87"/>
        <v>287</v>
      </c>
      <c r="M491" s="5"/>
      <c r="N491" s="5">
        <f t="shared" si="83"/>
        <v>287</v>
      </c>
      <c r="O491" s="5"/>
      <c r="P491" s="5">
        <f t="shared" si="84"/>
        <v>287</v>
      </c>
      <c r="Q491" s="5"/>
      <c r="R491" s="5">
        <f t="shared" si="82"/>
        <v>287</v>
      </c>
      <c r="S491" s="5">
        <v>-99.81</v>
      </c>
      <c r="T491" s="5">
        <f t="shared" si="80"/>
        <v>187.19</v>
      </c>
      <c r="U491" s="5">
        <v>141.19</v>
      </c>
      <c r="V491" s="22">
        <f t="shared" si="81"/>
        <v>75.426037715689944</v>
      </c>
    </row>
    <row r="492" spans="1:22" ht="25.5">
      <c r="A492" s="4" t="s">
        <v>372</v>
      </c>
      <c r="B492" s="2" t="s">
        <v>424</v>
      </c>
      <c r="C492" s="2"/>
      <c r="D492" s="5">
        <v>752.822</v>
      </c>
      <c r="E492" s="5">
        <f>E493</f>
        <v>0</v>
      </c>
      <c r="F492" s="5">
        <f t="shared" si="79"/>
        <v>752.822</v>
      </c>
      <c r="G492" s="5">
        <f>G493</f>
        <v>0</v>
      </c>
      <c r="H492" s="5">
        <f t="shared" si="85"/>
        <v>752.822</v>
      </c>
      <c r="I492" s="5">
        <f>I493</f>
        <v>0</v>
      </c>
      <c r="J492" s="5">
        <f t="shared" si="86"/>
        <v>752.822</v>
      </c>
      <c r="K492" s="5">
        <f>K493</f>
        <v>0</v>
      </c>
      <c r="L492" s="5">
        <f t="shared" si="87"/>
        <v>752.822</v>
      </c>
      <c r="M492" s="5">
        <f>M493</f>
        <v>0</v>
      </c>
      <c r="N492" s="5">
        <f t="shared" si="83"/>
        <v>752.822</v>
      </c>
      <c r="O492" s="5">
        <f>O493</f>
        <v>150</v>
      </c>
      <c r="P492" s="5">
        <f t="shared" si="84"/>
        <v>902.822</v>
      </c>
      <c r="Q492" s="5">
        <f>Q493</f>
        <v>-79.5</v>
      </c>
      <c r="R492" s="5">
        <f t="shared" si="82"/>
        <v>823.322</v>
      </c>
      <c r="S492" s="5">
        <f>S493</f>
        <v>0</v>
      </c>
      <c r="T492" s="5">
        <f t="shared" si="80"/>
        <v>823.322</v>
      </c>
      <c r="U492" s="5">
        <f>U493</f>
        <v>605.68550000000005</v>
      </c>
      <c r="V492" s="22">
        <f t="shared" si="81"/>
        <v>73.566053135954107</v>
      </c>
    </row>
    <row r="493" spans="1:22" ht="38.25">
      <c r="A493" s="4" t="s">
        <v>26</v>
      </c>
      <c r="B493" s="2" t="s">
        <v>424</v>
      </c>
      <c r="C493" s="2">
        <v>200</v>
      </c>
      <c r="D493" s="5">
        <v>752.822</v>
      </c>
      <c r="E493" s="5">
        <v>0</v>
      </c>
      <c r="F493" s="5">
        <f t="shared" si="79"/>
        <v>752.822</v>
      </c>
      <c r="G493" s="5"/>
      <c r="H493" s="5">
        <f t="shared" si="85"/>
        <v>752.822</v>
      </c>
      <c r="I493" s="5"/>
      <c r="J493" s="5">
        <f t="shared" si="86"/>
        <v>752.822</v>
      </c>
      <c r="K493" s="5"/>
      <c r="L493" s="5">
        <f t="shared" si="87"/>
        <v>752.822</v>
      </c>
      <c r="M493" s="5"/>
      <c r="N493" s="5">
        <f t="shared" si="83"/>
        <v>752.822</v>
      </c>
      <c r="O493" s="5">
        <v>150</v>
      </c>
      <c r="P493" s="5">
        <f t="shared" si="84"/>
        <v>902.822</v>
      </c>
      <c r="Q493" s="5">
        <v>-79.5</v>
      </c>
      <c r="R493" s="5">
        <f t="shared" si="82"/>
        <v>823.322</v>
      </c>
      <c r="S493" s="5"/>
      <c r="T493" s="5">
        <f t="shared" si="80"/>
        <v>823.322</v>
      </c>
      <c r="U493" s="5">
        <v>605.68550000000005</v>
      </c>
      <c r="V493" s="22">
        <f t="shared" si="81"/>
        <v>73.566053135954107</v>
      </c>
    </row>
    <row r="494" spans="1:22" ht="51">
      <c r="A494" s="4" t="s">
        <v>373</v>
      </c>
      <c r="B494" s="2" t="s">
        <v>425</v>
      </c>
      <c r="C494" s="2"/>
      <c r="D494" s="5">
        <v>70</v>
      </c>
      <c r="E494" s="5">
        <f>E495</f>
        <v>0</v>
      </c>
      <c r="F494" s="5">
        <f t="shared" si="79"/>
        <v>70</v>
      </c>
      <c r="G494" s="5">
        <f>G495</f>
        <v>0</v>
      </c>
      <c r="H494" s="5">
        <f t="shared" si="85"/>
        <v>70</v>
      </c>
      <c r="I494" s="5">
        <f>I495</f>
        <v>0</v>
      </c>
      <c r="J494" s="5">
        <f t="shared" si="86"/>
        <v>70</v>
      </c>
      <c r="K494" s="5">
        <f>K495</f>
        <v>0</v>
      </c>
      <c r="L494" s="5">
        <f t="shared" si="87"/>
        <v>70</v>
      </c>
      <c r="M494" s="5">
        <f>M495</f>
        <v>0</v>
      </c>
      <c r="N494" s="5">
        <f t="shared" si="83"/>
        <v>70</v>
      </c>
      <c r="O494" s="5">
        <f>O495</f>
        <v>0</v>
      </c>
      <c r="P494" s="5">
        <f t="shared" si="84"/>
        <v>70</v>
      </c>
      <c r="Q494" s="5">
        <f>Q495</f>
        <v>0</v>
      </c>
      <c r="R494" s="5">
        <f t="shared" si="82"/>
        <v>70</v>
      </c>
      <c r="S494" s="5">
        <f>S495</f>
        <v>-30</v>
      </c>
      <c r="T494" s="5">
        <f t="shared" si="80"/>
        <v>40</v>
      </c>
      <c r="U494" s="5">
        <f>U495</f>
        <v>0</v>
      </c>
      <c r="V494" s="22">
        <f t="shared" si="81"/>
        <v>0</v>
      </c>
    </row>
    <row r="495" spans="1:22" ht="38.25">
      <c r="A495" s="4" t="s">
        <v>26</v>
      </c>
      <c r="B495" s="2" t="s">
        <v>425</v>
      </c>
      <c r="C495" s="2">
        <v>200</v>
      </c>
      <c r="D495" s="5">
        <v>70</v>
      </c>
      <c r="E495" s="5">
        <v>0</v>
      </c>
      <c r="F495" s="5">
        <f t="shared" si="79"/>
        <v>70</v>
      </c>
      <c r="G495" s="5"/>
      <c r="H495" s="5">
        <f t="shared" si="85"/>
        <v>70</v>
      </c>
      <c r="I495" s="5"/>
      <c r="J495" s="5">
        <f t="shared" si="86"/>
        <v>70</v>
      </c>
      <c r="K495" s="5"/>
      <c r="L495" s="5">
        <f t="shared" si="87"/>
        <v>70</v>
      </c>
      <c r="M495" s="5"/>
      <c r="N495" s="5">
        <f t="shared" si="83"/>
        <v>70</v>
      </c>
      <c r="O495" s="5"/>
      <c r="P495" s="5">
        <f t="shared" si="84"/>
        <v>70</v>
      </c>
      <c r="Q495" s="5"/>
      <c r="R495" s="5">
        <f t="shared" si="82"/>
        <v>70</v>
      </c>
      <c r="S495" s="5">
        <v>-30</v>
      </c>
      <c r="T495" s="5">
        <f t="shared" si="80"/>
        <v>40</v>
      </c>
      <c r="U495" s="5">
        <v>0</v>
      </c>
      <c r="V495" s="22">
        <f t="shared" si="81"/>
        <v>0</v>
      </c>
    </row>
    <row r="496" spans="1:22" ht="38.25">
      <c r="A496" s="4" t="s">
        <v>592</v>
      </c>
      <c r="B496" s="2" t="s">
        <v>591</v>
      </c>
      <c r="C496" s="2"/>
      <c r="D496" s="5"/>
      <c r="E496" s="5"/>
      <c r="F496" s="5"/>
      <c r="G496" s="5"/>
      <c r="H496" s="5"/>
      <c r="I496" s="5"/>
      <c r="J496" s="5"/>
      <c r="K496" s="5"/>
      <c r="L496" s="5">
        <f t="shared" si="87"/>
        <v>0</v>
      </c>
      <c r="M496" s="5">
        <f>M497</f>
        <v>56.622999999999998</v>
      </c>
      <c r="N496" s="5">
        <f t="shared" si="83"/>
        <v>56.622999999999998</v>
      </c>
      <c r="O496" s="5">
        <f>O497</f>
        <v>0</v>
      </c>
      <c r="P496" s="5">
        <f t="shared" si="84"/>
        <v>56.622999999999998</v>
      </c>
      <c r="Q496" s="5">
        <f>Q497</f>
        <v>283.37700000000001</v>
      </c>
      <c r="R496" s="5">
        <f t="shared" si="82"/>
        <v>340</v>
      </c>
      <c r="S496" s="5">
        <f>S497</f>
        <v>0</v>
      </c>
      <c r="T496" s="5">
        <f t="shared" si="80"/>
        <v>340</v>
      </c>
      <c r="U496" s="5">
        <f>U497</f>
        <v>0</v>
      </c>
      <c r="V496" s="22">
        <f t="shared" si="81"/>
        <v>0</v>
      </c>
    </row>
    <row r="497" spans="1:22" ht="38.25">
      <c r="A497" s="4" t="s">
        <v>26</v>
      </c>
      <c r="B497" s="2" t="s">
        <v>591</v>
      </c>
      <c r="C497" s="2">
        <v>200</v>
      </c>
      <c r="D497" s="5"/>
      <c r="E497" s="5"/>
      <c r="F497" s="5"/>
      <c r="G497" s="5"/>
      <c r="H497" s="5"/>
      <c r="I497" s="5"/>
      <c r="J497" s="5"/>
      <c r="K497" s="5"/>
      <c r="L497" s="5">
        <f t="shared" si="87"/>
        <v>0</v>
      </c>
      <c r="M497" s="5">
        <v>56.622999999999998</v>
      </c>
      <c r="N497" s="5">
        <f t="shared" si="83"/>
        <v>56.622999999999998</v>
      </c>
      <c r="O497" s="5"/>
      <c r="P497" s="5">
        <f t="shared" si="84"/>
        <v>56.622999999999998</v>
      </c>
      <c r="Q497" s="5">
        <v>283.37700000000001</v>
      </c>
      <c r="R497" s="5">
        <f t="shared" si="82"/>
        <v>340</v>
      </c>
      <c r="S497" s="5"/>
      <c r="T497" s="5">
        <f t="shared" si="80"/>
        <v>340</v>
      </c>
      <c r="U497" s="5">
        <v>0</v>
      </c>
      <c r="V497" s="22">
        <f t="shared" si="81"/>
        <v>0</v>
      </c>
    </row>
    <row r="498" spans="1:22" ht="102" customHeight="1">
      <c r="A498" s="7" t="s">
        <v>5</v>
      </c>
      <c r="B498" s="8" t="s">
        <v>190</v>
      </c>
      <c r="C498" s="6"/>
      <c r="D498" s="5">
        <v>0.99529000000000023</v>
      </c>
      <c r="E498" s="5">
        <f t="shared" ref="E498:U500" si="88">E499</f>
        <v>0</v>
      </c>
      <c r="F498" s="5">
        <f t="shared" si="79"/>
        <v>0.99529000000000023</v>
      </c>
      <c r="G498" s="5">
        <f t="shared" si="88"/>
        <v>0</v>
      </c>
      <c r="H498" s="5">
        <f t="shared" si="85"/>
        <v>0.99529000000000023</v>
      </c>
      <c r="I498" s="5">
        <f t="shared" si="88"/>
        <v>0</v>
      </c>
      <c r="J498" s="5">
        <f t="shared" si="86"/>
        <v>0.99529000000000023</v>
      </c>
      <c r="K498" s="5">
        <f t="shared" si="88"/>
        <v>0</v>
      </c>
      <c r="L498" s="5">
        <f t="shared" si="87"/>
        <v>0.99529000000000023</v>
      </c>
      <c r="M498" s="5">
        <f t="shared" si="88"/>
        <v>-0.86955000000000005</v>
      </c>
      <c r="N498" s="5">
        <f t="shared" si="83"/>
        <v>0.12574000000000018</v>
      </c>
      <c r="O498" s="5">
        <f t="shared" si="88"/>
        <v>0</v>
      </c>
      <c r="P498" s="5">
        <f t="shared" si="84"/>
        <v>0.12574000000000018</v>
      </c>
      <c r="Q498" s="5">
        <f t="shared" si="88"/>
        <v>0</v>
      </c>
      <c r="R498" s="5">
        <f t="shared" si="82"/>
        <v>0.12574000000000018</v>
      </c>
      <c r="S498" s="5">
        <f t="shared" si="88"/>
        <v>0</v>
      </c>
      <c r="T498" s="5">
        <f t="shared" si="80"/>
        <v>0.12574000000000018</v>
      </c>
      <c r="U498" s="5">
        <f t="shared" si="88"/>
        <v>0</v>
      </c>
      <c r="V498" s="22">
        <f t="shared" si="81"/>
        <v>0</v>
      </c>
    </row>
    <row r="499" spans="1:22" ht="21" customHeight="1">
      <c r="A499" s="4" t="s">
        <v>180</v>
      </c>
      <c r="B499" s="2" t="s">
        <v>191</v>
      </c>
      <c r="C499" s="6"/>
      <c r="D499" s="5">
        <v>0.99529000000000023</v>
      </c>
      <c r="E499" s="5">
        <f t="shared" si="88"/>
        <v>0</v>
      </c>
      <c r="F499" s="5">
        <f t="shared" si="79"/>
        <v>0.99529000000000023</v>
      </c>
      <c r="G499" s="5">
        <f t="shared" si="88"/>
        <v>0</v>
      </c>
      <c r="H499" s="5">
        <f t="shared" si="85"/>
        <v>0.99529000000000023</v>
      </c>
      <c r="I499" s="5">
        <f t="shared" si="88"/>
        <v>0</v>
      </c>
      <c r="J499" s="5">
        <f t="shared" si="86"/>
        <v>0.99529000000000023</v>
      </c>
      <c r="K499" s="5">
        <f t="shared" si="88"/>
        <v>0</v>
      </c>
      <c r="L499" s="5">
        <f t="shared" si="87"/>
        <v>0.99529000000000023</v>
      </c>
      <c r="M499" s="5">
        <f t="shared" si="88"/>
        <v>-0.86955000000000005</v>
      </c>
      <c r="N499" s="5">
        <f t="shared" si="83"/>
        <v>0.12574000000000018</v>
      </c>
      <c r="O499" s="5">
        <f t="shared" si="88"/>
        <v>0</v>
      </c>
      <c r="P499" s="5">
        <f t="shared" si="84"/>
        <v>0.12574000000000018</v>
      </c>
      <c r="Q499" s="5">
        <f t="shared" si="88"/>
        <v>0</v>
      </c>
      <c r="R499" s="5">
        <f t="shared" si="82"/>
        <v>0.12574000000000018</v>
      </c>
      <c r="S499" s="5">
        <f t="shared" si="88"/>
        <v>0</v>
      </c>
      <c r="T499" s="5">
        <f t="shared" si="80"/>
        <v>0.12574000000000018</v>
      </c>
      <c r="U499" s="5">
        <f t="shared" si="88"/>
        <v>0</v>
      </c>
      <c r="V499" s="22">
        <f t="shared" si="81"/>
        <v>0</v>
      </c>
    </row>
    <row r="500" spans="1:22" ht="51">
      <c r="A500" s="4" t="s">
        <v>296</v>
      </c>
      <c r="B500" s="2" t="s">
        <v>192</v>
      </c>
      <c r="C500" s="6"/>
      <c r="D500" s="5">
        <v>0.99529000000000023</v>
      </c>
      <c r="E500" s="5">
        <f t="shared" si="88"/>
        <v>0</v>
      </c>
      <c r="F500" s="5">
        <f t="shared" si="79"/>
        <v>0.99529000000000023</v>
      </c>
      <c r="G500" s="5">
        <f t="shared" si="88"/>
        <v>0</v>
      </c>
      <c r="H500" s="5">
        <f t="shared" si="85"/>
        <v>0.99529000000000023</v>
      </c>
      <c r="I500" s="5">
        <f t="shared" si="88"/>
        <v>0</v>
      </c>
      <c r="J500" s="5">
        <f t="shared" si="86"/>
        <v>0.99529000000000023</v>
      </c>
      <c r="K500" s="5">
        <f t="shared" si="88"/>
        <v>0</v>
      </c>
      <c r="L500" s="5">
        <f t="shared" si="87"/>
        <v>0.99529000000000023</v>
      </c>
      <c r="M500" s="5">
        <f t="shared" si="88"/>
        <v>-0.86955000000000005</v>
      </c>
      <c r="N500" s="5">
        <f t="shared" si="83"/>
        <v>0.12574000000000018</v>
      </c>
      <c r="O500" s="5">
        <f t="shared" si="88"/>
        <v>0</v>
      </c>
      <c r="P500" s="5">
        <f t="shared" si="84"/>
        <v>0.12574000000000018</v>
      </c>
      <c r="Q500" s="5">
        <f t="shared" si="88"/>
        <v>0</v>
      </c>
      <c r="R500" s="5">
        <f t="shared" si="82"/>
        <v>0.12574000000000018</v>
      </c>
      <c r="S500" s="5">
        <f t="shared" si="88"/>
        <v>0</v>
      </c>
      <c r="T500" s="5">
        <f t="shared" si="80"/>
        <v>0.12574000000000018</v>
      </c>
      <c r="U500" s="5">
        <f t="shared" si="88"/>
        <v>0</v>
      </c>
      <c r="V500" s="22">
        <f t="shared" si="81"/>
        <v>0</v>
      </c>
    </row>
    <row r="501" spans="1:22" ht="38.25">
      <c r="A501" s="4" t="s">
        <v>26</v>
      </c>
      <c r="B501" s="2" t="s">
        <v>192</v>
      </c>
      <c r="C501" s="2">
        <v>200</v>
      </c>
      <c r="D501" s="5">
        <v>0.99529000000000023</v>
      </c>
      <c r="E501" s="5">
        <v>0</v>
      </c>
      <c r="F501" s="5">
        <f t="shared" si="79"/>
        <v>0.99529000000000023</v>
      </c>
      <c r="G501" s="5"/>
      <c r="H501" s="5">
        <f t="shared" si="85"/>
        <v>0.99529000000000023</v>
      </c>
      <c r="I501" s="5"/>
      <c r="J501" s="5">
        <f t="shared" si="86"/>
        <v>0.99529000000000023</v>
      </c>
      <c r="K501" s="5"/>
      <c r="L501" s="5">
        <f t="shared" si="87"/>
        <v>0.99529000000000023</v>
      </c>
      <c r="M501" s="5">
        <v>-0.86955000000000005</v>
      </c>
      <c r="N501" s="5">
        <f t="shared" si="83"/>
        <v>0.12574000000000018</v>
      </c>
      <c r="O501" s="5"/>
      <c r="P501" s="5">
        <f t="shared" si="84"/>
        <v>0.12574000000000018</v>
      </c>
      <c r="Q501" s="5"/>
      <c r="R501" s="5">
        <f t="shared" si="82"/>
        <v>0.12574000000000018</v>
      </c>
      <c r="S501" s="5"/>
      <c r="T501" s="5">
        <f t="shared" si="80"/>
        <v>0.12574000000000018</v>
      </c>
      <c r="U501" s="5">
        <v>0</v>
      </c>
      <c r="V501" s="22">
        <f t="shared" si="81"/>
        <v>0</v>
      </c>
    </row>
    <row r="502" spans="1:22" ht="37.5">
      <c r="A502" s="21" t="s">
        <v>3</v>
      </c>
      <c r="B502" s="8"/>
      <c r="C502" s="8"/>
      <c r="D502" s="5">
        <v>673895.5457299999</v>
      </c>
      <c r="E502" s="5">
        <f>E11+E134+E170+E241+E256+E377+E382+E400+E439+E457+E498+E410</f>
        <v>40968.355819999997</v>
      </c>
      <c r="F502" s="5">
        <f t="shared" si="79"/>
        <v>714863.90154999983</v>
      </c>
      <c r="G502" s="5">
        <f>G11+G134+G170+G241+G256+G377+G382+G400+G439+G457+G498+G410</f>
        <v>5554.4618499999997</v>
      </c>
      <c r="H502" s="5">
        <f t="shared" si="85"/>
        <v>720418.3633999998</v>
      </c>
      <c r="I502" s="5">
        <f>I11+I134+I170+I241+I256+I377+I382+I400+I439+I457+I498+I410</f>
        <v>45884.719290000008</v>
      </c>
      <c r="J502" s="5">
        <f t="shared" si="86"/>
        <v>766303.08268999984</v>
      </c>
      <c r="K502" s="5">
        <f>K11+K134+K170+K241+K256+K377+K382+K400+K439+K457+K498+K410</f>
        <v>63.349999999999909</v>
      </c>
      <c r="L502" s="5">
        <f t="shared" si="87"/>
        <v>766366.43268999981</v>
      </c>
      <c r="M502" s="5">
        <f>M11+M134+M170+M241+M256+M377+M382+M400+M439+M457+M498+M410</f>
        <v>26641.182930000003</v>
      </c>
      <c r="N502" s="5">
        <f t="shared" si="83"/>
        <v>793007.61561999982</v>
      </c>
      <c r="O502" s="5">
        <f>O11+O134+O170+O241+O256+O377+O382+O400+O439+O457+O498+O410</f>
        <v>5862.9580000000005</v>
      </c>
      <c r="P502" s="5">
        <f t="shared" si="84"/>
        <v>798870.57361999981</v>
      </c>
      <c r="Q502" s="5">
        <f>Q11+Q134+Q170+Q241+Q256+Q377+Q382+Q400+Q439+Q457+Q498+Q410</f>
        <v>6699.4785299999994</v>
      </c>
      <c r="R502" s="5">
        <f t="shared" si="82"/>
        <v>805570.05214999977</v>
      </c>
      <c r="S502" s="5">
        <f>S11+S134+S170+S241+S256+S377+S382+S400+S439+S457+S498+S410</f>
        <v>3628.4032900000002</v>
      </c>
      <c r="T502" s="5">
        <f t="shared" si="80"/>
        <v>809198.45543999982</v>
      </c>
      <c r="U502" s="5">
        <f>U11+U134+U170+U241+U256+U377+U382+U400+U439+U457+U498+U410</f>
        <v>596180.96591999987</v>
      </c>
      <c r="V502" s="22">
        <f t="shared" si="81"/>
        <v>73.675494795133773</v>
      </c>
    </row>
  </sheetData>
  <mergeCells count="30">
    <mergeCell ref="U9:U10"/>
    <mergeCell ref="V9:V10"/>
    <mergeCell ref="A2:V2"/>
    <mergeCell ref="A3:V3"/>
    <mergeCell ref="A4:V4"/>
    <mergeCell ref="A5:V5"/>
    <mergeCell ref="A6:V6"/>
    <mergeCell ref="A7:V7"/>
    <mergeCell ref="A8:V8"/>
    <mergeCell ref="S9:S10"/>
    <mergeCell ref="Q9:Q10"/>
    <mergeCell ref="T9:T10"/>
    <mergeCell ref="O9:O10"/>
    <mergeCell ref="P9:P10"/>
    <mergeCell ref="A1:C1"/>
    <mergeCell ref="B9:B10"/>
    <mergeCell ref="A9:A10"/>
    <mergeCell ref="C9:C10"/>
    <mergeCell ref="R9:R10"/>
    <mergeCell ref="F9:F10"/>
    <mergeCell ref="M9:M10"/>
    <mergeCell ref="N9:N10"/>
    <mergeCell ref="D9:D10"/>
    <mergeCell ref="G9:G10"/>
    <mergeCell ref="K9:K10"/>
    <mergeCell ref="L9:L10"/>
    <mergeCell ref="I9:I10"/>
    <mergeCell ref="J9:J10"/>
    <mergeCell ref="E9:E10"/>
    <mergeCell ref="H9:H10"/>
  </mergeCells>
  <phoneticPr fontId="0" type="noConversion"/>
  <pageMargins left="0.59055118110236227" right="0" top="0.39370078740157483" bottom="0" header="0" footer="0"/>
  <pageSetup paperSize="9" scale="85"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2023-09-26T06:44:01Z</cp:lastPrinted>
  <dcterms:created xsi:type="dcterms:W3CDTF">2003-11-25T12:37:58Z</dcterms:created>
  <dcterms:modified xsi:type="dcterms:W3CDTF">2023-10-09T07:28:33Z</dcterms:modified>
</cp:coreProperties>
</file>