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120" windowWidth="6540" windowHeight="6570"/>
  </bookViews>
  <sheets>
    <sheet name="Лист1" sheetId="1" r:id="rId1"/>
    <sheet name="Прил № 1" sheetId="2" r:id="rId2"/>
    <sheet name="Лист3" sheetId="3" r:id="rId3"/>
  </sheets>
  <externalReferences>
    <externalReference r:id="rId4"/>
    <externalReference r:id="rId5"/>
    <externalReference r:id="rId6"/>
  </externalReferences>
  <definedNames>
    <definedName name="_xlnm.Print_Area" localSheetId="0">Лист1!$B$1:$J$23</definedName>
  </definedNames>
  <calcPr calcId="125725"/>
</workbook>
</file>

<file path=xl/calcChain.xml><?xml version="1.0" encoding="utf-8"?>
<calcChain xmlns="http://schemas.openxmlformats.org/spreadsheetml/2006/main">
  <c r="J23" i="1"/>
  <c r="I22"/>
  <c r="I21" s="1"/>
  <c r="I20" s="1"/>
  <c r="I18"/>
  <c r="I17" s="1"/>
  <c r="I16" s="1"/>
  <c r="I15"/>
  <c r="I14" s="1"/>
  <c r="G22"/>
  <c r="G21" s="1"/>
  <c r="G20" s="1"/>
  <c r="G18"/>
  <c r="G17" s="1"/>
  <c r="G16" s="1"/>
  <c r="G15"/>
  <c r="G14" s="1"/>
  <c r="F23"/>
  <c r="H23" s="1"/>
  <c r="E19"/>
  <c r="F19" s="1"/>
  <c r="H19" s="1"/>
  <c r="J19" s="1"/>
  <c r="E22" l="1"/>
  <c r="E21" l="1"/>
  <c r="D22"/>
  <c r="F22" s="1"/>
  <c r="H22" s="1"/>
  <c r="J22" s="1"/>
  <c r="D18"/>
  <c r="D15"/>
  <c r="E20" l="1"/>
  <c r="D14"/>
  <c r="D17"/>
  <c r="D21"/>
  <c r="F21" s="1"/>
  <c r="H21" s="1"/>
  <c r="J21" s="1"/>
  <c r="D16" l="1"/>
  <c r="D20"/>
  <c r="F20" s="1"/>
  <c r="H20" s="1"/>
  <c r="J20" s="1"/>
  <c r="B3" i="2" l="1"/>
  <c r="B4" s="1"/>
  <c r="D6"/>
  <c r="D8" s="1"/>
  <c r="C6"/>
  <c r="C8" s="1"/>
  <c r="B6"/>
  <c r="B7" s="1"/>
  <c r="B5" l="1"/>
  <c r="D7"/>
  <c r="C7"/>
  <c r="B8"/>
  <c r="B9"/>
  <c r="C3" l="1"/>
  <c r="C4" s="1"/>
  <c r="D3"/>
  <c r="D9" s="1"/>
  <c r="D5" l="1"/>
  <c r="C5"/>
  <c r="D4"/>
  <c r="C9"/>
  <c r="E18" i="1"/>
  <c r="E15"/>
  <c r="F15" s="1"/>
  <c r="H15" s="1"/>
  <c r="J15" s="1"/>
  <c r="E17" l="1"/>
  <c r="F17" s="1"/>
  <c r="H17" s="1"/>
  <c r="J17" s="1"/>
  <c r="F18"/>
  <c r="H18" s="1"/>
  <c r="J18" s="1"/>
  <c r="E14"/>
  <c r="F14" s="1"/>
  <c r="H14" s="1"/>
  <c r="J14" s="1"/>
  <c r="E16" l="1"/>
  <c r="F16" s="1"/>
  <c r="H16" s="1"/>
  <c r="J16" s="1"/>
</calcChain>
</file>

<file path=xl/sharedStrings.xml><?xml version="1.0" encoding="utf-8"?>
<sst xmlns="http://schemas.openxmlformats.org/spreadsheetml/2006/main" count="50" uniqueCount="46">
  <si>
    <t>Источники внутреннего финансирования дефицита бюджета города</t>
  </si>
  <si>
    <t>Код классификации источников финансирования дефицитов бюджетов</t>
  </si>
  <si>
    <t>000 01 00 00 00 00 0000 000</t>
  </si>
  <si>
    <t>000 01 05 00 00 00 0000 000</t>
  </si>
  <si>
    <t>000 01 05 00 00 00 0000 500</t>
  </si>
  <si>
    <t>000 01 05 02 00 00 0000 500</t>
  </si>
  <si>
    <t>000 01 05 02 01 00 0000 510</t>
  </si>
  <si>
    <t>000 01 05 00 00 00 0000 600</t>
  </si>
  <si>
    <t>000 01 05 02 00 00 0000 600</t>
  </si>
  <si>
    <t>000 01 05 02 01 00 0000 610</t>
  </si>
  <si>
    <t>Наименование кода классификации источников финансирования дефицита бюджета</t>
  </si>
  <si>
    <t>городского округа Тейково</t>
  </si>
  <si>
    <t>056 01 05 02 01 04 0000 510</t>
  </si>
  <si>
    <t>056 01 05 02 01 04 0000 610</t>
  </si>
  <si>
    <t>(тыс. руб.)</t>
  </si>
  <si>
    <t xml:space="preserve">Источники внутреннего финансирования дефицита бюджета города
</t>
  </si>
  <si>
    <t>2017 год</t>
  </si>
  <si>
    <t>2018 год</t>
  </si>
  <si>
    <t>2019 год</t>
  </si>
  <si>
    <t>Проект (тыс. руб.)</t>
  </si>
  <si>
    <t>Доходы – всего:</t>
  </si>
  <si>
    <t>% к предыдущему году</t>
  </si>
  <si>
    <t>% к 2015 году</t>
  </si>
  <si>
    <t>Расходы – всего:</t>
  </si>
  <si>
    <t>Дефицит (-), профицит (+)</t>
  </si>
  <si>
    <t>2022 год</t>
  </si>
  <si>
    <t>Ивановской области</t>
  </si>
  <si>
    <t>на 2022 год и на плановый период 2023 и 2024 годов</t>
  </si>
  <si>
    <t>ИСТОЧНИКИ ВНУТРЕННЕГО ФИНАНСИРОВАНИЯ ДЕФИЦИТОВ БЮДЖЕТОВ</t>
  </si>
  <si>
    <t>Изменение остатков средств на счетах по учету средств бюджетов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</si>
  <si>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</si>
  <si>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</si>
  <si>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</si>
  <si>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городских округов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</si>
  <si>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</si>
  <si>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</si>
  <si>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</si>
  <si>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городских округов</t>
  </si>
  <si>
    <t>Приложение № 2</t>
  </si>
  <si>
    <t>Изменения от 25.02.22</t>
  </si>
  <si>
    <t>Изменения от 25.03.22</t>
  </si>
  <si>
    <t xml:space="preserve">к постановлению администрации </t>
  </si>
  <si>
    <t xml:space="preserve">Уточненный план
</t>
  </si>
  <si>
    <t>Исполнение</t>
  </si>
  <si>
    <t xml:space="preserve">Процент исполнения
</t>
  </si>
  <si>
    <t>от 07.04.2022  № 173</t>
  </si>
</sst>
</file>

<file path=xl/styles.xml><?xml version="1.0" encoding="utf-8"?>
<styleSheet xmlns="http://schemas.openxmlformats.org/spreadsheetml/2006/main">
  <numFmts count="2">
    <numFmt numFmtId="164" formatCode="#,##0.00000"/>
    <numFmt numFmtId="165" formatCode="#,##0.000"/>
  </numFmts>
  <fonts count="9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/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top" shrinkToFit="1"/>
    </xf>
    <xf numFmtId="0" fontId="7" fillId="0" borderId="1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center" vertical="top" shrinkToFit="1"/>
    </xf>
    <xf numFmtId="0" fontId="0" fillId="2" borderId="0" xfId="0" applyFont="1" applyFill="1"/>
    <xf numFmtId="0" fontId="4" fillId="2" borderId="0" xfId="0" applyFont="1" applyFill="1" applyAlignment="1"/>
    <xf numFmtId="0" fontId="6" fillId="2" borderId="0" xfId="0" applyFont="1" applyFill="1"/>
    <xf numFmtId="164" fontId="1" fillId="2" borderId="1" xfId="0" applyNumberFormat="1" applyFont="1" applyFill="1" applyBorder="1" applyAlignment="1">
      <alignment horizontal="center" vertical="top" shrinkToFit="1"/>
    </xf>
    <xf numFmtId="164" fontId="1" fillId="2" borderId="1" xfId="0" applyNumberFormat="1" applyFont="1" applyFill="1" applyBorder="1" applyAlignment="1">
      <alignment horizontal="center" vertical="top"/>
    </xf>
    <xf numFmtId="14" fontId="1" fillId="2" borderId="1" xfId="0" applyNumberFormat="1" applyFont="1" applyFill="1" applyBorder="1" applyAlignment="1">
      <alignment horizontal="center" vertical="top" wrapText="1" shrinkToFit="1"/>
    </xf>
    <xf numFmtId="164" fontId="0" fillId="2" borderId="0" xfId="0" applyNumberFormat="1" applyFont="1" applyFill="1"/>
    <xf numFmtId="164" fontId="1" fillId="2" borderId="1" xfId="0" applyNumberFormat="1" applyFont="1" applyFill="1" applyBorder="1" applyAlignment="1">
      <alignment horizontal="center" vertical="top" wrapText="1" shrinkToFit="1"/>
    </xf>
    <xf numFmtId="0" fontId="1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shrinkToFit="1"/>
    </xf>
    <xf numFmtId="4" fontId="2" fillId="2" borderId="1" xfId="0" applyNumberFormat="1" applyFont="1" applyFill="1" applyBorder="1" applyAlignment="1">
      <alignment horizontal="center" vertical="top" shrinkToFit="1"/>
    </xf>
    <xf numFmtId="0" fontId="4" fillId="2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right"/>
    </xf>
    <xf numFmtId="165" fontId="1" fillId="2" borderId="2" xfId="0" applyNumberFormat="1" applyFont="1" applyFill="1" applyBorder="1" applyAlignment="1">
      <alignment horizontal="center" vertical="top" shrinkToFit="1"/>
    </xf>
    <xf numFmtId="165" fontId="1" fillId="2" borderId="3" xfId="0" applyNumberFormat="1" applyFont="1" applyFill="1" applyBorder="1" applyAlignment="1">
      <alignment horizontal="center" vertical="top" shrinkToFit="1"/>
    </xf>
    <xf numFmtId="165" fontId="1" fillId="2" borderId="4" xfId="0" applyNumberFormat="1" applyFont="1" applyFill="1" applyBorder="1" applyAlignment="1">
      <alignment horizontal="center" vertical="top" shrinkToFit="1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1&#1050;&#1083;&#1072;&#1089;&#1089;&#1080;&#1092;&#1080;&#1082;&#1072;&#1094;&#1080;&#1103;18.12.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5/&#1054;&#1090;&#1095;&#1077;&#1090;2015/&#1054;&#1090;&#1095;&#1077;&#1090;&#1043;&#1086;&#1076;2015/&#1055;&#1088;&#8470;1&#1050;&#1083;&#1072;&#1089;&#1089;&#1080;&#1092;&#1080;&#1082;&#1072;&#1094;&#1080;&#1103;(&#1054;&#1090;&#1095;&#1077;&#1090;2015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3&#1048;&#1089;&#1090;&#1086;&#1095;&#1085;&#1080;&#1082;&#1080;18.12.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55">
          <cell r="C255">
            <v>180181.7</v>
          </cell>
        </row>
        <row r="258">
          <cell r="C258">
            <v>415441.61618000001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74">
          <cell r="P274">
            <v>199036.14740999998</v>
          </cell>
        </row>
        <row r="277">
          <cell r="P277">
            <v>421334.94964000001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0">
          <cell r="D20">
            <v>420883.69517999998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B6" sqref="B6:J6"/>
    </sheetView>
  </sheetViews>
  <sheetFormatPr defaultColWidth="9.140625" defaultRowHeight="12.75"/>
  <cols>
    <col min="1" max="1" width="0.140625" style="1" customWidth="1"/>
    <col min="2" max="2" width="24.5703125" style="1" customWidth="1"/>
    <col min="3" max="3" width="31.140625" style="1" customWidth="1"/>
    <col min="4" max="7" width="12" style="1" hidden="1" customWidth="1"/>
    <col min="8" max="10" width="12" style="1" customWidth="1"/>
    <col min="11" max="11" width="11.140625" style="7" bestFit="1" customWidth="1"/>
    <col min="12" max="16384" width="9.140625" style="7"/>
  </cols>
  <sheetData>
    <row r="1" spans="1:11">
      <c r="B1" s="28" t="s">
        <v>38</v>
      </c>
      <c r="C1" s="28"/>
      <c r="D1" s="28"/>
      <c r="E1" s="28"/>
      <c r="F1" s="28"/>
      <c r="G1" s="28"/>
      <c r="H1" s="28"/>
      <c r="I1" s="28"/>
      <c r="J1" s="28"/>
    </row>
    <row r="2" spans="1:11">
      <c r="B2" s="28" t="s">
        <v>41</v>
      </c>
      <c r="C2" s="28"/>
      <c r="D2" s="28"/>
      <c r="E2" s="28"/>
      <c r="F2" s="28"/>
      <c r="G2" s="28"/>
      <c r="H2" s="28"/>
      <c r="I2" s="28"/>
      <c r="J2" s="28"/>
    </row>
    <row r="3" spans="1:11">
      <c r="B3" s="28" t="s">
        <v>11</v>
      </c>
      <c r="C3" s="28"/>
      <c r="D3" s="28"/>
      <c r="E3" s="28"/>
      <c r="F3" s="28"/>
      <c r="G3" s="28"/>
      <c r="H3" s="28"/>
      <c r="I3" s="28"/>
      <c r="J3" s="28"/>
    </row>
    <row r="4" spans="1:11">
      <c r="B4" s="28" t="s">
        <v>26</v>
      </c>
      <c r="C4" s="28"/>
      <c r="D4" s="28"/>
      <c r="E4" s="28"/>
      <c r="F4" s="28"/>
      <c r="G4" s="28"/>
      <c r="H4" s="28"/>
      <c r="I4" s="28"/>
      <c r="J4" s="28"/>
    </row>
    <row r="5" spans="1:11">
      <c r="B5" s="28" t="s">
        <v>45</v>
      </c>
      <c r="C5" s="28"/>
      <c r="D5" s="28"/>
      <c r="E5" s="28"/>
      <c r="F5" s="28"/>
      <c r="G5" s="28"/>
      <c r="H5" s="28"/>
      <c r="I5" s="28"/>
      <c r="J5" s="28"/>
    </row>
    <row r="6" spans="1:11">
      <c r="B6" s="28"/>
      <c r="C6" s="28"/>
      <c r="D6" s="28"/>
      <c r="E6" s="28"/>
      <c r="F6" s="28"/>
      <c r="G6" s="28"/>
      <c r="H6" s="28"/>
      <c r="I6" s="28"/>
      <c r="J6" s="28"/>
    </row>
    <row r="7" spans="1:11">
      <c r="B7" s="28"/>
      <c r="C7" s="28"/>
      <c r="D7" s="28"/>
      <c r="E7" s="28"/>
      <c r="F7" s="28"/>
      <c r="G7" s="28"/>
      <c r="H7" s="28"/>
      <c r="I7" s="28"/>
      <c r="J7" s="28"/>
    </row>
    <row r="8" spans="1:11">
      <c r="B8" s="29"/>
      <c r="C8" s="29"/>
      <c r="D8" s="29"/>
      <c r="E8" s="29"/>
      <c r="F8" s="29"/>
      <c r="G8" s="29"/>
      <c r="H8" s="29"/>
      <c r="I8" s="29"/>
      <c r="J8" s="29"/>
    </row>
    <row r="9" spans="1:11" s="9" customFormat="1" ht="18.75" customHeight="1">
      <c r="A9" s="8" t="s">
        <v>0</v>
      </c>
      <c r="B9" s="30" t="s">
        <v>15</v>
      </c>
      <c r="C9" s="30"/>
      <c r="D9" s="30"/>
      <c r="E9" s="30"/>
      <c r="F9" s="30"/>
      <c r="G9" s="30"/>
      <c r="H9" s="30"/>
      <c r="I9" s="30"/>
      <c r="J9" s="30"/>
    </row>
    <row r="10" spans="1:11" s="9" customFormat="1" ht="18.75" customHeight="1">
      <c r="A10" s="8"/>
      <c r="B10" s="30" t="s">
        <v>27</v>
      </c>
      <c r="C10" s="30"/>
      <c r="D10" s="30"/>
      <c r="E10" s="30"/>
      <c r="F10" s="30"/>
      <c r="G10" s="30"/>
      <c r="H10" s="30"/>
      <c r="I10" s="30"/>
      <c r="J10" s="30"/>
    </row>
    <row r="11" spans="1:11">
      <c r="B11" s="24" t="s">
        <v>14</v>
      </c>
      <c r="C11" s="24"/>
      <c r="D11" s="24"/>
      <c r="E11" s="24"/>
      <c r="F11" s="24"/>
      <c r="G11" s="24"/>
      <c r="H11" s="24"/>
      <c r="I11" s="24"/>
      <c r="J11" s="24"/>
    </row>
    <row r="12" spans="1:11" ht="12.75" customHeight="1">
      <c r="B12" s="23" t="s">
        <v>1</v>
      </c>
      <c r="C12" s="23" t="s">
        <v>10</v>
      </c>
      <c r="D12" s="25" t="s">
        <v>25</v>
      </c>
      <c r="E12" s="26"/>
      <c r="F12" s="26"/>
      <c r="G12" s="26"/>
      <c r="H12" s="26"/>
      <c r="I12" s="26"/>
      <c r="J12" s="27"/>
    </row>
    <row r="13" spans="1:11" ht="48.75" customHeight="1">
      <c r="B13" s="23"/>
      <c r="C13" s="23"/>
      <c r="D13" s="12" t="s">
        <v>25</v>
      </c>
      <c r="E13" s="12" t="s">
        <v>39</v>
      </c>
      <c r="F13" s="12" t="s">
        <v>25</v>
      </c>
      <c r="G13" s="12" t="s">
        <v>40</v>
      </c>
      <c r="H13" s="14" t="s">
        <v>42</v>
      </c>
      <c r="I13" s="14" t="s">
        <v>43</v>
      </c>
      <c r="J13" s="14" t="s">
        <v>44</v>
      </c>
    </row>
    <row r="14" spans="1:11" ht="49.5" customHeight="1">
      <c r="B14" s="16" t="s">
        <v>2</v>
      </c>
      <c r="C14" s="17" t="s">
        <v>28</v>
      </c>
      <c r="D14" s="18">
        <f>D15</f>
        <v>3929.3168800000567</v>
      </c>
      <c r="E14" s="18">
        <f>E15</f>
        <v>8412.8926900000006</v>
      </c>
      <c r="F14" s="18">
        <f>D14+E14</f>
        <v>12342.209570000057</v>
      </c>
      <c r="G14" s="18">
        <f>G15</f>
        <v>3391.9591699999996</v>
      </c>
      <c r="H14" s="18">
        <f>F14+G14</f>
        <v>15734.168740000057</v>
      </c>
      <c r="I14" s="18">
        <f>I15</f>
        <v>6470.2274400000169</v>
      </c>
      <c r="J14" s="19">
        <f>I14/H14*100</f>
        <v>41.122143450458466</v>
      </c>
      <c r="K14" s="13"/>
    </row>
    <row r="15" spans="1:11" ht="38.25" customHeight="1">
      <c r="B15" s="16" t="s">
        <v>3</v>
      </c>
      <c r="C15" s="20" t="s">
        <v>29</v>
      </c>
      <c r="D15" s="18">
        <f t="shared" ref="D15" si="0">D23+D19</f>
        <v>3929.3168800000567</v>
      </c>
      <c r="E15" s="18">
        <f t="shared" ref="E15:G15" si="1">E23+E19</f>
        <v>8412.8926900000006</v>
      </c>
      <c r="F15" s="18">
        <f t="shared" ref="F15:F23" si="2">D15+E15</f>
        <v>12342.209570000057</v>
      </c>
      <c r="G15" s="18">
        <f t="shared" si="1"/>
        <v>3391.9591699999996</v>
      </c>
      <c r="H15" s="18">
        <f t="shared" ref="H15:H18" si="3">F15+G15</f>
        <v>15734.168740000057</v>
      </c>
      <c r="I15" s="18">
        <f t="shared" ref="I15" si="4">I23+I19</f>
        <v>6470.2274400000169</v>
      </c>
      <c r="J15" s="19">
        <f t="shared" ref="J15:J23" si="5">I15/H15*100</f>
        <v>41.122143450458466</v>
      </c>
    </row>
    <row r="16" spans="1:11" ht="36.75" customHeight="1">
      <c r="B16" s="15" t="s">
        <v>4</v>
      </c>
      <c r="C16" s="21" t="s">
        <v>30</v>
      </c>
      <c r="D16" s="22">
        <f t="shared" ref="D16:I18" si="6">D17</f>
        <v>-671952.98604999995</v>
      </c>
      <c r="E16" s="22">
        <f t="shared" si="6"/>
        <v>-6073.6121800000001</v>
      </c>
      <c r="F16" s="18">
        <f t="shared" si="2"/>
        <v>-678026.59823</v>
      </c>
      <c r="G16" s="22">
        <f t="shared" si="6"/>
        <v>-2357.82033</v>
      </c>
      <c r="H16" s="18">
        <f t="shared" si="3"/>
        <v>-680384.41856000002</v>
      </c>
      <c r="I16" s="22">
        <f t="shared" si="6"/>
        <v>-133490.34375999999</v>
      </c>
      <c r="J16" s="19">
        <f t="shared" si="5"/>
        <v>19.619841389449469</v>
      </c>
    </row>
    <row r="17" spans="2:10" ht="37.5" customHeight="1">
      <c r="B17" s="15" t="s">
        <v>5</v>
      </c>
      <c r="C17" s="21" t="s">
        <v>31</v>
      </c>
      <c r="D17" s="22">
        <f t="shared" si="6"/>
        <v>-671952.98604999995</v>
      </c>
      <c r="E17" s="22">
        <f t="shared" si="6"/>
        <v>-6073.6121800000001</v>
      </c>
      <c r="F17" s="18">
        <f t="shared" si="2"/>
        <v>-678026.59823</v>
      </c>
      <c r="G17" s="22">
        <f t="shared" si="6"/>
        <v>-2357.82033</v>
      </c>
      <c r="H17" s="18">
        <f t="shared" si="3"/>
        <v>-680384.41856000002</v>
      </c>
      <c r="I17" s="22">
        <f t="shared" si="6"/>
        <v>-133490.34375999999</v>
      </c>
      <c r="J17" s="19">
        <f t="shared" si="5"/>
        <v>19.619841389449469</v>
      </c>
    </row>
    <row r="18" spans="2:10" ht="36" customHeight="1">
      <c r="B18" s="15" t="s">
        <v>6</v>
      </c>
      <c r="C18" s="21" t="s">
        <v>32</v>
      </c>
      <c r="D18" s="22">
        <f t="shared" si="6"/>
        <v>-671952.98604999995</v>
      </c>
      <c r="E18" s="22">
        <f t="shared" si="6"/>
        <v>-6073.6121800000001</v>
      </c>
      <c r="F18" s="18">
        <f t="shared" si="2"/>
        <v>-678026.59823</v>
      </c>
      <c r="G18" s="22">
        <f t="shared" si="6"/>
        <v>-2357.82033</v>
      </c>
      <c r="H18" s="18">
        <f t="shared" si="3"/>
        <v>-680384.41856000002</v>
      </c>
      <c r="I18" s="22">
        <f t="shared" si="6"/>
        <v>-133490.34375999999</v>
      </c>
      <c r="J18" s="19">
        <f t="shared" si="5"/>
        <v>19.619841389449469</v>
      </c>
    </row>
    <row r="19" spans="2:10" ht="47.25" customHeight="1">
      <c r="B19" s="15" t="s">
        <v>12</v>
      </c>
      <c r="C19" s="21" t="s">
        <v>33</v>
      </c>
      <c r="D19" s="10">
        <v>-671952.98604999995</v>
      </c>
      <c r="E19" s="10">
        <f>-369.37234-5704.23984</f>
        <v>-6073.6121800000001</v>
      </c>
      <c r="F19" s="18">
        <f>D19+E19</f>
        <v>-678026.59823</v>
      </c>
      <c r="G19" s="10">
        <v>-2357.82033</v>
      </c>
      <c r="H19" s="18">
        <f>F19+G19</f>
        <v>-680384.41856000002</v>
      </c>
      <c r="I19" s="10">
        <v>-133490.34375999999</v>
      </c>
      <c r="J19" s="19">
        <f t="shared" si="5"/>
        <v>19.619841389449469</v>
      </c>
    </row>
    <row r="20" spans="2:10" ht="36.75" customHeight="1">
      <c r="B20" s="15" t="s">
        <v>7</v>
      </c>
      <c r="C20" s="21" t="s">
        <v>34</v>
      </c>
      <c r="D20" s="10">
        <f t="shared" ref="D20:I22" si="7">D21</f>
        <v>675882.30293000001</v>
      </c>
      <c r="E20" s="10">
        <f t="shared" si="7"/>
        <v>14486.504870000001</v>
      </c>
      <c r="F20" s="18">
        <f t="shared" si="2"/>
        <v>690368.80779999995</v>
      </c>
      <c r="G20" s="10">
        <f t="shared" si="7"/>
        <v>5749.7794999999996</v>
      </c>
      <c r="H20" s="18">
        <f t="shared" ref="H20:H23" si="8">F20+G20</f>
        <v>696118.5872999999</v>
      </c>
      <c r="I20" s="10">
        <f t="shared" si="7"/>
        <v>139960.57120000001</v>
      </c>
      <c r="J20" s="19">
        <f t="shared" si="5"/>
        <v>20.105851754779028</v>
      </c>
    </row>
    <row r="21" spans="2:10" ht="36.75" customHeight="1">
      <c r="B21" s="15" t="s">
        <v>8</v>
      </c>
      <c r="C21" s="21" t="s">
        <v>35</v>
      </c>
      <c r="D21" s="10">
        <f t="shared" si="7"/>
        <v>675882.30293000001</v>
      </c>
      <c r="E21" s="10">
        <f t="shared" si="7"/>
        <v>14486.504870000001</v>
      </c>
      <c r="F21" s="18">
        <f t="shared" si="2"/>
        <v>690368.80779999995</v>
      </c>
      <c r="G21" s="10">
        <f t="shared" si="7"/>
        <v>5749.7794999999996</v>
      </c>
      <c r="H21" s="18">
        <f t="shared" si="8"/>
        <v>696118.5872999999</v>
      </c>
      <c r="I21" s="10">
        <f t="shared" si="7"/>
        <v>139960.57120000001</v>
      </c>
      <c r="J21" s="19">
        <f t="shared" si="5"/>
        <v>20.105851754779028</v>
      </c>
    </row>
    <row r="22" spans="2:10" ht="36.75" customHeight="1">
      <c r="B22" s="15" t="s">
        <v>9</v>
      </c>
      <c r="C22" s="21" t="s">
        <v>36</v>
      </c>
      <c r="D22" s="10">
        <f t="shared" si="7"/>
        <v>675882.30293000001</v>
      </c>
      <c r="E22" s="10">
        <f t="shared" si="7"/>
        <v>14486.504870000001</v>
      </c>
      <c r="F22" s="18">
        <f t="shared" si="2"/>
        <v>690368.80779999995</v>
      </c>
      <c r="G22" s="10">
        <f t="shared" si="7"/>
        <v>5749.7794999999996</v>
      </c>
      <c r="H22" s="18">
        <f t="shared" si="8"/>
        <v>696118.5872999999</v>
      </c>
      <c r="I22" s="10">
        <f t="shared" si="7"/>
        <v>139960.57120000001</v>
      </c>
      <c r="J22" s="19">
        <f t="shared" si="5"/>
        <v>20.105851754779028</v>
      </c>
    </row>
    <row r="23" spans="2:10" ht="47.25" customHeight="1">
      <c r="B23" s="15" t="s">
        <v>13</v>
      </c>
      <c r="C23" s="21" t="s">
        <v>37</v>
      </c>
      <c r="D23" s="11">
        <v>675882.30293000001</v>
      </c>
      <c r="E23" s="11">
        <v>14486.504870000001</v>
      </c>
      <c r="F23" s="18">
        <f t="shared" si="2"/>
        <v>690368.80779999995</v>
      </c>
      <c r="G23" s="11">
        <v>5749.7794999999996</v>
      </c>
      <c r="H23" s="18">
        <f t="shared" si="8"/>
        <v>696118.5872999999</v>
      </c>
      <c r="I23" s="11">
        <v>139960.57120000001</v>
      </c>
      <c r="J23" s="19">
        <f t="shared" si="5"/>
        <v>20.105851754779028</v>
      </c>
    </row>
  </sheetData>
  <mergeCells count="14">
    <mergeCell ref="C12:C13"/>
    <mergeCell ref="B12:B13"/>
    <mergeCell ref="B11:J11"/>
    <mergeCell ref="D12:J12"/>
    <mergeCell ref="B1:J1"/>
    <mergeCell ref="B2:J2"/>
    <mergeCell ref="B3:J3"/>
    <mergeCell ref="B4:J4"/>
    <mergeCell ref="B5:J5"/>
    <mergeCell ref="B6:J6"/>
    <mergeCell ref="B7:J7"/>
    <mergeCell ref="B8:J8"/>
    <mergeCell ref="B9:J9"/>
    <mergeCell ref="B10:J10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A14" sqref="A14"/>
    </sheetView>
  </sheetViews>
  <sheetFormatPr defaultRowHeight="12.75"/>
  <cols>
    <col min="1" max="4" width="21.85546875" customWidth="1"/>
  </cols>
  <sheetData>
    <row r="1" spans="1:4" ht="15.75">
      <c r="A1" s="31"/>
      <c r="B1" s="31" t="s">
        <v>19</v>
      </c>
      <c r="C1" s="31"/>
      <c r="D1" s="31"/>
    </row>
    <row r="2" spans="1:4" ht="15.75">
      <c r="A2" s="31"/>
      <c r="B2" s="2" t="s">
        <v>16</v>
      </c>
      <c r="C2" s="2" t="s">
        <v>17</v>
      </c>
      <c r="D2" s="2" t="s">
        <v>18</v>
      </c>
    </row>
    <row r="3" spans="1:4" ht="15.75">
      <c r="A3" s="3" t="s">
        <v>20</v>
      </c>
      <c r="B3" s="4" t="e">
        <f>-Лист1!#REF!</f>
        <v>#REF!</v>
      </c>
      <c r="C3" s="4" t="e">
        <f>-Лист1!#REF!</f>
        <v>#REF!</v>
      </c>
      <c r="D3" s="4" t="e">
        <f>-Лист1!#REF!</f>
        <v>#REF!</v>
      </c>
    </row>
    <row r="4" spans="1:4" ht="31.5">
      <c r="A4" s="5" t="s">
        <v>21</v>
      </c>
      <c r="B4" s="6" t="e">
        <f>B3/[1]Лист1!$C$258*100</f>
        <v>#REF!</v>
      </c>
      <c r="C4" s="6" t="e">
        <f>C3/B3*100</f>
        <v>#REF!</v>
      </c>
      <c r="D4" s="6" t="e">
        <f>D3/C3*100</f>
        <v>#REF!</v>
      </c>
    </row>
    <row r="5" spans="1:4" ht="15.75">
      <c r="A5" s="5" t="s">
        <v>22</v>
      </c>
      <c r="B5" s="6" t="e">
        <f>B3/[2]Лист1!$P$277*100</f>
        <v>#REF!</v>
      </c>
      <c r="C5" s="6" t="e">
        <f>C3/[2]Лист1!$P$277*100</f>
        <v>#REF!</v>
      </c>
      <c r="D5" s="6" t="e">
        <f>D3/[2]Лист1!$P$277*100</f>
        <v>#REF!</v>
      </c>
    </row>
    <row r="6" spans="1:4" ht="15.75">
      <c r="A6" s="3" t="s">
        <v>23</v>
      </c>
      <c r="B6" s="4" t="e">
        <f>Лист1!#REF!</f>
        <v>#REF!</v>
      </c>
      <c r="C6" s="4" t="e">
        <f>Лист1!#REF!</f>
        <v>#REF!</v>
      </c>
      <c r="D6" s="4" t="e">
        <f>Лист1!#REF!</f>
        <v>#REF!</v>
      </c>
    </row>
    <row r="7" spans="1:4" ht="31.5">
      <c r="A7" s="5" t="s">
        <v>21</v>
      </c>
      <c r="B7" s="6" t="e">
        <f>B6/[3]Лист1!$D$20*100</f>
        <v>#REF!</v>
      </c>
      <c r="C7" s="6" t="e">
        <f>C6/B6*100</f>
        <v>#REF!</v>
      </c>
      <c r="D7" s="6" t="e">
        <f>D6/C6*100</f>
        <v>#REF!</v>
      </c>
    </row>
    <row r="8" spans="1:4" ht="15.75">
      <c r="A8" s="5" t="s">
        <v>22</v>
      </c>
      <c r="B8" s="6" t="e">
        <f>B6/429642.09767*100</f>
        <v>#REF!</v>
      </c>
      <c r="C8" s="6" t="e">
        <f>C6/429642.09767*100</f>
        <v>#REF!</v>
      </c>
      <c r="D8" s="6" t="e">
        <f t="shared" ref="D8" si="0">D6/429642.09767*100</f>
        <v>#REF!</v>
      </c>
    </row>
    <row r="9" spans="1:4" ht="31.5">
      <c r="A9" s="3" t="s">
        <v>24</v>
      </c>
      <c r="B9" s="4" t="e">
        <f>B3-B6</f>
        <v>#REF!</v>
      </c>
      <c r="C9" s="4" t="e">
        <f t="shared" ref="C9:D9" si="1">C3-C6</f>
        <v>#REF!</v>
      </c>
      <c r="D9" s="4" t="e">
        <f t="shared" si="1"/>
        <v>#REF!</v>
      </c>
    </row>
  </sheetData>
  <mergeCells count="2">
    <mergeCell ref="A1:A2"/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Прил № 1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Teik01</dc:creator>
  <cp:lastModifiedBy>Финотдел</cp:lastModifiedBy>
  <cp:lastPrinted>2022-04-06T13:14:46Z</cp:lastPrinted>
  <dcterms:created xsi:type="dcterms:W3CDTF">2009-01-23T07:46:30Z</dcterms:created>
  <dcterms:modified xsi:type="dcterms:W3CDTF">2022-06-01T13:13:49Z</dcterms:modified>
</cp:coreProperties>
</file>