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Прил № 1" sheetId="2" r:id="rId2"/>
    <sheet name="Лист3" sheetId="3" r:id="rId3"/>
  </sheets>
  <externalReferences>
    <externalReference r:id="rId4"/>
    <externalReference r:id="rId5"/>
    <externalReference r:id="rId6"/>
  </externalReferences>
  <calcPr calcId="124519"/>
</workbook>
</file>

<file path=xl/calcChain.xml><?xml version="1.0" encoding="utf-8"?>
<calcChain xmlns="http://schemas.openxmlformats.org/spreadsheetml/2006/main">
  <c r="V14" i="1"/>
  <c r="V15"/>
  <c r="V16"/>
  <c r="V17"/>
  <c r="V18"/>
  <c r="V19"/>
  <c r="V20"/>
  <c r="V21"/>
  <c r="V22"/>
  <c r="V13"/>
  <c r="U21" l="1"/>
  <c r="U17"/>
  <c r="S22"/>
  <c r="S18"/>
  <c r="U14" l="1"/>
  <c r="U13" s="1"/>
  <c r="U20"/>
  <c r="U16"/>
  <c r="S21"/>
  <c r="S17"/>
  <c r="U19" l="1"/>
  <c r="U15"/>
  <c r="S14"/>
  <c r="S13" s="1"/>
  <c r="S20"/>
  <c r="S16"/>
  <c r="S19" l="1"/>
  <c r="S15"/>
  <c r="Q21"/>
  <c r="Q17"/>
  <c r="Q14"/>
  <c r="Q13" s="1"/>
  <c r="Q16" l="1"/>
  <c r="Q20"/>
  <c r="O21"/>
  <c r="O17"/>
  <c r="O14"/>
  <c r="O13" s="1"/>
  <c r="Q15" l="1"/>
  <c r="Q19"/>
  <c r="O16"/>
  <c r="O20"/>
  <c r="M21"/>
  <c r="M17"/>
  <c r="M16" s="1"/>
  <c r="M14"/>
  <c r="M13" s="1"/>
  <c r="K21"/>
  <c r="K20" s="1"/>
  <c r="K17"/>
  <c r="K16" s="1"/>
  <c r="K14"/>
  <c r="K13" s="1"/>
  <c r="I21"/>
  <c r="I17"/>
  <c r="I14"/>
  <c r="I13" s="1"/>
  <c r="O15" l="1"/>
  <c r="O19"/>
  <c r="M20"/>
  <c r="M15"/>
  <c r="K15"/>
  <c r="K19"/>
  <c r="I20"/>
  <c r="I16"/>
  <c r="I15" s="1"/>
  <c r="M19" l="1"/>
  <c r="I19"/>
  <c r="G21"/>
  <c r="G20" s="1"/>
  <c r="G19" s="1"/>
  <c r="G17"/>
  <c r="G16" s="1"/>
  <c r="G15" s="1"/>
  <c r="G14"/>
  <c r="G13" s="1"/>
  <c r="E14"/>
  <c r="D14"/>
  <c r="D13" s="1"/>
  <c r="F18" l="1"/>
  <c r="H18" s="1"/>
  <c r="J18" s="1"/>
  <c r="F22"/>
  <c r="H22" s="1"/>
  <c r="J22" s="1"/>
  <c r="L22" s="1"/>
  <c r="N22" s="1"/>
  <c r="P22" s="1"/>
  <c r="R22" s="1"/>
  <c r="T22" s="1"/>
  <c r="E21"/>
  <c r="E20" s="1"/>
  <c r="E19" s="1"/>
  <c r="E17"/>
  <c r="E16" s="1"/>
  <c r="E15" s="1"/>
  <c r="E13"/>
  <c r="F13" s="1"/>
  <c r="H13" s="1"/>
  <c r="J13" s="1"/>
  <c r="L13" s="1"/>
  <c r="N13" s="1"/>
  <c r="P13" s="1"/>
  <c r="R13" s="1"/>
  <c r="T13" s="1"/>
  <c r="J14" l="1"/>
  <c r="L18"/>
  <c r="H14"/>
  <c r="F14"/>
  <c r="L14" l="1"/>
  <c r="N18"/>
  <c r="B3" i="2"/>
  <c r="B4" s="1"/>
  <c r="D6"/>
  <c r="D8" s="1"/>
  <c r="C6"/>
  <c r="C8" s="1"/>
  <c r="B6"/>
  <c r="B7" s="1"/>
  <c r="N14" i="1" l="1"/>
  <c r="P18"/>
  <c r="B5" i="2"/>
  <c r="D7"/>
  <c r="C7"/>
  <c r="B8"/>
  <c r="B9"/>
  <c r="P14" i="1" l="1"/>
  <c r="R18"/>
  <c r="C3" i="2"/>
  <c r="C4" s="1"/>
  <c r="D17" i="1"/>
  <c r="F17" s="1"/>
  <c r="H17" s="1"/>
  <c r="J17" s="1"/>
  <c r="L17" s="1"/>
  <c r="N17" s="1"/>
  <c r="P17" s="1"/>
  <c r="R17" s="1"/>
  <c r="T17" s="1"/>
  <c r="D3" i="2"/>
  <c r="D9" s="1"/>
  <c r="R14" i="1" l="1"/>
  <c r="T18"/>
  <c r="D16"/>
  <c r="F16" s="1"/>
  <c r="H16" s="1"/>
  <c r="J16" s="1"/>
  <c r="L16" s="1"/>
  <c r="N16" s="1"/>
  <c r="P16" s="1"/>
  <c r="R16" s="1"/>
  <c r="T16" s="1"/>
  <c r="D5" i="2"/>
  <c r="C5"/>
  <c r="D4"/>
  <c r="C9"/>
  <c r="T14" i="1" l="1"/>
  <c r="D15"/>
  <c r="F15" s="1"/>
  <c r="H15" s="1"/>
  <c r="J15" s="1"/>
  <c r="L15" s="1"/>
  <c r="N15" s="1"/>
  <c r="P15" s="1"/>
  <c r="R15" s="1"/>
  <c r="T15" s="1"/>
  <c r="D21"/>
  <c r="F21" s="1"/>
  <c r="H21" s="1"/>
  <c r="J21" s="1"/>
  <c r="L21" s="1"/>
  <c r="N21" s="1"/>
  <c r="P21" s="1"/>
  <c r="R21" s="1"/>
  <c r="T21" s="1"/>
  <c r="D20" l="1"/>
  <c r="F20" s="1"/>
  <c r="H20" s="1"/>
  <c r="J20" s="1"/>
  <c r="L20" s="1"/>
  <c r="N20" s="1"/>
  <c r="P20" s="1"/>
  <c r="R20" s="1"/>
  <c r="T20" s="1"/>
  <c r="D19" l="1"/>
  <c r="F19" s="1"/>
  <c r="H19" s="1"/>
  <c r="J19" s="1"/>
  <c r="L19" s="1"/>
  <c r="N19" s="1"/>
  <c r="P19" s="1"/>
  <c r="R19" s="1"/>
  <c r="T19" s="1"/>
</calcChain>
</file>

<file path=xl/sharedStrings.xml><?xml version="1.0" encoding="utf-8"?>
<sst xmlns="http://schemas.openxmlformats.org/spreadsheetml/2006/main" count="55" uniqueCount="46">
  <si>
    <t>Источники внутреннего финансирования дефицита бюджета города</t>
  </si>
  <si>
    <t>Код классификации источников финансирования дефицитов бюджетов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</si>
  <si>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</si>
  <si>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</si>
  <si>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</si>
  <si>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</si>
  <si>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</si>
  <si>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</si>
  <si>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</si>
  <si>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</si>
  <si>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Наименование кода классификации источников финансирования дефицита бюджета</t>
  </si>
  <si>
    <t>городского округа Тейково</t>
  </si>
  <si>
    <t>056 01 05 02 01 04 0000 510</t>
  </si>
  <si>
    <t>056 01 05 02 01 04 0000 610</t>
  </si>
  <si>
    <t>(тыс. руб.)</t>
  </si>
  <si>
    <t>Приложение № 3</t>
  </si>
  <si>
    <t xml:space="preserve">Источники внутреннего финансирования дефицита бюджета города
</t>
  </si>
  <si>
    <t>Сумма</t>
  </si>
  <si>
    <t>2017 год</t>
  </si>
  <si>
    <t>2018 год</t>
  </si>
  <si>
    <t>2019 год</t>
  </si>
  <si>
    <t>Проект (тыс. руб.)</t>
  </si>
  <si>
    <t>Доходы – всего:</t>
  </si>
  <si>
    <t>% к предыдущему году</t>
  </si>
  <si>
    <t>% к 2015 году</t>
  </si>
  <si>
    <t>Расходы – всего:</t>
  </si>
  <si>
    <t>Дефицит (-), профицит (+)</t>
  </si>
  <si>
    <t>2021 год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</si>
  <si>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</si>
  <si>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</si>
  <si>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</si>
  <si>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Уменьшение остатков средств бюджетов
</t>
  </si>
  <si>
    <t xml:space="preserve">Уменьшение прочих остатков денежных средств бюджетов
</t>
  </si>
  <si>
    <t xml:space="preserve">Уменьшение прочих остатков денежных средств бюджетов городских округов
</t>
  </si>
  <si>
    <t xml:space="preserve">ИСТОЧНИКИ ВНУТРЕННЕГО ФИНАНСИРОВАНИЯ ДЕФИЦИТОВ БЮДЖЕТОВ
</t>
  </si>
  <si>
    <t xml:space="preserve">Увеличение остатков средств бюджетов
</t>
  </si>
  <si>
    <t xml:space="preserve">Увеличение прочих остатков денежных средств бюджетов
</t>
  </si>
  <si>
    <t xml:space="preserve">Уменьшение прочих остатков средств бюджетов
</t>
  </si>
  <si>
    <t>на 2021 год и на плановый период 2022 и 2023 годов</t>
  </si>
  <si>
    <t>29 января</t>
  </si>
  <si>
    <t>Ивановской области</t>
  </si>
  <si>
    <t xml:space="preserve">к постановлению администрации </t>
  </si>
  <si>
    <t xml:space="preserve">Уточненный план
</t>
  </si>
  <si>
    <t>Исполнение</t>
  </si>
  <si>
    <t xml:space="preserve">Процент исполнения
</t>
  </si>
  <si>
    <t>от 07.10.2021 № 448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</si>
</sst>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164" fontId="1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vertical="top"/>
    </xf>
    <xf numFmtId="3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1&#1050;&#1083;&#1072;&#1089;&#1089;&#1080;&#1092;&#1080;&#1082;&#1072;&#1094;&#1080;&#1103;18.12.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5/&#1054;&#1090;&#1095;&#1077;&#1090;2015/&#1054;&#1090;&#1095;&#1077;&#1090;&#1043;&#1086;&#1076;2015/&#1055;&#1088;&#8470;1&#1050;&#1083;&#1072;&#1089;&#1089;&#1080;&#1092;&#1080;&#1082;&#1072;&#1094;&#1080;&#1103;(&#1054;&#1090;&#1095;&#1077;&#1090;20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2;&#1072;&#1089;&#1083;&#1077;&#1085;&#1085;&#1080;&#1082;&#1086;&#1074;&#1072;/&#1052;&#1086;&#1080;%20&#1076;&#1086;&#1082;&#1091;&#1084;&#1077;&#1085;&#1090;&#1099;/&#1044;&#1086;&#1093;&#1086;&#1076;&#1099;2016/&#1055;&#1088;&#1086;&#1075;&#1085;&#1086;&#1079;2016(18.12.15)&#1056;&#1077;&#1096;&#1077;&#1085;&#1080;&#1077;&#8470;50/&#1055;&#1088;&#8470;3&#1048;&#1089;&#1090;&#1086;&#1095;&#1085;&#1080;&#1082;&#1080;18.12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5">
          <cell r="C255">
            <v>180181.7</v>
          </cell>
        </row>
        <row r="258">
          <cell r="C258">
            <v>415441.61618000001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4">
          <cell r="P274">
            <v>199036.14740999998</v>
          </cell>
        </row>
        <row r="277">
          <cell r="P277">
            <v>421334.94964000001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D20">
            <v>420883.69517999998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2"/>
  <sheetViews>
    <sheetView tabSelected="1" workbookViewId="0">
      <selection activeCell="B6" sqref="B6:V6"/>
    </sheetView>
  </sheetViews>
  <sheetFormatPr defaultColWidth="9.140625" defaultRowHeight="12.75"/>
  <cols>
    <col min="1" max="1" width="0.140625" style="1" customWidth="1"/>
    <col min="2" max="2" width="24.5703125" style="1" customWidth="1"/>
    <col min="3" max="3" width="31.140625" style="1" customWidth="1"/>
    <col min="4" max="19" width="12" style="1" hidden="1" customWidth="1"/>
    <col min="20" max="22" width="12" style="1" customWidth="1"/>
    <col min="23" max="16384" width="9.140625" style="7"/>
  </cols>
  <sheetData>
    <row r="1" spans="1:22"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>
      <c r="B2" s="24" t="s">
        <v>41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>
      <c r="B3" s="24" t="s">
        <v>11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>
      <c r="B4" s="24" t="s">
        <v>40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>
      <c r="B5" s="24" t="s">
        <v>45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s="9" customFormat="1" ht="18.75" customHeight="1">
      <c r="A8" s="8" t="s">
        <v>0</v>
      </c>
      <c r="B8" s="29" t="s">
        <v>16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s="9" customFormat="1" ht="18.75" customHeight="1">
      <c r="A9" s="8"/>
      <c r="B9" s="29" t="s">
        <v>38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>
      <c r="B10" s="25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2.75" customHeight="1">
      <c r="B11" s="26" t="s">
        <v>1</v>
      </c>
      <c r="C11" s="26" t="s">
        <v>10</v>
      </c>
      <c r="D11" s="27" t="s">
        <v>17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ht="48.75" customHeight="1">
      <c r="B12" s="26"/>
      <c r="C12" s="26"/>
      <c r="D12" s="12" t="s">
        <v>27</v>
      </c>
      <c r="E12" s="12" t="s">
        <v>39</v>
      </c>
      <c r="F12" s="12" t="s">
        <v>27</v>
      </c>
      <c r="G12" s="14">
        <v>44253</v>
      </c>
      <c r="H12" s="12" t="s">
        <v>27</v>
      </c>
      <c r="I12" s="14">
        <v>44281</v>
      </c>
      <c r="J12" s="12" t="s">
        <v>27</v>
      </c>
      <c r="K12" s="14">
        <v>44309</v>
      </c>
      <c r="L12" s="12" t="s">
        <v>27</v>
      </c>
      <c r="M12" s="14">
        <v>44344</v>
      </c>
      <c r="N12" s="12" t="s">
        <v>27</v>
      </c>
      <c r="O12" s="14">
        <v>44372</v>
      </c>
      <c r="P12" s="12" t="s">
        <v>27</v>
      </c>
      <c r="Q12" s="14">
        <v>44400</v>
      </c>
      <c r="R12" s="12" t="s">
        <v>27</v>
      </c>
      <c r="S12" s="14">
        <v>44469</v>
      </c>
      <c r="T12" s="15" t="s">
        <v>42</v>
      </c>
      <c r="U12" s="15" t="s">
        <v>43</v>
      </c>
      <c r="V12" s="15" t="s">
        <v>44</v>
      </c>
    </row>
    <row r="13" spans="1:22" ht="49.5" customHeight="1">
      <c r="B13" s="17" t="s">
        <v>2</v>
      </c>
      <c r="C13" s="18" t="s">
        <v>34</v>
      </c>
      <c r="D13" s="19">
        <f>D14</f>
        <v>4785.3100899999263</v>
      </c>
      <c r="E13" s="19">
        <f>E14</f>
        <v>1233.7969999999987</v>
      </c>
      <c r="F13" s="19">
        <f>D13+E13</f>
        <v>6019.1070899999249</v>
      </c>
      <c r="G13" s="19">
        <f>G14</f>
        <v>-531.4060400000003</v>
      </c>
      <c r="H13" s="19">
        <f>F13+G13</f>
        <v>5487.7010499999251</v>
      </c>
      <c r="I13" s="19">
        <f>I14</f>
        <v>1283.4814199999998</v>
      </c>
      <c r="J13" s="19">
        <f>H13+I13</f>
        <v>6771.1824699999252</v>
      </c>
      <c r="K13" s="19">
        <f>K14</f>
        <v>793.88934000000017</v>
      </c>
      <c r="L13" s="19">
        <f>J13+K13</f>
        <v>7565.0718099999249</v>
      </c>
      <c r="M13" s="19">
        <f>M14</f>
        <v>0</v>
      </c>
      <c r="N13" s="19">
        <f>L13+M13</f>
        <v>7565.0718099999249</v>
      </c>
      <c r="O13" s="19">
        <f>O14</f>
        <v>-2465.8635899999999</v>
      </c>
      <c r="P13" s="19">
        <f>N13+O13</f>
        <v>5099.2082199999249</v>
      </c>
      <c r="Q13" s="19">
        <f>Q14</f>
        <v>108.25900000000001</v>
      </c>
      <c r="R13" s="19">
        <f>P13+Q13</f>
        <v>5207.467219999925</v>
      </c>
      <c r="S13" s="19">
        <f>S14</f>
        <v>0</v>
      </c>
      <c r="T13" s="19">
        <f>R13+S13</f>
        <v>5207.467219999925</v>
      </c>
      <c r="U13" s="19">
        <f>U14</f>
        <v>982.32329000002937</v>
      </c>
      <c r="V13" s="20">
        <f>U13/T13*100</f>
        <v>18.863744090933395</v>
      </c>
    </row>
    <row r="14" spans="1:22" ht="38.25" customHeight="1">
      <c r="B14" s="17" t="s">
        <v>3</v>
      </c>
      <c r="C14" s="21" t="s">
        <v>28</v>
      </c>
      <c r="D14" s="19">
        <f>D22+D18</f>
        <v>4785.3100899999263</v>
      </c>
      <c r="E14" s="19">
        <f t="shared" ref="E14:F14" si="0">E22+E18</f>
        <v>1233.7969999999987</v>
      </c>
      <c r="F14" s="19">
        <f t="shared" si="0"/>
        <v>6019.1070899999468</v>
      </c>
      <c r="G14" s="19">
        <f t="shared" ref="G14:H14" si="1">G22+G18</f>
        <v>-531.4060400000003</v>
      </c>
      <c r="H14" s="19">
        <f t="shared" si="1"/>
        <v>5487.701049999916</v>
      </c>
      <c r="I14" s="19">
        <f t="shared" ref="I14:J14" si="2">I22+I18</f>
        <v>1283.4814199999998</v>
      </c>
      <c r="J14" s="19">
        <f t="shared" si="2"/>
        <v>6771.1824699998833</v>
      </c>
      <c r="K14" s="19">
        <f t="shared" ref="K14:L14" si="3">K22+K18</f>
        <v>793.88934000000017</v>
      </c>
      <c r="L14" s="19">
        <f t="shared" si="3"/>
        <v>7565.071809999994</v>
      </c>
      <c r="M14" s="19">
        <f t="shared" ref="M14:N14" si="4">M22+M18</f>
        <v>0</v>
      </c>
      <c r="N14" s="19">
        <f t="shared" si="4"/>
        <v>7565.071809999994</v>
      </c>
      <c r="O14" s="19">
        <f t="shared" ref="O14:P14" si="5">O22+O18</f>
        <v>-2465.8635899999999</v>
      </c>
      <c r="P14" s="19">
        <f t="shared" si="5"/>
        <v>5099.2082200000295</v>
      </c>
      <c r="Q14" s="19">
        <f t="shared" ref="Q14:R14" si="6">Q22+Q18</f>
        <v>108.25900000000001</v>
      </c>
      <c r="R14" s="19">
        <f t="shared" si="6"/>
        <v>5207.4672199999914</v>
      </c>
      <c r="S14" s="19">
        <f t="shared" ref="S14:T14" si="7">S22+S18</f>
        <v>0</v>
      </c>
      <c r="T14" s="19">
        <f t="shared" si="7"/>
        <v>5207.4672199999914</v>
      </c>
      <c r="U14" s="19">
        <f t="shared" ref="U14" si="8">U22+U18</f>
        <v>982.32329000002937</v>
      </c>
      <c r="V14" s="20">
        <f t="shared" ref="V14:V22" si="9">U14/T14*100</f>
        <v>18.863744090933153</v>
      </c>
    </row>
    <row r="15" spans="1:22" ht="36.75" customHeight="1">
      <c r="B15" s="16" t="s">
        <v>4</v>
      </c>
      <c r="C15" s="22" t="s">
        <v>35</v>
      </c>
      <c r="D15" s="23">
        <f t="shared" ref="D15:U17" si="10">D16</f>
        <v>-523359.97733000002</v>
      </c>
      <c r="E15" s="23">
        <f t="shared" si="10"/>
        <v>-19603.861010000001</v>
      </c>
      <c r="F15" s="19">
        <f t="shared" ref="F15:F22" si="11">D15+E15</f>
        <v>-542963.83834000002</v>
      </c>
      <c r="G15" s="23">
        <f t="shared" si="10"/>
        <v>-3798.4776000000002</v>
      </c>
      <c r="H15" s="19">
        <f t="shared" ref="H15:H22" si="12">F15+G15</f>
        <v>-546762.31594</v>
      </c>
      <c r="I15" s="23">
        <f t="shared" si="10"/>
        <v>4.50047</v>
      </c>
      <c r="J15" s="19">
        <f t="shared" ref="J15:J22" si="13">H15+I15</f>
        <v>-546757.81547000003</v>
      </c>
      <c r="K15" s="23">
        <f t="shared" si="10"/>
        <v>-3651.7487999999998</v>
      </c>
      <c r="L15" s="19">
        <f t="shared" ref="L15:L22" si="14">J15+K15</f>
        <v>-550409.56426999997</v>
      </c>
      <c r="M15" s="23">
        <f t="shared" si="10"/>
        <v>-89099.430680000005</v>
      </c>
      <c r="N15" s="19">
        <f t="shared" ref="N15:N22" si="15">L15+M15</f>
        <v>-639508.99494999996</v>
      </c>
      <c r="O15" s="23">
        <f t="shared" si="10"/>
        <v>-7893.3505699999996</v>
      </c>
      <c r="P15" s="19">
        <f t="shared" ref="P15:P22" si="16">N15+O15</f>
        <v>-647402.34551999997</v>
      </c>
      <c r="Q15" s="23">
        <f t="shared" si="10"/>
        <v>-2830.3397199999999</v>
      </c>
      <c r="R15" s="19">
        <f t="shared" ref="R15:R22" si="17">P15+Q15</f>
        <v>-650232.68524000002</v>
      </c>
      <c r="S15" s="23">
        <f t="shared" si="10"/>
        <v>-12335.961090000001</v>
      </c>
      <c r="T15" s="19">
        <f t="shared" ref="T15:T22" si="18">R15+S15</f>
        <v>-662568.64633000002</v>
      </c>
      <c r="U15" s="23">
        <f t="shared" si="10"/>
        <v>-462693.59325999999</v>
      </c>
      <c r="V15" s="20">
        <f t="shared" si="9"/>
        <v>69.833306454037981</v>
      </c>
    </row>
    <row r="16" spans="1:22" ht="37.5" customHeight="1">
      <c r="B16" s="16" t="s">
        <v>5</v>
      </c>
      <c r="C16" s="22" t="s">
        <v>29</v>
      </c>
      <c r="D16" s="23">
        <f t="shared" si="10"/>
        <v>-523359.97733000002</v>
      </c>
      <c r="E16" s="23">
        <f t="shared" si="10"/>
        <v>-19603.861010000001</v>
      </c>
      <c r="F16" s="19">
        <f t="shared" si="11"/>
        <v>-542963.83834000002</v>
      </c>
      <c r="G16" s="23">
        <f t="shared" si="10"/>
        <v>-3798.4776000000002</v>
      </c>
      <c r="H16" s="19">
        <f t="shared" si="12"/>
        <v>-546762.31594</v>
      </c>
      <c r="I16" s="23">
        <f t="shared" si="10"/>
        <v>4.50047</v>
      </c>
      <c r="J16" s="19">
        <f t="shared" si="13"/>
        <v>-546757.81547000003</v>
      </c>
      <c r="K16" s="23">
        <f t="shared" si="10"/>
        <v>-3651.7487999999998</v>
      </c>
      <c r="L16" s="19">
        <f t="shared" si="14"/>
        <v>-550409.56426999997</v>
      </c>
      <c r="M16" s="23">
        <f t="shared" si="10"/>
        <v>-89099.430680000005</v>
      </c>
      <c r="N16" s="19">
        <f t="shared" si="15"/>
        <v>-639508.99494999996</v>
      </c>
      <c r="O16" s="23">
        <f t="shared" si="10"/>
        <v>-7893.3505699999996</v>
      </c>
      <c r="P16" s="19">
        <f t="shared" si="16"/>
        <v>-647402.34551999997</v>
      </c>
      <c r="Q16" s="23">
        <f t="shared" si="10"/>
        <v>-2830.3397199999999</v>
      </c>
      <c r="R16" s="19">
        <f t="shared" si="17"/>
        <v>-650232.68524000002</v>
      </c>
      <c r="S16" s="23">
        <f t="shared" si="10"/>
        <v>-12335.961090000001</v>
      </c>
      <c r="T16" s="19">
        <f t="shared" si="18"/>
        <v>-662568.64633000002</v>
      </c>
      <c r="U16" s="23">
        <f t="shared" si="10"/>
        <v>-462693.59325999999</v>
      </c>
      <c r="V16" s="20">
        <f t="shared" si="9"/>
        <v>69.833306454037981</v>
      </c>
    </row>
    <row r="17" spans="2:22" ht="36" customHeight="1">
      <c r="B17" s="16" t="s">
        <v>6</v>
      </c>
      <c r="C17" s="22" t="s">
        <v>36</v>
      </c>
      <c r="D17" s="23">
        <f t="shared" si="10"/>
        <v>-523359.97733000002</v>
      </c>
      <c r="E17" s="23">
        <f t="shared" si="10"/>
        <v>-19603.861010000001</v>
      </c>
      <c r="F17" s="19">
        <f t="shared" si="11"/>
        <v>-542963.83834000002</v>
      </c>
      <c r="G17" s="23">
        <f t="shared" si="10"/>
        <v>-3798.4776000000002</v>
      </c>
      <c r="H17" s="19">
        <f t="shared" si="12"/>
        <v>-546762.31594</v>
      </c>
      <c r="I17" s="23">
        <f t="shared" si="10"/>
        <v>4.50047</v>
      </c>
      <c r="J17" s="19">
        <f t="shared" si="13"/>
        <v>-546757.81547000003</v>
      </c>
      <c r="K17" s="23">
        <f t="shared" si="10"/>
        <v>-3651.7487999999998</v>
      </c>
      <c r="L17" s="19">
        <f t="shared" si="14"/>
        <v>-550409.56426999997</v>
      </c>
      <c r="M17" s="23">
        <f t="shared" si="10"/>
        <v>-89099.430680000005</v>
      </c>
      <c r="N17" s="19">
        <f t="shared" si="15"/>
        <v>-639508.99494999996</v>
      </c>
      <c r="O17" s="23">
        <f t="shared" si="10"/>
        <v>-7893.3505699999996</v>
      </c>
      <c r="P17" s="19">
        <f t="shared" si="16"/>
        <v>-647402.34551999997</v>
      </c>
      <c r="Q17" s="23">
        <f t="shared" si="10"/>
        <v>-2830.3397199999999</v>
      </c>
      <c r="R17" s="19">
        <f t="shared" si="17"/>
        <v>-650232.68524000002</v>
      </c>
      <c r="S17" s="23">
        <f t="shared" si="10"/>
        <v>-12335.961090000001</v>
      </c>
      <c r="T17" s="19">
        <f t="shared" si="18"/>
        <v>-662568.64633000002</v>
      </c>
      <c r="U17" s="23">
        <f t="shared" si="10"/>
        <v>-462693.59325999999</v>
      </c>
      <c r="V17" s="20">
        <f t="shared" si="9"/>
        <v>69.833306454037981</v>
      </c>
    </row>
    <row r="18" spans="2:22" ht="47.25" customHeight="1">
      <c r="B18" s="16" t="s">
        <v>12</v>
      </c>
      <c r="C18" s="22" t="s">
        <v>30</v>
      </c>
      <c r="D18" s="10">
        <v>-523359.97733000002</v>
      </c>
      <c r="E18" s="10">
        <v>-19603.861010000001</v>
      </c>
      <c r="F18" s="19">
        <f t="shared" si="11"/>
        <v>-542963.83834000002</v>
      </c>
      <c r="G18" s="10">
        <v>-3798.4776000000002</v>
      </c>
      <c r="H18" s="19">
        <f t="shared" si="12"/>
        <v>-546762.31594</v>
      </c>
      <c r="I18" s="10">
        <v>4.50047</v>
      </c>
      <c r="J18" s="19">
        <f t="shared" si="13"/>
        <v>-546757.81547000003</v>
      </c>
      <c r="K18" s="10">
        <v>-3651.7487999999998</v>
      </c>
      <c r="L18" s="19">
        <f t="shared" si="14"/>
        <v>-550409.56426999997</v>
      </c>
      <c r="M18" s="10">
        <v>-89099.430680000005</v>
      </c>
      <c r="N18" s="19">
        <f t="shared" si="15"/>
        <v>-639508.99494999996</v>
      </c>
      <c r="O18" s="10">
        <v>-7893.3505699999996</v>
      </c>
      <c r="P18" s="19">
        <f t="shared" si="16"/>
        <v>-647402.34551999997</v>
      </c>
      <c r="Q18" s="10">
        <v>-2830.3397199999999</v>
      </c>
      <c r="R18" s="19">
        <f t="shared" si="17"/>
        <v>-650232.68524000002</v>
      </c>
      <c r="S18" s="10">
        <f>-12156.89413-109.2-69.86696</f>
        <v>-12335.961090000001</v>
      </c>
      <c r="T18" s="19">
        <f t="shared" si="18"/>
        <v>-662568.64633000002</v>
      </c>
      <c r="U18" s="10">
        <v>-462693.59325999999</v>
      </c>
      <c r="V18" s="20">
        <f t="shared" si="9"/>
        <v>69.833306454037981</v>
      </c>
    </row>
    <row r="19" spans="2:22" ht="36.75" customHeight="1">
      <c r="B19" s="16" t="s">
        <v>7</v>
      </c>
      <c r="C19" s="22" t="s">
        <v>31</v>
      </c>
      <c r="D19" s="10">
        <f t="shared" ref="D19:U21" si="19">D20</f>
        <v>528145.28741999995</v>
      </c>
      <c r="E19" s="10">
        <f t="shared" si="19"/>
        <v>20837.658009999999</v>
      </c>
      <c r="F19" s="19">
        <f t="shared" si="11"/>
        <v>548982.94542999996</v>
      </c>
      <c r="G19" s="10">
        <f t="shared" si="19"/>
        <v>3267.0715599999999</v>
      </c>
      <c r="H19" s="19">
        <f t="shared" si="12"/>
        <v>552250.01698999992</v>
      </c>
      <c r="I19" s="10">
        <f t="shared" si="19"/>
        <v>1278.9809499999999</v>
      </c>
      <c r="J19" s="19">
        <f t="shared" si="13"/>
        <v>553528.99793999991</v>
      </c>
      <c r="K19" s="10">
        <f t="shared" si="19"/>
        <v>4445.63814</v>
      </c>
      <c r="L19" s="19">
        <f t="shared" si="14"/>
        <v>557974.63607999997</v>
      </c>
      <c r="M19" s="10">
        <f t="shared" si="19"/>
        <v>89099.430680000005</v>
      </c>
      <c r="N19" s="19">
        <f t="shared" si="15"/>
        <v>647074.06675999996</v>
      </c>
      <c r="O19" s="10">
        <f t="shared" si="19"/>
        <v>5427.4869799999997</v>
      </c>
      <c r="P19" s="19">
        <f t="shared" si="16"/>
        <v>652501.55374</v>
      </c>
      <c r="Q19" s="10">
        <f t="shared" si="19"/>
        <v>2938.59872</v>
      </c>
      <c r="R19" s="19">
        <f t="shared" si="17"/>
        <v>655440.15246000001</v>
      </c>
      <c r="S19" s="10">
        <f t="shared" si="19"/>
        <v>12335.961090000001</v>
      </c>
      <c r="T19" s="19">
        <f t="shared" si="18"/>
        <v>667776.11355000001</v>
      </c>
      <c r="U19" s="10">
        <f t="shared" si="19"/>
        <v>463675.91655000002</v>
      </c>
      <c r="V19" s="20">
        <f t="shared" si="9"/>
        <v>69.435834427354379</v>
      </c>
    </row>
    <row r="20" spans="2:22" ht="36.75" customHeight="1">
      <c r="B20" s="16" t="s">
        <v>8</v>
      </c>
      <c r="C20" s="22" t="s">
        <v>37</v>
      </c>
      <c r="D20" s="10">
        <f t="shared" si="19"/>
        <v>528145.28741999995</v>
      </c>
      <c r="E20" s="10">
        <f t="shared" si="19"/>
        <v>20837.658009999999</v>
      </c>
      <c r="F20" s="19">
        <f t="shared" si="11"/>
        <v>548982.94542999996</v>
      </c>
      <c r="G20" s="10">
        <f t="shared" si="19"/>
        <v>3267.0715599999999</v>
      </c>
      <c r="H20" s="19">
        <f t="shared" si="12"/>
        <v>552250.01698999992</v>
      </c>
      <c r="I20" s="10">
        <f t="shared" si="19"/>
        <v>1278.9809499999999</v>
      </c>
      <c r="J20" s="19">
        <f t="shared" si="13"/>
        <v>553528.99793999991</v>
      </c>
      <c r="K20" s="10">
        <f t="shared" si="19"/>
        <v>4445.63814</v>
      </c>
      <c r="L20" s="19">
        <f t="shared" si="14"/>
        <v>557974.63607999997</v>
      </c>
      <c r="M20" s="10">
        <f t="shared" si="19"/>
        <v>89099.430680000005</v>
      </c>
      <c r="N20" s="19">
        <f t="shared" si="15"/>
        <v>647074.06675999996</v>
      </c>
      <c r="O20" s="10">
        <f t="shared" si="19"/>
        <v>5427.4869799999997</v>
      </c>
      <c r="P20" s="19">
        <f t="shared" si="16"/>
        <v>652501.55374</v>
      </c>
      <c r="Q20" s="10">
        <f t="shared" si="19"/>
        <v>2938.59872</v>
      </c>
      <c r="R20" s="19">
        <f t="shared" si="17"/>
        <v>655440.15246000001</v>
      </c>
      <c r="S20" s="10">
        <f t="shared" si="19"/>
        <v>12335.961090000001</v>
      </c>
      <c r="T20" s="19">
        <f t="shared" si="18"/>
        <v>667776.11355000001</v>
      </c>
      <c r="U20" s="10">
        <f t="shared" si="19"/>
        <v>463675.91655000002</v>
      </c>
      <c r="V20" s="20">
        <f t="shared" si="9"/>
        <v>69.435834427354379</v>
      </c>
    </row>
    <row r="21" spans="2:22" ht="36.75" customHeight="1">
      <c r="B21" s="16" t="s">
        <v>9</v>
      </c>
      <c r="C21" s="22" t="s">
        <v>32</v>
      </c>
      <c r="D21" s="10">
        <f t="shared" si="19"/>
        <v>528145.28741999995</v>
      </c>
      <c r="E21" s="10">
        <f t="shared" si="19"/>
        <v>20837.658009999999</v>
      </c>
      <c r="F21" s="19">
        <f t="shared" si="11"/>
        <v>548982.94542999996</v>
      </c>
      <c r="G21" s="10">
        <f t="shared" si="19"/>
        <v>3267.0715599999999</v>
      </c>
      <c r="H21" s="19">
        <f t="shared" si="12"/>
        <v>552250.01698999992</v>
      </c>
      <c r="I21" s="10">
        <f t="shared" si="19"/>
        <v>1278.9809499999999</v>
      </c>
      <c r="J21" s="19">
        <f t="shared" si="13"/>
        <v>553528.99793999991</v>
      </c>
      <c r="K21" s="10">
        <f t="shared" si="19"/>
        <v>4445.63814</v>
      </c>
      <c r="L21" s="19">
        <f t="shared" si="14"/>
        <v>557974.63607999997</v>
      </c>
      <c r="M21" s="10">
        <f t="shared" si="19"/>
        <v>89099.430680000005</v>
      </c>
      <c r="N21" s="19">
        <f t="shared" si="15"/>
        <v>647074.06675999996</v>
      </c>
      <c r="O21" s="10">
        <f t="shared" si="19"/>
        <v>5427.4869799999997</v>
      </c>
      <c r="P21" s="19">
        <f t="shared" si="16"/>
        <v>652501.55374</v>
      </c>
      <c r="Q21" s="10">
        <f t="shared" si="19"/>
        <v>2938.59872</v>
      </c>
      <c r="R21" s="19">
        <f t="shared" si="17"/>
        <v>655440.15246000001</v>
      </c>
      <c r="S21" s="10">
        <f t="shared" si="19"/>
        <v>12335.961090000001</v>
      </c>
      <c r="T21" s="19">
        <f t="shared" si="18"/>
        <v>667776.11355000001</v>
      </c>
      <c r="U21" s="10">
        <f t="shared" si="19"/>
        <v>463675.91655000002</v>
      </c>
      <c r="V21" s="20">
        <f t="shared" si="9"/>
        <v>69.435834427354379</v>
      </c>
    </row>
    <row r="22" spans="2:22" ht="47.25" customHeight="1">
      <c r="B22" s="16" t="s">
        <v>13</v>
      </c>
      <c r="C22" s="22" t="s">
        <v>33</v>
      </c>
      <c r="D22" s="11">
        <v>528145.28741999995</v>
      </c>
      <c r="E22" s="13">
        <v>20837.658009999999</v>
      </c>
      <c r="F22" s="19">
        <f t="shared" si="11"/>
        <v>548982.94542999996</v>
      </c>
      <c r="G22" s="13">
        <v>3267.0715599999999</v>
      </c>
      <c r="H22" s="19">
        <f t="shared" si="12"/>
        <v>552250.01698999992</v>
      </c>
      <c r="I22" s="13">
        <v>1278.9809499999999</v>
      </c>
      <c r="J22" s="19">
        <f t="shared" si="13"/>
        <v>553528.99793999991</v>
      </c>
      <c r="K22" s="13">
        <v>4445.63814</v>
      </c>
      <c r="L22" s="19">
        <f t="shared" si="14"/>
        <v>557974.63607999997</v>
      </c>
      <c r="M22" s="13">
        <v>89099.430680000005</v>
      </c>
      <c r="N22" s="19">
        <f t="shared" si="15"/>
        <v>647074.06675999996</v>
      </c>
      <c r="O22" s="13">
        <v>5427.4869799999997</v>
      </c>
      <c r="P22" s="19">
        <f t="shared" si="16"/>
        <v>652501.55374</v>
      </c>
      <c r="Q22" s="13">
        <v>2938.59872</v>
      </c>
      <c r="R22" s="19">
        <f t="shared" si="17"/>
        <v>655440.15246000001</v>
      </c>
      <c r="S22" s="13">
        <f>12156.89413+109.2+69.86696</f>
        <v>12335.961090000001</v>
      </c>
      <c r="T22" s="19">
        <f t="shared" si="18"/>
        <v>667776.11355000001</v>
      </c>
      <c r="U22" s="13">
        <v>463675.91655000002</v>
      </c>
      <c r="V22" s="20">
        <f t="shared" si="9"/>
        <v>69.435834427354379</v>
      </c>
    </row>
  </sheetData>
  <mergeCells count="13">
    <mergeCell ref="B10:V10"/>
    <mergeCell ref="C11:C12"/>
    <mergeCell ref="B11:B12"/>
    <mergeCell ref="B4:V4"/>
    <mergeCell ref="D11:V11"/>
    <mergeCell ref="B7:V7"/>
    <mergeCell ref="B8:V8"/>
    <mergeCell ref="B9:V9"/>
    <mergeCell ref="B1:V1"/>
    <mergeCell ref="B2:V2"/>
    <mergeCell ref="B3:V3"/>
    <mergeCell ref="B5:V5"/>
    <mergeCell ref="B6:V6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14" sqref="A14"/>
    </sheetView>
  </sheetViews>
  <sheetFormatPr defaultRowHeight="12.75"/>
  <cols>
    <col min="1" max="4" width="21.85546875" customWidth="1"/>
  </cols>
  <sheetData>
    <row r="1" spans="1:4" ht="15.75">
      <c r="A1" s="30"/>
      <c r="B1" s="30" t="s">
        <v>21</v>
      </c>
      <c r="C1" s="30"/>
      <c r="D1" s="30"/>
    </row>
    <row r="2" spans="1:4" ht="15.75">
      <c r="A2" s="30"/>
      <c r="B2" s="2" t="s">
        <v>18</v>
      </c>
      <c r="C2" s="2" t="s">
        <v>19</v>
      </c>
      <c r="D2" s="2" t="s">
        <v>20</v>
      </c>
    </row>
    <row r="3" spans="1:4" ht="15.75">
      <c r="A3" s="3" t="s">
        <v>22</v>
      </c>
      <c r="B3" s="4" t="e">
        <f>-Лист1!#REF!</f>
        <v>#REF!</v>
      </c>
      <c r="C3" s="4" t="e">
        <f>-Лист1!#REF!</f>
        <v>#REF!</v>
      </c>
      <c r="D3" s="4" t="e">
        <f>-Лист1!#REF!</f>
        <v>#REF!</v>
      </c>
    </row>
    <row r="4" spans="1:4" ht="31.5">
      <c r="A4" s="5" t="s">
        <v>23</v>
      </c>
      <c r="B4" s="6" t="e">
        <f>B3/[1]Лист1!$C$258*100</f>
        <v>#REF!</v>
      </c>
      <c r="C4" s="6" t="e">
        <f>C3/B3*100</f>
        <v>#REF!</v>
      </c>
      <c r="D4" s="6" t="e">
        <f>D3/C3*100</f>
        <v>#REF!</v>
      </c>
    </row>
    <row r="5" spans="1:4" ht="15.75">
      <c r="A5" s="5" t="s">
        <v>24</v>
      </c>
      <c r="B5" s="6" t="e">
        <f>B3/[2]Лист1!$P$277*100</f>
        <v>#REF!</v>
      </c>
      <c r="C5" s="6" t="e">
        <f>C3/[2]Лист1!$P$277*100</f>
        <v>#REF!</v>
      </c>
      <c r="D5" s="6" t="e">
        <f>D3/[2]Лист1!$P$277*100</f>
        <v>#REF!</v>
      </c>
    </row>
    <row r="6" spans="1:4" ht="15.75">
      <c r="A6" s="3" t="s">
        <v>25</v>
      </c>
      <c r="B6" s="4" t="e">
        <f>Лист1!#REF!</f>
        <v>#REF!</v>
      </c>
      <c r="C6" s="4" t="e">
        <f>Лист1!#REF!</f>
        <v>#REF!</v>
      </c>
      <c r="D6" s="4" t="e">
        <f>Лист1!#REF!</f>
        <v>#REF!</v>
      </c>
    </row>
    <row r="7" spans="1:4" ht="31.5">
      <c r="A7" s="5" t="s">
        <v>23</v>
      </c>
      <c r="B7" s="6" t="e">
        <f>B6/[3]Лист1!$D$20*100</f>
        <v>#REF!</v>
      </c>
      <c r="C7" s="6" t="e">
        <f>C6/B6*100</f>
        <v>#REF!</v>
      </c>
      <c r="D7" s="6" t="e">
        <f>D6/C6*100</f>
        <v>#REF!</v>
      </c>
    </row>
    <row r="8" spans="1:4" ht="15.75">
      <c r="A8" s="5" t="s">
        <v>24</v>
      </c>
      <c r="B8" s="6" t="e">
        <f>B6/429642.09767*100</f>
        <v>#REF!</v>
      </c>
      <c r="C8" s="6" t="e">
        <f>C6/429642.09767*100</f>
        <v>#REF!</v>
      </c>
      <c r="D8" s="6" t="e">
        <f t="shared" ref="D8" si="0">D6/429642.09767*100</f>
        <v>#REF!</v>
      </c>
    </row>
    <row r="9" spans="1:4" ht="31.5">
      <c r="A9" s="3" t="s">
        <v>26</v>
      </c>
      <c r="B9" s="4" t="e">
        <f>B3-B6</f>
        <v>#REF!</v>
      </c>
      <c r="C9" s="4" t="e">
        <f t="shared" ref="C9:D9" si="1">C3-C6</f>
        <v>#REF!</v>
      </c>
      <c r="D9" s="4" t="e">
        <f t="shared" si="1"/>
        <v>#REF!</v>
      </c>
    </row>
  </sheetData>
  <mergeCells count="2">
    <mergeCell ref="A1:A2"/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Прил № 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2019-02-28T11:11:17Z</cp:lastPrinted>
  <dcterms:created xsi:type="dcterms:W3CDTF">2009-01-23T07:46:30Z</dcterms:created>
  <dcterms:modified xsi:type="dcterms:W3CDTF">2021-10-11T11:41:02Z</dcterms:modified>
</cp:coreProperties>
</file>